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ownloads\"/>
    </mc:Choice>
  </mc:AlternateContent>
  <xr:revisionPtr revIDLastSave="0" documentId="13_ncr:1_{35DCB7AF-0A3C-411D-92F6-FC53F6619462}" xr6:coauthVersionLast="47" xr6:coauthVersionMax="47" xr10:uidLastSave="{00000000-0000-0000-0000-000000000000}"/>
  <bookViews>
    <workbookView xWindow="-120" yWindow="-120" windowWidth="29040" windowHeight="15720" tabRatio="868" xr2:uid="{A1B5BDFE-8A61-4FE9-B824-A835DE30094D}"/>
  </bookViews>
  <sheets>
    <sheet name="สรุป" sheetId="14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1" hidden="1">ยกมา!$A$1:$Y$221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7" i="14" l="1"/>
  <c r="D217" i="14"/>
  <c r="D216" i="14"/>
  <c r="H215" i="14"/>
  <c r="D215" i="14"/>
  <c r="H214" i="14"/>
  <c r="D214" i="14"/>
  <c r="D212" i="14"/>
  <c r="D211" i="14"/>
  <c r="H212" i="14"/>
  <c r="H211" i="14"/>
  <c r="H213" i="14"/>
  <c r="J218" i="64"/>
  <c r="M218" i="64" s="1"/>
  <c r="J217" i="64"/>
  <c r="M217" i="64" s="1"/>
  <c r="J216" i="64"/>
  <c r="M216" i="64" s="1"/>
  <c r="J215" i="64"/>
  <c r="M215" i="64" s="1"/>
  <c r="J214" i="64"/>
  <c r="M214" i="64" s="1"/>
  <c r="M213" i="64"/>
  <c r="J213" i="64"/>
  <c r="J212" i="64"/>
  <c r="M212" i="64" s="1"/>
  <c r="J211" i="64"/>
  <c r="M211" i="64" s="1"/>
  <c r="J218" i="63"/>
  <c r="M218" i="63" s="1"/>
  <c r="J217" i="63"/>
  <c r="M217" i="63" s="1"/>
  <c r="J216" i="63"/>
  <c r="M216" i="63" s="1"/>
  <c r="M215" i="63"/>
  <c r="J215" i="63"/>
  <c r="J214" i="63"/>
  <c r="M214" i="63" s="1"/>
  <c r="J213" i="63"/>
  <c r="M213" i="63" s="1"/>
  <c r="J212" i="63"/>
  <c r="M212" i="63" s="1"/>
  <c r="J211" i="63"/>
  <c r="M211" i="63" s="1"/>
  <c r="H208" i="14"/>
  <c r="H209" i="14"/>
  <c r="H210" i="14"/>
  <c r="J214" i="62"/>
  <c r="M214" i="62" s="1"/>
  <c r="J213" i="62"/>
  <c r="M213" i="62" s="1"/>
  <c r="J212" i="62"/>
  <c r="M212" i="62" s="1"/>
  <c r="J211" i="62"/>
  <c r="M211" i="62" s="1"/>
  <c r="J214" i="61"/>
  <c r="M214" i="61" s="1"/>
  <c r="M213" i="61"/>
  <c r="J213" i="61"/>
  <c r="J212" i="61"/>
  <c r="M212" i="61" s="1"/>
  <c r="J211" i="61"/>
  <c r="M211" i="61" s="1"/>
  <c r="J214" i="60"/>
  <c r="M214" i="60" s="1"/>
  <c r="J213" i="60"/>
  <c r="M213" i="60" s="1"/>
  <c r="J212" i="60"/>
  <c r="M212" i="60" s="1"/>
  <c r="J211" i="60"/>
  <c r="M211" i="60" s="1"/>
  <c r="J214" i="59"/>
  <c r="M214" i="59" s="1"/>
  <c r="J213" i="59"/>
  <c r="M213" i="59" s="1"/>
  <c r="J212" i="59"/>
  <c r="M212" i="59" s="1"/>
  <c r="J211" i="59"/>
  <c r="M211" i="59" s="1"/>
  <c r="J214" i="58"/>
  <c r="M214" i="58" s="1"/>
  <c r="M213" i="58"/>
  <c r="J213" i="58"/>
  <c r="J212" i="58"/>
  <c r="M212" i="58" s="1"/>
  <c r="J211" i="58"/>
  <c r="M211" i="58" s="1"/>
  <c r="J214" i="57"/>
  <c r="M214" i="57" s="1"/>
  <c r="M213" i="57"/>
  <c r="J213" i="57"/>
  <c r="J212" i="57"/>
  <c r="M212" i="57" s="1"/>
  <c r="J211" i="57"/>
  <c r="M211" i="57" s="1"/>
  <c r="J214" i="56"/>
  <c r="M214" i="56" s="1"/>
  <c r="M213" i="56"/>
  <c r="J213" i="56"/>
  <c r="J212" i="56"/>
  <c r="M212" i="56" s="1"/>
  <c r="J211" i="56"/>
  <c r="M211" i="56" s="1"/>
  <c r="J214" i="55"/>
  <c r="M214" i="55" s="1"/>
  <c r="M213" i="55"/>
  <c r="J213" i="55"/>
  <c r="J212" i="55"/>
  <c r="M212" i="55" s="1"/>
  <c r="J211" i="55"/>
  <c r="M211" i="55" s="1"/>
  <c r="J214" i="54"/>
  <c r="M214" i="54" s="1"/>
  <c r="M213" i="54"/>
  <c r="J213" i="54"/>
  <c r="J212" i="54"/>
  <c r="M212" i="54" s="1"/>
  <c r="J211" i="54"/>
  <c r="M211" i="54" s="1"/>
  <c r="J214" i="53"/>
  <c r="M214" i="53" s="1"/>
  <c r="M213" i="53"/>
  <c r="J213" i="53"/>
  <c r="J212" i="53"/>
  <c r="M212" i="53" s="1"/>
  <c r="J211" i="53"/>
  <c r="M211" i="53" s="1"/>
  <c r="J214" i="52"/>
  <c r="M214" i="52" s="1"/>
  <c r="J213" i="52"/>
  <c r="M213" i="52" s="1"/>
  <c r="J212" i="52"/>
  <c r="M212" i="52" s="1"/>
  <c r="J211" i="52"/>
  <c r="M211" i="52" s="1"/>
  <c r="J214" i="51"/>
  <c r="M214" i="51" s="1"/>
  <c r="J213" i="51"/>
  <c r="M213" i="51" s="1"/>
  <c r="J212" i="51"/>
  <c r="M212" i="51" s="1"/>
  <c r="J211" i="51"/>
  <c r="M211" i="51" s="1"/>
  <c r="J214" i="50"/>
  <c r="M214" i="50" s="1"/>
  <c r="J213" i="50"/>
  <c r="M213" i="50" s="1"/>
  <c r="J212" i="50"/>
  <c r="M212" i="50" s="1"/>
  <c r="M211" i="50"/>
  <c r="J211" i="50"/>
  <c r="J214" i="49"/>
  <c r="M214" i="49" s="1"/>
  <c r="M213" i="49"/>
  <c r="J213" i="49"/>
  <c r="J212" i="49"/>
  <c r="M212" i="49" s="1"/>
  <c r="J211" i="49"/>
  <c r="M211" i="49" s="1"/>
  <c r="J214" i="48"/>
  <c r="M214" i="48" s="1"/>
  <c r="J213" i="48"/>
  <c r="M213" i="48" s="1"/>
  <c r="J212" i="48"/>
  <c r="M212" i="48" s="1"/>
  <c r="J211" i="48"/>
  <c r="M211" i="48" s="1"/>
  <c r="C217" i="47"/>
  <c r="C218" i="47"/>
  <c r="J214" i="47"/>
  <c r="M214" i="47" s="1"/>
  <c r="J213" i="47"/>
  <c r="M213" i="47" s="1"/>
  <c r="J212" i="47"/>
  <c r="M212" i="47" s="1"/>
  <c r="J211" i="47"/>
  <c r="M211" i="47" s="1"/>
  <c r="J214" i="46"/>
  <c r="M214" i="46" s="1"/>
  <c r="J213" i="46"/>
  <c r="M213" i="46" s="1"/>
  <c r="J212" i="46"/>
  <c r="M212" i="46" s="1"/>
  <c r="M211" i="46"/>
  <c r="J211" i="46"/>
  <c r="C215" i="45"/>
  <c r="C216" i="45"/>
  <c r="J214" i="45"/>
  <c r="M214" i="45" s="1"/>
  <c r="M213" i="45"/>
  <c r="J213" i="45"/>
  <c r="J212" i="45"/>
  <c r="M212" i="45" s="1"/>
  <c r="J211" i="45"/>
  <c r="M211" i="45" s="1"/>
  <c r="J214" i="44"/>
  <c r="M214" i="44" s="1"/>
  <c r="J213" i="44"/>
  <c r="M213" i="44" s="1"/>
  <c r="J212" i="44"/>
  <c r="M212" i="44" s="1"/>
  <c r="J211" i="44"/>
  <c r="M211" i="44" s="1"/>
  <c r="J214" i="43"/>
  <c r="M214" i="43" s="1"/>
  <c r="J213" i="43"/>
  <c r="M213" i="43" s="1"/>
  <c r="J212" i="43"/>
  <c r="M212" i="43" s="1"/>
  <c r="J211" i="43"/>
  <c r="M211" i="43" s="1"/>
  <c r="J189" i="14"/>
  <c r="H204" i="14"/>
  <c r="H205" i="14"/>
  <c r="H206" i="14"/>
  <c r="H207" i="14"/>
  <c r="J218" i="62" l="1"/>
  <c r="M218" i="62" s="1"/>
  <c r="J217" i="62"/>
  <c r="M217" i="62" s="1"/>
  <c r="J216" i="62"/>
  <c r="M216" i="62" s="1"/>
  <c r="J215" i="62"/>
  <c r="M215" i="62" s="1"/>
  <c r="J218" i="61"/>
  <c r="M218" i="61" s="1"/>
  <c r="J217" i="61"/>
  <c r="M217" i="61" s="1"/>
  <c r="J216" i="61"/>
  <c r="M216" i="61" s="1"/>
  <c r="J215" i="61"/>
  <c r="M215" i="61" s="1"/>
  <c r="K234" i="62"/>
  <c r="K234" i="61"/>
  <c r="K234" i="60"/>
  <c r="K234" i="59"/>
  <c r="J204" i="59"/>
  <c r="J203" i="59"/>
  <c r="J218" i="60"/>
  <c r="M218" i="60" s="1"/>
  <c r="J217" i="60"/>
  <c r="M217" i="60" s="1"/>
  <c r="J216" i="60"/>
  <c r="M216" i="60" s="1"/>
  <c r="J215" i="60"/>
  <c r="M215" i="60" s="1"/>
  <c r="J218" i="59"/>
  <c r="M218" i="59" s="1"/>
  <c r="J217" i="59"/>
  <c r="M217" i="59" s="1"/>
  <c r="J216" i="59"/>
  <c r="M216" i="59" s="1"/>
  <c r="J215" i="59"/>
  <c r="M215" i="59" s="1"/>
  <c r="J218" i="58"/>
  <c r="M218" i="58" s="1"/>
  <c r="J217" i="58"/>
  <c r="M217" i="58" s="1"/>
  <c r="J216" i="58"/>
  <c r="M216" i="58" s="1"/>
  <c r="J215" i="58"/>
  <c r="M215" i="58" s="1"/>
  <c r="J218" i="57" l="1"/>
  <c r="M218" i="57" s="1"/>
  <c r="J217" i="57"/>
  <c r="M217" i="57" s="1"/>
  <c r="J216" i="57"/>
  <c r="M216" i="57" s="1"/>
  <c r="J215" i="57"/>
  <c r="M215" i="57" s="1"/>
  <c r="J218" i="56"/>
  <c r="M218" i="56" s="1"/>
  <c r="J217" i="56"/>
  <c r="M217" i="56" s="1"/>
  <c r="J216" i="56"/>
  <c r="M216" i="56" s="1"/>
  <c r="J215" i="56"/>
  <c r="M215" i="56" s="1"/>
  <c r="K234" i="58"/>
  <c r="K234" i="57"/>
  <c r="K234" i="56"/>
  <c r="K234" i="55"/>
  <c r="J218" i="55"/>
  <c r="M218" i="55" s="1"/>
  <c r="J217" i="55"/>
  <c r="M217" i="55" s="1"/>
  <c r="J216" i="55"/>
  <c r="M216" i="55" s="1"/>
  <c r="J215" i="55"/>
  <c r="M215" i="55" s="1"/>
  <c r="J218" i="54"/>
  <c r="M218" i="54" s="1"/>
  <c r="J217" i="54"/>
  <c r="M217" i="54" s="1"/>
  <c r="J216" i="54"/>
  <c r="M216" i="54" s="1"/>
  <c r="J215" i="54"/>
  <c r="M215" i="54" s="1"/>
  <c r="K234" i="54"/>
  <c r="K234" i="53"/>
  <c r="K234" i="52"/>
  <c r="K234" i="51"/>
  <c r="K234" i="50"/>
  <c r="J210" i="53"/>
  <c r="M210" i="53" s="1"/>
  <c r="J215" i="53"/>
  <c r="M215" i="53" s="1"/>
  <c r="J216" i="53"/>
  <c r="M216" i="53" s="1"/>
  <c r="J217" i="53"/>
  <c r="M217" i="53" s="1"/>
  <c r="J218" i="53"/>
  <c r="M218" i="53" s="1"/>
  <c r="J215" i="52"/>
  <c r="M215" i="52" s="1"/>
  <c r="J216" i="52"/>
  <c r="M216" i="52" s="1"/>
  <c r="J217" i="52"/>
  <c r="M217" i="52" s="1"/>
  <c r="J218" i="52"/>
  <c r="M218" i="52"/>
  <c r="J215" i="51"/>
  <c r="M215" i="51" s="1"/>
  <c r="J216" i="51"/>
  <c r="M216" i="51" s="1"/>
  <c r="J217" i="51"/>
  <c r="M217" i="51" s="1"/>
  <c r="J218" i="51"/>
  <c r="M218" i="51" s="1"/>
  <c r="J215" i="50"/>
  <c r="M215" i="50" s="1"/>
  <c r="J216" i="50"/>
  <c r="M216" i="50" s="1"/>
  <c r="J217" i="50"/>
  <c r="M217" i="50" s="1"/>
  <c r="J218" i="50"/>
  <c r="M218" i="50" s="1"/>
  <c r="T20" i="14"/>
  <c r="Q20" i="14"/>
  <c r="Q35" i="14"/>
  <c r="Q34" i="14"/>
  <c r="Q33" i="14"/>
  <c r="Q32" i="14"/>
  <c r="Q31" i="14"/>
  <c r="Q30" i="14"/>
  <c r="Q29" i="14"/>
  <c r="Q28" i="14"/>
  <c r="Q26" i="14"/>
  <c r="Q25" i="14"/>
  <c r="Q24" i="14"/>
  <c r="Q23" i="14"/>
  <c r="Q22" i="14"/>
  <c r="Q21" i="14"/>
  <c r="Q19" i="14"/>
  <c r="Q18" i="14"/>
  <c r="Q16" i="14"/>
  <c r="T16" i="14"/>
  <c r="Q15" i="14"/>
  <c r="Q14" i="14"/>
  <c r="Q13" i="14"/>
  <c r="Q12" i="14"/>
  <c r="Q10" i="14"/>
  <c r="Q8" i="14"/>
  <c r="Q6" i="14"/>
  <c r="Q5" i="14"/>
  <c r="O5" i="14"/>
  <c r="J218" i="49"/>
  <c r="M218" i="49" s="1"/>
  <c r="J217" i="49"/>
  <c r="M217" i="49" s="1"/>
  <c r="J216" i="49"/>
  <c r="M216" i="49" s="1"/>
  <c r="J215" i="49"/>
  <c r="M215" i="49" s="1"/>
  <c r="J215" i="48"/>
  <c r="M215" i="48" s="1"/>
  <c r="J216" i="48"/>
  <c r="M216" i="48" s="1"/>
  <c r="J217" i="48"/>
  <c r="M217" i="48" s="1"/>
  <c r="J218" i="48"/>
  <c r="M218" i="48" s="1"/>
  <c r="E217" i="47"/>
  <c r="G217" i="47" s="1"/>
  <c r="J217" i="47"/>
  <c r="E218" i="47"/>
  <c r="G218" i="47" s="1"/>
  <c r="J218" i="47"/>
  <c r="M218" i="47" s="1"/>
  <c r="J216" i="47"/>
  <c r="M216" i="47" s="1"/>
  <c r="J215" i="47"/>
  <c r="M215" i="47" s="1"/>
  <c r="K234" i="49"/>
  <c r="K234" i="48"/>
  <c r="K234" i="47"/>
  <c r="K232" i="46"/>
  <c r="K232" i="45"/>
  <c r="K230" i="44"/>
  <c r="K223" i="46"/>
  <c r="Q17" i="14" s="1"/>
  <c r="C163" i="46"/>
  <c r="K224" i="45"/>
  <c r="N16" i="14" s="1"/>
  <c r="K221" i="45"/>
  <c r="K231" i="45" s="1"/>
  <c r="J216" i="45"/>
  <c r="M216" i="45" s="1"/>
  <c r="J215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J215" i="46"/>
  <c r="M215" i="46" s="1"/>
  <c r="J216" i="46"/>
  <c r="M216" i="46" s="1"/>
  <c r="K230" i="43"/>
  <c r="K230" i="42"/>
  <c r="K230" i="41"/>
  <c r="J204" i="42"/>
  <c r="J204" i="14" s="1"/>
  <c r="M213" i="42"/>
  <c r="K222" i="42"/>
  <c r="M214" i="42"/>
  <c r="J211" i="42"/>
  <c r="M211" i="42" s="1"/>
  <c r="J212" i="42"/>
  <c r="M212" i="42" s="1"/>
  <c r="J213" i="42"/>
  <c r="J214" i="42"/>
  <c r="J211" i="41"/>
  <c r="M211" i="41" s="1"/>
  <c r="J212" i="41"/>
  <c r="M212" i="41" s="1"/>
  <c r="J213" i="41"/>
  <c r="M213" i="41" s="1"/>
  <c r="J214" i="41"/>
  <c r="M214" i="41" s="1"/>
  <c r="K230" i="40"/>
  <c r="K221" i="40"/>
  <c r="Q11" i="14" s="1"/>
  <c r="M211" i="40"/>
  <c r="M212" i="40"/>
  <c r="M213" i="40"/>
  <c r="M214" i="40"/>
  <c r="J211" i="40"/>
  <c r="J212" i="40"/>
  <c r="J213" i="40"/>
  <c r="J214" i="40"/>
  <c r="M212" i="39"/>
  <c r="M213" i="39"/>
  <c r="M214" i="39"/>
  <c r="J211" i="39"/>
  <c r="M211" i="39" s="1"/>
  <c r="J212" i="39"/>
  <c r="J213" i="39"/>
  <c r="J214" i="39"/>
  <c r="K230" i="39"/>
  <c r="K230" i="38"/>
  <c r="K230" i="37"/>
  <c r="C218" i="48" l="1"/>
  <c r="E218" i="48" s="1"/>
  <c r="G218" i="48" s="1"/>
  <c r="J215" i="14"/>
  <c r="J217" i="14"/>
  <c r="C217" i="48"/>
  <c r="E217" i="48" s="1"/>
  <c r="G217" i="48" s="1"/>
  <c r="M217" i="47"/>
  <c r="R16" i="14"/>
  <c r="M215" i="45"/>
  <c r="N205" i="45"/>
  <c r="X107" i="45"/>
  <c r="J218" i="45" s="1"/>
  <c r="K221" i="38"/>
  <c r="Q9" i="14" s="1"/>
  <c r="M211" i="38"/>
  <c r="M213" i="38"/>
  <c r="J211" i="38"/>
  <c r="J212" i="38"/>
  <c r="M212" i="38" s="1"/>
  <c r="J213" i="38"/>
  <c r="J214" i="38"/>
  <c r="M214" i="38" s="1"/>
  <c r="J214" i="37"/>
  <c r="M214" i="37" s="1"/>
  <c r="J213" i="37"/>
  <c r="M213" i="37" s="1"/>
  <c r="J212" i="37"/>
  <c r="M212" i="37" s="1"/>
  <c r="J211" i="37"/>
  <c r="M211" i="37" s="1"/>
  <c r="C217" i="49" l="1"/>
  <c r="E217" i="49" s="1"/>
  <c r="G217" i="49" s="1"/>
  <c r="C217" i="50" s="1"/>
  <c r="E217" i="50" s="1"/>
  <c r="G217" i="50" s="1"/>
  <c r="C217" i="51" s="1"/>
  <c r="E217" i="51" s="1"/>
  <c r="G217" i="51" s="1"/>
  <c r="C217" i="52" s="1"/>
  <c r="E217" i="52" s="1"/>
  <c r="G217" i="52" s="1"/>
  <c r="C218" i="49"/>
  <c r="E218" i="49" s="1"/>
  <c r="G218" i="49" s="1"/>
  <c r="C218" i="50" s="1"/>
  <c r="E218" i="50" s="1"/>
  <c r="G218" i="50" s="1"/>
  <c r="C218" i="51" s="1"/>
  <c r="E218" i="51" s="1"/>
  <c r="G218" i="51" s="1"/>
  <c r="C218" i="52" s="1"/>
  <c r="E218" i="52" s="1"/>
  <c r="G218" i="52" s="1"/>
  <c r="K219" i="45"/>
  <c r="K225" i="36"/>
  <c r="Q7" i="14" s="1"/>
  <c r="J211" i="36"/>
  <c r="J211" i="14" s="1"/>
  <c r="J212" i="36"/>
  <c r="J213" i="36"/>
  <c r="J213" i="14" s="1"/>
  <c r="J214" i="36"/>
  <c r="E211" i="36"/>
  <c r="G211" i="36" s="1"/>
  <c r="C211" i="37" s="1"/>
  <c r="E211" i="37" s="1"/>
  <c r="G211" i="37" s="1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6" s="1"/>
  <c r="E211" i="56" s="1"/>
  <c r="G211" i="56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E212" i="36"/>
  <c r="G212" i="36" s="1"/>
  <c r="C212" i="37" s="1"/>
  <c r="E212" i="37" s="1"/>
  <c r="G212" i="37" s="1"/>
  <c r="C212" i="38" s="1"/>
  <c r="E212" i="38" s="1"/>
  <c r="G212" i="38" s="1"/>
  <c r="C212" i="39" s="1"/>
  <c r="E212" i="39" s="1"/>
  <c r="G212" i="39" s="1"/>
  <c r="C212" i="40" s="1"/>
  <c r="E212" i="40" s="1"/>
  <c r="G212" i="40" s="1"/>
  <c r="C212" i="41" s="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6" s="1"/>
  <c r="E212" i="56" s="1"/>
  <c r="G212" i="56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E213" i="36"/>
  <c r="G213" i="36" s="1"/>
  <c r="C213" i="37" s="1"/>
  <c r="E213" i="37" s="1"/>
  <c r="G213" i="37" s="1"/>
  <c r="C213" i="38" s="1"/>
  <c r="E213" i="38" s="1"/>
  <c r="G213" i="38" s="1"/>
  <c r="C213" i="39" s="1"/>
  <c r="E213" i="39" s="1"/>
  <c r="G213" i="39" s="1"/>
  <c r="C213" i="40" s="1"/>
  <c r="E213" i="40" s="1"/>
  <c r="G213" i="40" s="1"/>
  <c r="C213" i="41" s="1"/>
  <c r="E213" i="41" s="1"/>
  <c r="G213" i="41" s="1"/>
  <c r="C213" i="42" s="1"/>
  <c r="E213" i="42" s="1"/>
  <c r="G213" i="42" s="1"/>
  <c r="C213" i="43" s="1"/>
  <c r="E213" i="43" s="1"/>
  <c r="G213" i="43" s="1"/>
  <c r="C213" i="44" s="1"/>
  <c r="E213" i="44" s="1"/>
  <c r="G213" i="44" s="1"/>
  <c r="C213" i="45" s="1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E214" i="36"/>
  <c r="G214" i="36" s="1"/>
  <c r="C214" i="37" s="1"/>
  <c r="E214" i="37" s="1"/>
  <c r="G214" i="37" s="1"/>
  <c r="C214" i="38" s="1"/>
  <c r="E214" i="38" s="1"/>
  <c r="G214" i="38" s="1"/>
  <c r="C214" i="39" s="1"/>
  <c r="E214" i="39" s="1"/>
  <c r="G214" i="39" s="1"/>
  <c r="C214" i="40" s="1"/>
  <c r="E214" i="40" s="1"/>
  <c r="G214" i="40" s="1"/>
  <c r="C214" i="41" s="1"/>
  <c r="E214" i="41" s="1"/>
  <c r="G214" i="41" s="1"/>
  <c r="C214" i="42" s="1"/>
  <c r="E214" i="42" s="1"/>
  <c r="G214" i="42" s="1"/>
  <c r="C214" i="43" s="1"/>
  <c r="E214" i="43" s="1"/>
  <c r="G214" i="43" s="1"/>
  <c r="C214" i="44" s="1"/>
  <c r="E214" i="44" s="1"/>
  <c r="G214" i="44" s="1"/>
  <c r="C214" i="45" s="1"/>
  <c r="E214" i="45" s="1"/>
  <c r="G214" i="45" s="1"/>
  <c r="C214" i="46" s="1"/>
  <c r="E214" i="46" s="1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C214" i="51" s="1"/>
  <c r="E214" i="51" s="1"/>
  <c r="G214" i="51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K234" i="36"/>
  <c r="K234" i="35"/>
  <c r="K234" i="34"/>
  <c r="M214" i="36" l="1"/>
  <c r="J214" i="14"/>
  <c r="M212" i="36"/>
  <c r="J212" i="14"/>
  <c r="M211" i="36"/>
  <c r="C217" i="53"/>
  <c r="E217" i="53" s="1"/>
  <c r="G217" i="53" s="1"/>
  <c r="C218" i="53"/>
  <c r="E218" i="53" s="1"/>
  <c r="G218" i="53" s="1"/>
  <c r="M213" i="36"/>
  <c r="K225" i="45"/>
  <c r="M16" i="14"/>
  <c r="S16" i="14" s="1"/>
  <c r="J163" i="64"/>
  <c r="M163" i="64" s="1"/>
  <c r="C163" i="64"/>
  <c r="E163" i="64" s="1"/>
  <c r="G163" i="64" s="1"/>
  <c r="J163" i="63"/>
  <c r="M163" i="63" s="1"/>
  <c r="C163" i="63"/>
  <c r="E163" i="63" s="1"/>
  <c r="G163" i="63" s="1"/>
  <c r="J163" i="62"/>
  <c r="M163" i="62" s="1"/>
  <c r="C163" i="62"/>
  <c r="E163" i="62" s="1"/>
  <c r="G163" i="62" s="1"/>
  <c r="J163" i="61"/>
  <c r="M163" i="61" s="1"/>
  <c r="C163" i="61"/>
  <c r="E163" i="61" s="1"/>
  <c r="G163" i="61" s="1"/>
  <c r="J163" i="60"/>
  <c r="M163" i="60" s="1"/>
  <c r="C163" i="60"/>
  <c r="E163" i="60" s="1"/>
  <c r="G163" i="60" s="1"/>
  <c r="J163" i="59"/>
  <c r="M163" i="59" s="1"/>
  <c r="C163" i="59"/>
  <c r="E163" i="59" s="1"/>
  <c r="G163" i="59" s="1"/>
  <c r="J163" i="58"/>
  <c r="M163" i="58" s="1"/>
  <c r="C163" i="58"/>
  <c r="E163" i="58" s="1"/>
  <c r="G163" i="58" s="1"/>
  <c r="J163" i="57"/>
  <c r="M163" i="57" s="1"/>
  <c r="C163" i="57"/>
  <c r="E163" i="57" s="1"/>
  <c r="G163" i="57" s="1"/>
  <c r="J163" i="56"/>
  <c r="M163" i="56" s="1"/>
  <c r="C163" i="56"/>
  <c r="E163" i="56" s="1"/>
  <c r="G163" i="56" s="1"/>
  <c r="J163" i="55"/>
  <c r="M163" i="55" s="1"/>
  <c r="C163" i="55"/>
  <c r="E163" i="55" s="1"/>
  <c r="G163" i="55" s="1"/>
  <c r="J163" i="54"/>
  <c r="M163" i="54" s="1"/>
  <c r="C163" i="54"/>
  <c r="E163" i="54" s="1"/>
  <c r="G163" i="54" s="1"/>
  <c r="J163" i="53"/>
  <c r="M163" i="53" s="1"/>
  <c r="C163" i="53"/>
  <c r="E163" i="53" s="1"/>
  <c r="G163" i="53" s="1"/>
  <c r="J163" i="52"/>
  <c r="M163" i="52" s="1"/>
  <c r="C163" i="52"/>
  <c r="E163" i="52" s="1"/>
  <c r="G163" i="52" s="1"/>
  <c r="J163" i="51"/>
  <c r="M163" i="51" s="1"/>
  <c r="C163" i="51"/>
  <c r="E163" i="51" s="1"/>
  <c r="G163" i="51" s="1"/>
  <c r="J163" i="50"/>
  <c r="M163" i="50" s="1"/>
  <c r="C163" i="50"/>
  <c r="E163" i="50" s="1"/>
  <c r="G163" i="50" s="1"/>
  <c r="J163" i="49"/>
  <c r="M163" i="49" s="1"/>
  <c r="C163" i="49"/>
  <c r="E163" i="49" s="1"/>
  <c r="G163" i="49" s="1"/>
  <c r="J163" i="48"/>
  <c r="M163" i="48" s="1"/>
  <c r="C163" i="48"/>
  <c r="E163" i="48" s="1"/>
  <c r="G163" i="48" s="1"/>
  <c r="J163" i="47"/>
  <c r="M163" i="47" s="1"/>
  <c r="C163" i="47"/>
  <c r="E163" i="47" s="1"/>
  <c r="G163" i="47" s="1"/>
  <c r="J163" i="46"/>
  <c r="M163" i="46" s="1"/>
  <c r="E163" i="46"/>
  <c r="G163" i="46" s="1"/>
  <c r="J163" i="44"/>
  <c r="M163" i="44" s="1"/>
  <c r="C163" i="44"/>
  <c r="E163" i="44" s="1"/>
  <c r="G163" i="44" s="1"/>
  <c r="C163" i="45" s="1"/>
  <c r="J163" i="43"/>
  <c r="J163" i="42"/>
  <c r="M163" i="42" s="1"/>
  <c r="C163" i="42"/>
  <c r="E163" i="42" s="1"/>
  <c r="G163" i="42" s="1"/>
  <c r="C163" i="43" s="1"/>
  <c r="E163" i="43" s="1"/>
  <c r="G163" i="43" s="1"/>
  <c r="J163" i="41"/>
  <c r="M163" i="41" s="1"/>
  <c r="C163" i="41"/>
  <c r="E163" i="41" s="1"/>
  <c r="G163" i="41" s="1"/>
  <c r="J163" i="40"/>
  <c r="M163" i="40" s="1"/>
  <c r="C163" i="40"/>
  <c r="E163" i="40" s="1"/>
  <c r="G163" i="40" s="1"/>
  <c r="J163" i="39"/>
  <c r="M163" i="39" s="1"/>
  <c r="C163" i="39"/>
  <c r="E163" i="39" s="1"/>
  <c r="G163" i="39" s="1"/>
  <c r="J163" i="38"/>
  <c r="M163" i="38" s="1"/>
  <c r="C163" i="38"/>
  <c r="E163" i="38" s="1"/>
  <c r="G163" i="38" s="1"/>
  <c r="J163" i="37"/>
  <c r="M163" i="37" s="1"/>
  <c r="C163" i="37"/>
  <c r="E163" i="37" s="1"/>
  <c r="G163" i="37" s="1"/>
  <c r="J163" i="36"/>
  <c r="M163" i="36" s="1"/>
  <c r="C163" i="36"/>
  <c r="E163" i="36" s="1"/>
  <c r="G163" i="36" s="1"/>
  <c r="J163" i="35"/>
  <c r="M163" i="35" s="1"/>
  <c r="T35" i="14"/>
  <c r="J218" i="14"/>
  <c r="J219" i="14"/>
  <c r="J220" i="14"/>
  <c r="J221" i="14"/>
  <c r="J222" i="14"/>
  <c r="J223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3" i="14"/>
  <c r="D218" i="14"/>
  <c r="D219" i="14"/>
  <c r="D220" i="14"/>
  <c r="D221" i="14"/>
  <c r="D222" i="14"/>
  <c r="D223" i="14"/>
  <c r="D224" i="14"/>
  <c r="H5" i="14"/>
  <c r="F5" i="14"/>
  <c r="D5" i="14"/>
  <c r="K226" i="64"/>
  <c r="N35" i="14" s="1"/>
  <c r="K223" i="64"/>
  <c r="R35" i="1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T34" i="14"/>
  <c r="T33" i="14"/>
  <c r="T32" i="14"/>
  <c r="T31" i="14"/>
  <c r="T30" i="14"/>
  <c r="T29" i="14"/>
  <c r="T28" i="14"/>
  <c r="T27" i="14"/>
  <c r="Q27" i="14"/>
  <c r="T26" i="14"/>
  <c r="T25" i="14"/>
  <c r="T24" i="14"/>
  <c r="T23" i="14"/>
  <c r="T22" i="14"/>
  <c r="T21" i="14"/>
  <c r="T19" i="14"/>
  <c r="T18" i="14"/>
  <c r="T17" i="14"/>
  <c r="T15" i="14"/>
  <c r="T14" i="14"/>
  <c r="T13" i="14"/>
  <c r="T12" i="14"/>
  <c r="T11" i="14"/>
  <c r="T10" i="14"/>
  <c r="T9" i="14"/>
  <c r="T8" i="14"/>
  <c r="T7" i="14"/>
  <c r="T6" i="14"/>
  <c r="T5" i="14"/>
  <c r="P5" i="14"/>
  <c r="H218" i="14"/>
  <c r="H219" i="14"/>
  <c r="H220" i="14"/>
  <c r="H221" i="14"/>
  <c r="H222" i="14"/>
  <c r="H223" i="14"/>
  <c r="H224" i="14"/>
  <c r="K226" i="63"/>
  <c r="N34" i="14" s="1"/>
  <c r="K223" i="63"/>
  <c r="R34" i="14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M204" i="63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6" i="62"/>
  <c r="N33" i="14" s="1"/>
  <c r="K223" i="62"/>
  <c r="K233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6" i="61"/>
  <c r="N32" i="14" s="1"/>
  <c r="K223" i="61"/>
  <c r="K233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M196" i="61"/>
  <c r="J196" i="6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26" i="60"/>
  <c r="N31" i="14" s="1"/>
  <c r="K223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K226" i="59"/>
  <c r="N30" i="14" s="1"/>
  <c r="K223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M204" i="59"/>
  <c r="M203" i="59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26" i="58"/>
  <c r="N29" i="14" s="1"/>
  <c r="K223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M20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6" i="57"/>
  <c r="N28" i="14" s="1"/>
  <c r="K223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26" i="56"/>
  <c r="N27" i="14" s="1"/>
  <c r="K223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M204" i="56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6" i="55"/>
  <c r="N26" i="14" s="1"/>
  <c r="K223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M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26" i="54"/>
  <c r="N25" i="14" s="1"/>
  <c r="K223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M204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6" i="53"/>
  <c r="N24" i="14" s="1"/>
  <c r="K223" i="53"/>
  <c r="J209" i="53"/>
  <c r="M209" i="53" s="1"/>
  <c r="J208" i="53"/>
  <c r="M208" i="53" s="1"/>
  <c r="J207" i="53"/>
  <c r="M207" i="53" s="1"/>
  <c r="J206" i="53"/>
  <c r="M206" i="53" s="1"/>
  <c r="J205" i="53"/>
  <c r="M205" i="53" s="1"/>
  <c r="M204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K226" i="52"/>
  <c r="N23" i="14" s="1"/>
  <c r="K223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6" i="51"/>
  <c r="N22" i="14" s="1"/>
  <c r="K223" i="5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M204" i="5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M189" i="5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26" i="50"/>
  <c r="N21" i="14" s="1"/>
  <c r="K223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M204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6" i="49"/>
  <c r="N20" i="14" s="1"/>
  <c r="K223" i="49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26" i="48"/>
  <c r="N19" i="14" s="1"/>
  <c r="K223" i="48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6" i="47"/>
  <c r="N18" i="14" s="1"/>
  <c r="K223" i="47"/>
  <c r="K233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24" i="46"/>
  <c r="N17" i="14" s="1"/>
  <c r="K221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22" i="44"/>
  <c r="N15" i="14" s="1"/>
  <c r="K219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22" i="43"/>
  <c r="N14" i="14" s="1"/>
  <c r="K219" i="43"/>
  <c r="J210" i="43"/>
  <c r="J209" i="43"/>
  <c r="J208" i="43"/>
  <c r="J207" i="43"/>
  <c r="J206" i="43"/>
  <c r="J205" i="43"/>
  <c r="M204" i="43"/>
  <c r="J203" i="43"/>
  <c r="J202" i="43"/>
  <c r="J201" i="43"/>
  <c r="J200" i="43"/>
  <c r="J199" i="43"/>
  <c r="J198" i="43"/>
  <c r="J197" i="43"/>
  <c r="J196" i="43"/>
  <c r="J195" i="43"/>
  <c r="J194" i="43"/>
  <c r="J193" i="43"/>
  <c r="J192" i="43"/>
  <c r="J191" i="43"/>
  <c r="J190" i="43"/>
  <c r="M189" i="43"/>
  <c r="J188" i="43"/>
  <c r="J187" i="43"/>
  <c r="J186" i="43"/>
  <c r="J185" i="43"/>
  <c r="J184" i="43"/>
  <c r="J183" i="43"/>
  <c r="J182" i="43"/>
  <c r="J181" i="43"/>
  <c r="J180" i="43"/>
  <c r="J179" i="43"/>
  <c r="J178" i="43"/>
  <c r="J177" i="43"/>
  <c r="J176" i="43"/>
  <c r="J175" i="43"/>
  <c r="J174" i="43"/>
  <c r="J173" i="43"/>
  <c r="J172" i="43"/>
  <c r="J171" i="43"/>
  <c r="J170" i="43"/>
  <c r="J169" i="43"/>
  <c r="J168" i="43"/>
  <c r="J167" i="43"/>
  <c r="J166" i="43"/>
  <c r="J165" i="43"/>
  <c r="J164" i="43"/>
  <c r="J162" i="43"/>
  <c r="J161" i="43"/>
  <c r="J160" i="43"/>
  <c r="J159" i="43"/>
  <c r="J158" i="43"/>
  <c r="J157" i="43"/>
  <c r="J156" i="43"/>
  <c r="J155" i="43"/>
  <c r="J154" i="43"/>
  <c r="J153" i="43"/>
  <c r="J152" i="43"/>
  <c r="J151" i="43"/>
  <c r="J150" i="43"/>
  <c r="J149" i="43"/>
  <c r="J148" i="43"/>
  <c r="J147" i="43"/>
  <c r="J146" i="43"/>
  <c r="J145" i="43"/>
  <c r="J144" i="43"/>
  <c r="J143" i="43"/>
  <c r="J142" i="43"/>
  <c r="J141" i="43"/>
  <c r="J140" i="43"/>
  <c r="J139" i="43"/>
  <c r="J138" i="43"/>
  <c r="J137" i="43"/>
  <c r="J136" i="43"/>
  <c r="J135" i="43"/>
  <c r="M134" i="43"/>
  <c r="J134" i="43"/>
  <c r="J133" i="43"/>
  <c r="J132" i="43"/>
  <c r="J131" i="43"/>
  <c r="J130" i="43"/>
  <c r="J129" i="43"/>
  <c r="J128" i="43"/>
  <c r="J127" i="43"/>
  <c r="J126" i="43"/>
  <c r="J125" i="43"/>
  <c r="J124" i="43"/>
  <c r="J123" i="43"/>
  <c r="J122" i="43"/>
  <c r="J121" i="43"/>
  <c r="J120" i="43"/>
  <c r="J119" i="43"/>
  <c r="J118" i="43"/>
  <c r="J117" i="43"/>
  <c r="J116" i="43"/>
  <c r="J115" i="43"/>
  <c r="J114" i="43"/>
  <c r="J113" i="43"/>
  <c r="J112" i="43"/>
  <c r="J111" i="43"/>
  <c r="J110" i="43"/>
  <c r="J109" i="43"/>
  <c r="J108" i="43"/>
  <c r="J107" i="43"/>
  <c r="J106" i="43"/>
  <c r="Z105" i="43"/>
  <c r="J105" i="43"/>
  <c r="X104" i="43"/>
  <c r="Q104" i="43"/>
  <c r="S104" i="43" s="1"/>
  <c r="U104" i="43" s="1"/>
  <c r="J104" i="43"/>
  <c r="X103" i="43"/>
  <c r="Q103" i="43"/>
  <c r="S103" i="43" s="1"/>
  <c r="U103" i="43" s="1"/>
  <c r="J103" i="43"/>
  <c r="X102" i="43"/>
  <c r="Q102" i="43"/>
  <c r="S102" i="43" s="1"/>
  <c r="U102" i="43" s="1"/>
  <c r="J102" i="43"/>
  <c r="X101" i="43"/>
  <c r="Q101" i="43"/>
  <c r="S101" i="43" s="1"/>
  <c r="U101" i="43" s="1"/>
  <c r="J101" i="43"/>
  <c r="X100" i="43"/>
  <c r="Q100" i="43"/>
  <c r="S100" i="43" s="1"/>
  <c r="U100" i="43" s="1"/>
  <c r="J100" i="43"/>
  <c r="X99" i="43"/>
  <c r="Q99" i="43"/>
  <c r="S99" i="43" s="1"/>
  <c r="U99" i="43" s="1"/>
  <c r="J99" i="43"/>
  <c r="X98" i="43"/>
  <c r="Q98" i="43"/>
  <c r="S98" i="43" s="1"/>
  <c r="U98" i="43" s="1"/>
  <c r="J98" i="43"/>
  <c r="X97" i="43"/>
  <c r="Q97" i="43"/>
  <c r="S97" i="43" s="1"/>
  <c r="U97" i="43" s="1"/>
  <c r="J97" i="43"/>
  <c r="X96" i="43"/>
  <c r="Q96" i="43"/>
  <c r="S96" i="43" s="1"/>
  <c r="U96" i="43" s="1"/>
  <c r="J96" i="43"/>
  <c r="X95" i="43"/>
  <c r="Q95" i="43"/>
  <c r="S95" i="43" s="1"/>
  <c r="U95" i="43" s="1"/>
  <c r="J95" i="43"/>
  <c r="X94" i="43"/>
  <c r="Q94" i="43"/>
  <c r="S94" i="43" s="1"/>
  <c r="U94" i="43" s="1"/>
  <c r="J94" i="43"/>
  <c r="X93" i="43"/>
  <c r="Q93" i="43"/>
  <c r="S93" i="43" s="1"/>
  <c r="U93" i="43" s="1"/>
  <c r="J93" i="43"/>
  <c r="X92" i="43"/>
  <c r="Q92" i="43"/>
  <c r="S92" i="43" s="1"/>
  <c r="U92" i="43" s="1"/>
  <c r="J92" i="43"/>
  <c r="X91" i="43"/>
  <c r="Q91" i="43"/>
  <c r="S91" i="43" s="1"/>
  <c r="U91" i="43" s="1"/>
  <c r="J91" i="43"/>
  <c r="X90" i="43"/>
  <c r="Q90" i="43"/>
  <c r="S90" i="43" s="1"/>
  <c r="U90" i="43" s="1"/>
  <c r="J90" i="43"/>
  <c r="X89" i="43"/>
  <c r="Q89" i="43"/>
  <c r="S89" i="43" s="1"/>
  <c r="U89" i="43" s="1"/>
  <c r="J89" i="43"/>
  <c r="X88" i="43"/>
  <c r="Q88" i="43"/>
  <c r="S88" i="43" s="1"/>
  <c r="U88" i="43" s="1"/>
  <c r="J88" i="43"/>
  <c r="X87" i="43"/>
  <c r="Q87" i="43"/>
  <c r="S87" i="43" s="1"/>
  <c r="U87" i="43" s="1"/>
  <c r="J87" i="43"/>
  <c r="X86" i="43"/>
  <c r="Q86" i="43"/>
  <c r="S86" i="43" s="1"/>
  <c r="U86" i="43" s="1"/>
  <c r="J86" i="43"/>
  <c r="X85" i="43"/>
  <c r="Q85" i="43"/>
  <c r="S85" i="43" s="1"/>
  <c r="U85" i="43" s="1"/>
  <c r="J85" i="43"/>
  <c r="X84" i="43"/>
  <c r="Q84" i="43"/>
  <c r="S84" i="43" s="1"/>
  <c r="U84" i="43" s="1"/>
  <c r="J84" i="43"/>
  <c r="X83" i="43"/>
  <c r="Q83" i="43"/>
  <c r="S83" i="43" s="1"/>
  <c r="U83" i="43" s="1"/>
  <c r="J83" i="43"/>
  <c r="X82" i="43"/>
  <c r="Q82" i="43"/>
  <c r="S82" i="43" s="1"/>
  <c r="U82" i="43" s="1"/>
  <c r="J82" i="43"/>
  <c r="X81" i="43"/>
  <c r="Q81" i="43"/>
  <c r="S81" i="43" s="1"/>
  <c r="U81" i="43" s="1"/>
  <c r="J81" i="43"/>
  <c r="X80" i="43"/>
  <c r="Q80" i="43"/>
  <c r="S80" i="43" s="1"/>
  <c r="U80" i="43" s="1"/>
  <c r="J80" i="43"/>
  <c r="X79" i="43"/>
  <c r="Q79" i="43"/>
  <c r="S79" i="43" s="1"/>
  <c r="U79" i="43" s="1"/>
  <c r="J79" i="43"/>
  <c r="X78" i="43"/>
  <c r="Q78" i="43"/>
  <c r="S78" i="43" s="1"/>
  <c r="U78" i="43" s="1"/>
  <c r="J78" i="43"/>
  <c r="X77" i="43"/>
  <c r="Q77" i="43"/>
  <c r="S77" i="43" s="1"/>
  <c r="U77" i="43" s="1"/>
  <c r="J77" i="43"/>
  <c r="X76" i="43"/>
  <c r="Q76" i="43"/>
  <c r="S76" i="43" s="1"/>
  <c r="U76" i="43" s="1"/>
  <c r="J76" i="43"/>
  <c r="X75" i="43"/>
  <c r="Q75" i="43"/>
  <c r="S75" i="43" s="1"/>
  <c r="U75" i="43" s="1"/>
  <c r="J75" i="43"/>
  <c r="X74" i="43"/>
  <c r="Q74" i="43"/>
  <c r="S74" i="43" s="1"/>
  <c r="U74" i="43" s="1"/>
  <c r="J74" i="43"/>
  <c r="X73" i="43"/>
  <c r="Q73" i="43"/>
  <c r="S73" i="43" s="1"/>
  <c r="U73" i="43" s="1"/>
  <c r="J73" i="43"/>
  <c r="X72" i="43"/>
  <c r="Q72" i="43"/>
  <c r="S72" i="43" s="1"/>
  <c r="U72" i="43" s="1"/>
  <c r="J72" i="43"/>
  <c r="X71" i="43"/>
  <c r="Q71" i="43"/>
  <c r="S71" i="43" s="1"/>
  <c r="U71" i="43" s="1"/>
  <c r="J71" i="43"/>
  <c r="X70" i="43"/>
  <c r="Q70" i="43"/>
  <c r="S70" i="43" s="1"/>
  <c r="U70" i="43" s="1"/>
  <c r="J70" i="43"/>
  <c r="X69" i="43"/>
  <c r="Q69" i="43"/>
  <c r="S69" i="43" s="1"/>
  <c r="U69" i="43" s="1"/>
  <c r="J69" i="43"/>
  <c r="X68" i="43"/>
  <c r="Q68" i="43"/>
  <c r="S68" i="43" s="1"/>
  <c r="U68" i="43" s="1"/>
  <c r="J68" i="43"/>
  <c r="X67" i="43"/>
  <c r="Q67" i="43"/>
  <c r="S67" i="43" s="1"/>
  <c r="U67" i="43" s="1"/>
  <c r="J67" i="43"/>
  <c r="X66" i="43"/>
  <c r="Q66" i="43"/>
  <c r="S66" i="43" s="1"/>
  <c r="U66" i="43" s="1"/>
  <c r="J66" i="43"/>
  <c r="X65" i="43"/>
  <c r="Q65" i="43"/>
  <c r="S65" i="43" s="1"/>
  <c r="U65" i="43" s="1"/>
  <c r="J65" i="43"/>
  <c r="X64" i="43"/>
  <c r="Q64" i="43"/>
  <c r="S64" i="43" s="1"/>
  <c r="U64" i="43" s="1"/>
  <c r="J64" i="43"/>
  <c r="X63" i="43"/>
  <c r="Q63" i="43"/>
  <c r="S63" i="43" s="1"/>
  <c r="U63" i="43" s="1"/>
  <c r="J63" i="43"/>
  <c r="X62" i="43"/>
  <c r="Q62" i="43"/>
  <c r="S62" i="43" s="1"/>
  <c r="U62" i="43" s="1"/>
  <c r="J62" i="43"/>
  <c r="X61" i="43"/>
  <c r="Q61" i="43"/>
  <c r="S61" i="43" s="1"/>
  <c r="U61" i="43" s="1"/>
  <c r="J61" i="43"/>
  <c r="X60" i="43"/>
  <c r="Q60" i="43"/>
  <c r="S60" i="43" s="1"/>
  <c r="U60" i="43" s="1"/>
  <c r="J60" i="43"/>
  <c r="X59" i="43"/>
  <c r="Q59" i="43"/>
  <c r="S59" i="43" s="1"/>
  <c r="U59" i="43" s="1"/>
  <c r="J59" i="43"/>
  <c r="X58" i="43"/>
  <c r="Q58" i="43"/>
  <c r="S58" i="43" s="1"/>
  <c r="U58" i="43" s="1"/>
  <c r="J58" i="43"/>
  <c r="X57" i="43"/>
  <c r="Q57" i="43"/>
  <c r="S57" i="43" s="1"/>
  <c r="U57" i="43" s="1"/>
  <c r="J57" i="43"/>
  <c r="X56" i="43"/>
  <c r="Q56" i="43"/>
  <c r="S56" i="43" s="1"/>
  <c r="U56" i="43" s="1"/>
  <c r="J56" i="43"/>
  <c r="X55" i="43"/>
  <c r="Q55" i="43"/>
  <c r="S55" i="43" s="1"/>
  <c r="U55" i="43" s="1"/>
  <c r="J55" i="43"/>
  <c r="X54" i="43"/>
  <c r="Q54" i="43"/>
  <c r="S54" i="43" s="1"/>
  <c r="U54" i="43" s="1"/>
  <c r="J54" i="43"/>
  <c r="X53" i="43"/>
  <c r="Q53" i="43"/>
  <c r="S53" i="43" s="1"/>
  <c r="U53" i="43" s="1"/>
  <c r="J53" i="43"/>
  <c r="X52" i="43"/>
  <c r="Q52" i="43"/>
  <c r="S52" i="43" s="1"/>
  <c r="U52" i="43" s="1"/>
  <c r="J52" i="43"/>
  <c r="X51" i="43"/>
  <c r="Q51" i="43"/>
  <c r="S51" i="43" s="1"/>
  <c r="U51" i="43" s="1"/>
  <c r="J51" i="43"/>
  <c r="X50" i="43"/>
  <c r="Q50" i="43"/>
  <c r="S50" i="43" s="1"/>
  <c r="U50" i="43" s="1"/>
  <c r="J50" i="43"/>
  <c r="X49" i="43"/>
  <c r="Q49" i="43"/>
  <c r="S49" i="43" s="1"/>
  <c r="U49" i="43" s="1"/>
  <c r="J49" i="43"/>
  <c r="X48" i="43"/>
  <c r="Q48" i="43"/>
  <c r="S48" i="43" s="1"/>
  <c r="U48" i="43" s="1"/>
  <c r="J48" i="43"/>
  <c r="X47" i="43"/>
  <c r="Q47" i="43"/>
  <c r="S47" i="43" s="1"/>
  <c r="U47" i="43" s="1"/>
  <c r="J47" i="43"/>
  <c r="X46" i="43"/>
  <c r="Q46" i="43"/>
  <c r="S46" i="43" s="1"/>
  <c r="U46" i="43" s="1"/>
  <c r="J46" i="43"/>
  <c r="X45" i="43"/>
  <c r="Q45" i="43"/>
  <c r="S45" i="43" s="1"/>
  <c r="U45" i="43" s="1"/>
  <c r="J45" i="43"/>
  <c r="X44" i="43"/>
  <c r="Q44" i="43"/>
  <c r="S44" i="43" s="1"/>
  <c r="U44" i="43" s="1"/>
  <c r="J44" i="43"/>
  <c r="X43" i="43"/>
  <c r="Q43" i="43"/>
  <c r="S43" i="43" s="1"/>
  <c r="U43" i="43" s="1"/>
  <c r="J43" i="43"/>
  <c r="X42" i="43"/>
  <c r="Q42" i="43"/>
  <c r="S42" i="43" s="1"/>
  <c r="U42" i="43" s="1"/>
  <c r="J42" i="43"/>
  <c r="X41" i="43"/>
  <c r="Q41" i="43"/>
  <c r="S41" i="43" s="1"/>
  <c r="U41" i="43" s="1"/>
  <c r="J41" i="43"/>
  <c r="X40" i="43"/>
  <c r="Q40" i="43"/>
  <c r="S40" i="43" s="1"/>
  <c r="U40" i="43" s="1"/>
  <c r="J40" i="43"/>
  <c r="X39" i="43"/>
  <c r="Q39" i="43"/>
  <c r="S39" i="43" s="1"/>
  <c r="U39" i="43" s="1"/>
  <c r="J39" i="43"/>
  <c r="X38" i="43"/>
  <c r="Q38" i="43"/>
  <c r="S38" i="43" s="1"/>
  <c r="U38" i="43" s="1"/>
  <c r="J38" i="43"/>
  <c r="X37" i="43"/>
  <c r="Q37" i="43"/>
  <c r="S37" i="43" s="1"/>
  <c r="U37" i="43" s="1"/>
  <c r="J37" i="43"/>
  <c r="X36" i="43"/>
  <c r="Q36" i="43"/>
  <c r="S36" i="43" s="1"/>
  <c r="U36" i="43" s="1"/>
  <c r="J36" i="43"/>
  <c r="X35" i="43"/>
  <c r="Q35" i="43"/>
  <c r="S35" i="43" s="1"/>
  <c r="U35" i="43" s="1"/>
  <c r="J35" i="43"/>
  <c r="X34" i="43"/>
  <c r="Q34" i="43"/>
  <c r="S34" i="43" s="1"/>
  <c r="U34" i="43" s="1"/>
  <c r="J34" i="43"/>
  <c r="X33" i="43"/>
  <c r="Q33" i="43"/>
  <c r="S33" i="43" s="1"/>
  <c r="U33" i="43" s="1"/>
  <c r="J33" i="43"/>
  <c r="X32" i="43"/>
  <c r="Q32" i="43"/>
  <c r="S32" i="43" s="1"/>
  <c r="U32" i="43" s="1"/>
  <c r="J32" i="43"/>
  <c r="X31" i="43"/>
  <c r="Q31" i="43"/>
  <c r="S31" i="43" s="1"/>
  <c r="U31" i="43" s="1"/>
  <c r="J31" i="43"/>
  <c r="X30" i="43"/>
  <c r="Q30" i="43"/>
  <c r="S30" i="43" s="1"/>
  <c r="U30" i="43" s="1"/>
  <c r="J30" i="43"/>
  <c r="X29" i="43"/>
  <c r="Q29" i="43"/>
  <c r="S29" i="43" s="1"/>
  <c r="U29" i="43" s="1"/>
  <c r="J29" i="43"/>
  <c r="X28" i="43"/>
  <c r="Q28" i="43"/>
  <c r="S28" i="43" s="1"/>
  <c r="U28" i="43" s="1"/>
  <c r="J28" i="43"/>
  <c r="X27" i="43"/>
  <c r="Q27" i="43"/>
  <c r="S27" i="43" s="1"/>
  <c r="U27" i="43" s="1"/>
  <c r="J27" i="43"/>
  <c r="X26" i="43"/>
  <c r="Q26" i="43"/>
  <c r="S26" i="43" s="1"/>
  <c r="U26" i="43" s="1"/>
  <c r="J26" i="43"/>
  <c r="X25" i="43"/>
  <c r="Q25" i="43"/>
  <c r="S25" i="43" s="1"/>
  <c r="U25" i="43" s="1"/>
  <c r="J25" i="43"/>
  <c r="X24" i="43"/>
  <c r="Q24" i="43"/>
  <c r="S24" i="43" s="1"/>
  <c r="U24" i="43" s="1"/>
  <c r="J24" i="43"/>
  <c r="X23" i="43"/>
  <c r="Q23" i="43"/>
  <c r="S23" i="43" s="1"/>
  <c r="U23" i="43" s="1"/>
  <c r="J23" i="43"/>
  <c r="X22" i="43"/>
  <c r="Q22" i="43"/>
  <c r="S22" i="43" s="1"/>
  <c r="U22" i="43" s="1"/>
  <c r="J22" i="43"/>
  <c r="X21" i="43"/>
  <c r="Q21" i="43"/>
  <c r="S21" i="43" s="1"/>
  <c r="U21" i="43" s="1"/>
  <c r="J21" i="43"/>
  <c r="X20" i="43"/>
  <c r="Q20" i="43"/>
  <c r="S20" i="43" s="1"/>
  <c r="U20" i="43" s="1"/>
  <c r="J20" i="43"/>
  <c r="X19" i="43"/>
  <c r="Q19" i="43"/>
  <c r="S19" i="43" s="1"/>
  <c r="U19" i="43" s="1"/>
  <c r="J19" i="43"/>
  <c r="X18" i="43"/>
  <c r="Q18" i="43"/>
  <c r="S18" i="43" s="1"/>
  <c r="U18" i="43" s="1"/>
  <c r="J18" i="43"/>
  <c r="X17" i="43"/>
  <c r="Q17" i="43"/>
  <c r="S17" i="43" s="1"/>
  <c r="U17" i="43" s="1"/>
  <c r="J17" i="43"/>
  <c r="X16" i="43"/>
  <c r="Q16" i="43"/>
  <c r="S16" i="43" s="1"/>
  <c r="U16" i="43" s="1"/>
  <c r="J16" i="43"/>
  <c r="X15" i="43"/>
  <c r="Q15" i="43"/>
  <c r="S15" i="43" s="1"/>
  <c r="U15" i="43" s="1"/>
  <c r="J15" i="43"/>
  <c r="X14" i="43"/>
  <c r="Q14" i="43"/>
  <c r="S14" i="43" s="1"/>
  <c r="U14" i="43" s="1"/>
  <c r="J14" i="43"/>
  <c r="X13" i="43"/>
  <c r="Q13" i="43"/>
  <c r="S13" i="43" s="1"/>
  <c r="U13" i="43" s="1"/>
  <c r="J13" i="43"/>
  <c r="X12" i="43"/>
  <c r="Q12" i="43"/>
  <c r="S12" i="43" s="1"/>
  <c r="U12" i="43" s="1"/>
  <c r="J12" i="43"/>
  <c r="X11" i="43"/>
  <c r="Q11" i="43"/>
  <c r="S11" i="43" s="1"/>
  <c r="U11" i="43" s="1"/>
  <c r="J11" i="43"/>
  <c r="X10" i="43"/>
  <c r="Q10" i="43"/>
  <c r="S10" i="43" s="1"/>
  <c r="U10" i="43" s="1"/>
  <c r="J10" i="43"/>
  <c r="X9" i="43"/>
  <c r="Q9" i="43"/>
  <c r="S9" i="43" s="1"/>
  <c r="U9" i="43" s="1"/>
  <c r="J9" i="43"/>
  <c r="X8" i="43"/>
  <c r="Q8" i="43"/>
  <c r="S8" i="43" s="1"/>
  <c r="U8" i="43" s="1"/>
  <c r="J8" i="43"/>
  <c r="X7" i="43"/>
  <c r="Q7" i="43"/>
  <c r="S7" i="43" s="1"/>
  <c r="U7" i="43" s="1"/>
  <c r="J7" i="43"/>
  <c r="X6" i="43"/>
  <c r="Q6" i="43"/>
  <c r="S6" i="43" s="1"/>
  <c r="U6" i="43" s="1"/>
  <c r="J6" i="43"/>
  <c r="X5" i="43"/>
  <c r="Q5" i="43"/>
  <c r="S5" i="43" s="1"/>
  <c r="U5" i="43" s="1"/>
  <c r="J5" i="43"/>
  <c r="N13" i="14"/>
  <c r="K219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M198" i="42"/>
  <c r="J198" i="42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K222" i="41"/>
  <c r="N12" i="14" s="1"/>
  <c r="K219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M169" i="41"/>
  <c r="J169" i="41"/>
  <c r="J168" i="41"/>
  <c r="M168" i="41" s="1"/>
  <c r="J167" i="41"/>
  <c r="M167" i="41" s="1"/>
  <c r="J166" i="41"/>
  <c r="M166" i="41" s="1"/>
  <c r="J165" i="41"/>
  <c r="M165" i="41" s="1"/>
  <c r="J164" i="41"/>
  <c r="M164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2" i="40"/>
  <c r="N11" i="14" s="1"/>
  <c r="K219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M189" i="40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K222" i="39"/>
  <c r="N10" i="14" s="1"/>
  <c r="K219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22" i="38"/>
  <c r="N9" i="14" s="1"/>
  <c r="K219" i="38"/>
  <c r="K229" i="38" s="1"/>
  <c r="J210" i="38"/>
  <c r="M210" i="38" s="1"/>
  <c r="J209" i="38"/>
  <c r="M209" i="38" s="1"/>
  <c r="J208" i="38"/>
  <c r="M208" i="38" s="1"/>
  <c r="J207" i="38"/>
  <c r="M207" i="38" s="1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M189" i="38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M173" i="38"/>
  <c r="J173" i="38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S48" i="38"/>
  <c r="U48" i="38" s="1"/>
  <c r="Q48" i="38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S43" i="38"/>
  <c r="U43" i="38" s="1"/>
  <c r="Q43" i="38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2" i="37"/>
  <c r="N8" i="14" s="1"/>
  <c r="K219" i="37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S81" i="37"/>
  <c r="U81" i="37" s="1"/>
  <c r="Q81" i="37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S73" i="37"/>
  <c r="U73" i="37" s="1"/>
  <c r="Q73" i="37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S55" i="37"/>
  <c r="U55" i="37" s="1"/>
  <c r="Q55" i="37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3" i="36"/>
  <c r="K233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K226" i="35"/>
  <c r="N6" i="14" s="1"/>
  <c r="K223" i="35"/>
  <c r="K233" i="35" s="1"/>
  <c r="J210" i="35"/>
  <c r="M210" i="35" s="1"/>
  <c r="J209" i="35"/>
  <c r="M209" i="35" s="1"/>
  <c r="J208" i="35"/>
  <c r="M208" i="35" s="1"/>
  <c r="J207" i="35"/>
  <c r="M207" i="35" s="1"/>
  <c r="J206" i="35"/>
  <c r="M206" i="35" s="1"/>
  <c r="J205" i="35"/>
  <c r="M205" i="35" s="1"/>
  <c r="M204" i="35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M189" i="35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K223" i="34"/>
  <c r="J210" i="34"/>
  <c r="M210" i="34" s="1"/>
  <c r="C210" i="34"/>
  <c r="E210" i="34" s="1"/>
  <c r="G210" i="34" s="1"/>
  <c r="C6" i="34"/>
  <c r="C7" i="34"/>
  <c r="E7" i="34" s="1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C8" i="34"/>
  <c r="E8" i="34" s="1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C9" i="34"/>
  <c r="C10" i="34"/>
  <c r="E10" i="34" s="1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C11" i="34"/>
  <c r="E11" i="34" s="1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C12" i="34"/>
  <c r="E13" i="34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4" i="34"/>
  <c r="C15" i="34"/>
  <c r="E15" i="34" s="1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6" i="34"/>
  <c r="E16" i="34" s="1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7" i="34"/>
  <c r="C18" i="34"/>
  <c r="E18" i="34" s="1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9" i="34"/>
  <c r="E19" i="34" s="1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20" i="34"/>
  <c r="C21" i="34"/>
  <c r="E21" i="34" s="1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2" i="34"/>
  <c r="C23" i="34"/>
  <c r="E23" i="34" s="1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4" i="34"/>
  <c r="E24" i="34" s="1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5" i="34"/>
  <c r="C26" i="34"/>
  <c r="E26" i="34" s="1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7" i="34"/>
  <c r="E27" i="34" s="1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8" i="34"/>
  <c r="C29" i="34"/>
  <c r="E29" i="34" s="1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30" i="34"/>
  <c r="C31" i="34"/>
  <c r="E31" i="34" s="1"/>
  <c r="G31" i="34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2" i="34"/>
  <c r="E32" i="34" s="1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3" i="34"/>
  <c r="C34" i="34"/>
  <c r="E34" i="34" s="1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5" i="34"/>
  <c r="E35" i="34" s="1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6" i="34"/>
  <c r="C37" i="34"/>
  <c r="E37" i="34" s="1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8" i="34"/>
  <c r="C39" i="34"/>
  <c r="C40" i="34"/>
  <c r="E40" i="34" s="1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1" i="34"/>
  <c r="C42" i="34"/>
  <c r="C43" i="34"/>
  <c r="E43" i="34" s="1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4" i="34"/>
  <c r="C45" i="34"/>
  <c r="E45" i="34" s="1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6" i="34"/>
  <c r="C47" i="34"/>
  <c r="E47" i="34" s="1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8" i="34"/>
  <c r="E48" i="34" s="1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9" i="34"/>
  <c r="C50" i="34"/>
  <c r="E50" i="34" s="1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1" i="34"/>
  <c r="C52" i="34"/>
  <c r="C53" i="34"/>
  <c r="E53" i="34" s="1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4" i="34"/>
  <c r="C55" i="34"/>
  <c r="E55" i="34" s="1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6" i="34"/>
  <c r="E56" i="34" s="1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7" i="34"/>
  <c r="C58" i="34"/>
  <c r="E58" i="34" s="1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9" i="34"/>
  <c r="E59" i="34" s="1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60" i="34"/>
  <c r="C61" i="34"/>
  <c r="E61" i="34" s="1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2" i="34"/>
  <c r="C63" i="34"/>
  <c r="E63" i="34" s="1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4" i="34"/>
  <c r="E64" i="34" s="1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5" i="34"/>
  <c r="C66" i="34"/>
  <c r="E66" i="34" s="1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7" i="34"/>
  <c r="E67" i="34" s="1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8" i="34"/>
  <c r="C69" i="34"/>
  <c r="E69" i="34" s="1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70" i="34"/>
  <c r="C71" i="34"/>
  <c r="E71" i="34" s="1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2" i="34"/>
  <c r="E72" i="34" s="1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3" i="34"/>
  <c r="C74" i="34"/>
  <c r="E74" i="34" s="1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5" i="34"/>
  <c r="E75" i="34" s="1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6" i="34"/>
  <c r="C77" i="34"/>
  <c r="E77" i="34" s="1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8" i="34"/>
  <c r="C79" i="34"/>
  <c r="E79" i="34" s="1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80" i="34"/>
  <c r="E80" i="34" s="1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1" i="34"/>
  <c r="C82" i="34"/>
  <c r="E82" i="34" s="1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3" i="34"/>
  <c r="E83" i="34" s="1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4" i="34"/>
  <c r="C85" i="34"/>
  <c r="E85" i="34" s="1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6" i="34"/>
  <c r="C87" i="34"/>
  <c r="E87" i="34" s="1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8" i="34"/>
  <c r="E88" i="34" s="1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9" i="34"/>
  <c r="C90" i="34"/>
  <c r="E90" i="34" s="1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1" i="34"/>
  <c r="E91" i="34" s="1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2" i="34"/>
  <c r="C93" i="34"/>
  <c r="E93" i="34" s="1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4" i="34"/>
  <c r="C95" i="34"/>
  <c r="E95" i="34" s="1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6" i="34"/>
  <c r="E96" i="34" s="1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7" i="34"/>
  <c r="C98" i="34"/>
  <c r="E98" i="34" s="1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9" i="34"/>
  <c r="E99" i="34" s="1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100" i="34"/>
  <c r="C101" i="34"/>
  <c r="E101" i="34" s="1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2" i="34"/>
  <c r="C103" i="34"/>
  <c r="E103" i="34" s="1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4" i="34"/>
  <c r="E104" i="34" s="1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5" i="34"/>
  <c r="C106" i="34"/>
  <c r="E106" i="34" s="1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7" i="34"/>
  <c r="E107" i="34" s="1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8" i="34"/>
  <c r="C109" i="34"/>
  <c r="E109" i="34" s="1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10" i="34"/>
  <c r="C111" i="34"/>
  <c r="E111" i="34" s="1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2" i="34"/>
  <c r="E112" i="34" s="1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3" i="34"/>
  <c r="C114" i="34"/>
  <c r="E114" i="34" s="1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5" i="34"/>
  <c r="E115" i="34" s="1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6" i="34"/>
  <c r="C117" i="34"/>
  <c r="E117" i="34" s="1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8" i="34"/>
  <c r="C119" i="34"/>
  <c r="E119" i="34" s="1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20" i="34"/>
  <c r="E120" i="34" s="1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1" i="34"/>
  <c r="C122" i="34"/>
  <c r="E122" i="34" s="1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3" i="34"/>
  <c r="E123" i="34" s="1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4" i="34"/>
  <c r="C125" i="34"/>
  <c r="E125" i="34" s="1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6" i="34"/>
  <c r="C127" i="34"/>
  <c r="E127" i="34" s="1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8" i="34"/>
  <c r="E128" i="34" s="1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9" i="34"/>
  <c r="C130" i="34"/>
  <c r="E130" i="34" s="1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1" i="34"/>
  <c r="E131" i="34" s="1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2" i="34"/>
  <c r="C133" i="34"/>
  <c r="E133" i="34" s="1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4" i="34"/>
  <c r="C135" i="34"/>
  <c r="E135" i="34" s="1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6" i="34"/>
  <c r="E136" i="34" s="1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7" i="34"/>
  <c r="C138" i="34"/>
  <c r="E138" i="34" s="1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9" i="34"/>
  <c r="E139" i="34" s="1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40" i="34"/>
  <c r="C141" i="34"/>
  <c r="E141" i="34" s="1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2" i="34"/>
  <c r="C143" i="34"/>
  <c r="E143" i="34" s="1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4" i="34"/>
  <c r="E144" i="34" s="1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5" i="34"/>
  <c r="C146" i="34"/>
  <c r="E146" i="34" s="1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7" i="34"/>
  <c r="E147" i="34" s="1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8" i="34"/>
  <c r="C149" i="34"/>
  <c r="E149" i="34" s="1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50" i="34"/>
  <c r="C151" i="34"/>
  <c r="E151" i="34" s="1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2" i="34"/>
  <c r="E152" i="34" s="1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3" i="34"/>
  <c r="C154" i="34"/>
  <c r="E154" i="34" s="1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5" i="34"/>
  <c r="E155" i="34" s="1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6" i="34"/>
  <c r="C157" i="34"/>
  <c r="E157" i="34" s="1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8" i="34"/>
  <c r="C159" i="34"/>
  <c r="E159" i="34" s="1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60" i="34"/>
  <c r="E160" i="34" s="1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1" i="34"/>
  <c r="C162" i="34"/>
  <c r="E162" i="34" s="1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3" i="34"/>
  <c r="E163" i="34" s="1"/>
  <c r="G163" i="34" s="1"/>
  <c r="C163" i="35" s="1"/>
  <c r="E163" i="35" s="1"/>
  <c r="G163" i="35" s="1"/>
  <c r="C164" i="34"/>
  <c r="C165" i="34"/>
  <c r="E165" i="34" s="1"/>
  <c r="G165" i="34" s="1"/>
  <c r="C166" i="34"/>
  <c r="C167" i="34"/>
  <c r="E167" i="34" s="1"/>
  <c r="G167" i="34" s="1"/>
  <c r="C168" i="34"/>
  <c r="E168" i="34" s="1"/>
  <c r="G168" i="34" s="1"/>
  <c r="C169" i="34"/>
  <c r="C170" i="34"/>
  <c r="E170" i="34" s="1"/>
  <c r="G170" i="34" s="1"/>
  <c r="C171" i="34"/>
  <c r="E171" i="34" s="1"/>
  <c r="G171" i="34" s="1"/>
  <c r="C172" i="34"/>
  <c r="C173" i="34"/>
  <c r="E173" i="34" s="1"/>
  <c r="G173" i="34" s="1"/>
  <c r="C174" i="34"/>
  <c r="C175" i="34"/>
  <c r="E175" i="34" s="1"/>
  <c r="G175" i="34" s="1"/>
  <c r="C176" i="34"/>
  <c r="E176" i="34" s="1"/>
  <c r="G176" i="34" s="1"/>
  <c r="C177" i="34"/>
  <c r="C178" i="34"/>
  <c r="E178" i="34" s="1"/>
  <c r="G178" i="34" s="1"/>
  <c r="C179" i="34"/>
  <c r="E179" i="34" s="1"/>
  <c r="G179" i="34" s="1"/>
  <c r="C180" i="34"/>
  <c r="C181" i="34"/>
  <c r="E181" i="34" s="1"/>
  <c r="G181" i="34" s="1"/>
  <c r="C182" i="34"/>
  <c r="C183" i="34"/>
  <c r="E183" i="34" s="1"/>
  <c r="G183" i="34" s="1"/>
  <c r="C184" i="34"/>
  <c r="E184" i="34" s="1"/>
  <c r="G184" i="34" s="1"/>
  <c r="C185" i="34"/>
  <c r="C186" i="34"/>
  <c r="E186" i="34" s="1"/>
  <c r="G186" i="34" s="1"/>
  <c r="C187" i="34"/>
  <c r="E187" i="34" s="1"/>
  <c r="G187" i="34" s="1"/>
  <c r="C188" i="34"/>
  <c r="C189" i="34"/>
  <c r="E189" i="34" s="1"/>
  <c r="G189" i="34" s="1"/>
  <c r="C190" i="34"/>
  <c r="C191" i="34"/>
  <c r="E191" i="34" s="1"/>
  <c r="G191" i="34" s="1"/>
  <c r="C192" i="34"/>
  <c r="E192" i="34" s="1"/>
  <c r="G192" i="34" s="1"/>
  <c r="C193" i="34"/>
  <c r="C194" i="34"/>
  <c r="E194" i="34" s="1"/>
  <c r="G194" i="34" s="1"/>
  <c r="C195" i="34"/>
  <c r="E195" i="34" s="1"/>
  <c r="G195" i="34" s="1"/>
  <c r="C196" i="34"/>
  <c r="C197" i="34"/>
  <c r="E197" i="34" s="1"/>
  <c r="G197" i="34" s="1"/>
  <c r="C198" i="34"/>
  <c r="C199" i="34"/>
  <c r="E199" i="34" s="1"/>
  <c r="G199" i="34" s="1"/>
  <c r="C200" i="34"/>
  <c r="E200" i="34" s="1"/>
  <c r="G200" i="34" s="1"/>
  <c r="C201" i="34"/>
  <c r="C202" i="34"/>
  <c r="E202" i="34" s="1"/>
  <c r="G202" i="34" s="1"/>
  <c r="C203" i="34"/>
  <c r="E203" i="34" s="1"/>
  <c r="G203" i="34" s="1"/>
  <c r="C204" i="34"/>
  <c r="C205" i="34"/>
  <c r="E205" i="34" s="1"/>
  <c r="G205" i="34" s="1"/>
  <c r="C206" i="34"/>
  <c r="C207" i="34"/>
  <c r="E207" i="34" s="1"/>
  <c r="G207" i="34" s="1"/>
  <c r="C208" i="34"/>
  <c r="E208" i="34" s="1"/>
  <c r="G208" i="34" s="1"/>
  <c r="C209" i="34"/>
  <c r="C5" i="34"/>
  <c r="E5" i="34" s="1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5" i="14"/>
  <c r="K226" i="34"/>
  <c r="N5" i="14" s="1"/>
  <c r="J209" i="34"/>
  <c r="M209" i="34" s="1"/>
  <c r="E209" i="34"/>
  <c r="G209" i="34" s="1"/>
  <c r="J208" i="34"/>
  <c r="M208" i="34" s="1"/>
  <c r="J207" i="34"/>
  <c r="J206" i="34"/>
  <c r="M206" i="34" s="1"/>
  <c r="E206" i="34"/>
  <c r="G206" i="34" s="1"/>
  <c r="J205" i="34"/>
  <c r="M205" i="34" s="1"/>
  <c r="M204" i="34"/>
  <c r="E204" i="34"/>
  <c r="G204" i="34" s="1"/>
  <c r="J203" i="34"/>
  <c r="M203" i="34" s="1"/>
  <c r="J202" i="34"/>
  <c r="M202" i="34" s="1"/>
  <c r="J201" i="34"/>
  <c r="M201" i="34" s="1"/>
  <c r="E201" i="34"/>
  <c r="G201" i="34" s="1"/>
  <c r="J200" i="34"/>
  <c r="M200" i="34" s="1"/>
  <c r="J199" i="34"/>
  <c r="M199" i="34" s="1"/>
  <c r="J198" i="34"/>
  <c r="M198" i="34" s="1"/>
  <c r="E198" i="34"/>
  <c r="G198" i="34" s="1"/>
  <c r="J197" i="34"/>
  <c r="M197" i="34" s="1"/>
  <c r="J196" i="34"/>
  <c r="M196" i="34" s="1"/>
  <c r="E196" i="34"/>
  <c r="G196" i="34" s="1"/>
  <c r="J195" i="34"/>
  <c r="M195" i="34" s="1"/>
  <c r="J194" i="34"/>
  <c r="M194" i="34" s="1"/>
  <c r="J193" i="34"/>
  <c r="M193" i="34" s="1"/>
  <c r="E193" i="34"/>
  <c r="G193" i="34" s="1"/>
  <c r="J192" i="34"/>
  <c r="M192" i="34" s="1"/>
  <c r="J191" i="34"/>
  <c r="M191" i="34" s="1"/>
  <c r="J190" i="34"/>
  <c r="M190" i="34" s="1"/>
  <c r="E190" i="34"/>
  <c r="G190" i="34" s="1"/>
  <c r="M189" i="34"/>
  <c r="J188" i="34"/>
  <c r="M188" i="34" s="1"/>
  <c r="E188" i="34"/>
  <c r="G188" i="34" s="1"/>
  <c r="J187" i="34"/>
  <c r="M187" i="34" s="1"/>
  <c r="J186" i="34"/>
  <c r="M186" i="34" s="1"/>
  <c r="J185" i="34"/>
  <c r="M185" i="34" s="1"/>
  <c r="E185" i="34"/>
  <c r="G185" i="34" s="1"/>
  <c r="J184" i="34"/>
  <c r="M184" i="34" s="1"/>
  <c r="J183" i="34"/>
  <c r="M183" i="34" s="1"/>
  <c r="J182" i="34"/>
  <c r="E182" i="34"/>
  <c r="G182" i="34" s="1"/>
  <c r="J181" i="34"/>
  <c r="M181" i="34" s="1"/>
  <c r="J180" i="34"/>
  <c r="M180" i="34" s="1"/>
  <c r="E180" i="34"/>
  <c r="G180" i="34" s="1"/>
  <c r="J179" i="34"/>
  <c r="M179" i="34" s="1"/>
  <c r="J178" i="34"/>
  <c r="M178" i="34" s="1"/>
  <c r="J177" i="34"/>
  <c r="M177" i="34" s="1"/>
  <c r="E177" i="34"/>
  <c r="G177" i="34" s="1"/>
  <c r="J176" i="34"/>
  <c r="M176" i="34" s="1"/>
  <c r="J175" i="34"/>
  <c r="M175" i="34" s="1"/>
  <c r="J174" i="34"/>
  <c r="M174" i="34" s="1"/>
  <c r="E174" i="34"/>
  <c r="G174" i="34" s="1"/>
  <c r="J173" i="34"/>
  <c r="M173" i="34" s="1"/>
  <c r="J172" i="34"/>
  <c r="M172" i="34" s="1"/>
  <c r="E172" i="34"/>
  <c r="G172" i="34" s="1"/>
  <c r="J171" i="34"/>
  <c r="M171" i="34" s="1"/>
  <c r="J170" i="34"/>
  <c r="M170" i="34" s="1"/>
  <c r="J169" i="34"/>
  <c r="M169" i="34" s="1"/>
  <c r="E169" i="34"/>
  <c r="G169" i="34" s="1"/>
  <c r="J168" i="34"/>
  <c r="M168" i="34" s="1"/>
  <c r="J167" i="34"/>
  <c r="M167" i="34" s="1"/>
  <c r="J166" i="34"/>
  <c r="M166" i="34" s="1"/>
  <c r="E166" i="34"/>
  <c r="G166" i="34" s="1"/>
  <c r="J165" i="34"/>
  <c r="M165" i="34" s="1"/>
  <c r="J164" i="34"/>
  <c r="M164" i="34" s="1"/>
  <c r="E164" i="34"/>
  <c r="G164" i="34" s="1"/>
  <c r="J163" i="34"/>
  <c r="M163" i="34" s="1"/>
  <c r="J162" i="34"/>
  <c r="M162" i="34" s="1"/>
  <c r="J161" i="34"/>
  <c r="M161" i="34" s="1"/>
  <c r="E161" i="34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J160" i="34"/>
  <c r="M160" i="34" s="1"/>
  <c r="J159" i="34"/>
  <c r="M159" i="34" s="1"/>
  <c r="J158" i="34"/>
  <c r="M158" i="34" s="1"/>
  <c r="E158" i="34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J157" i="34"/>
  <c r="M157" i="34" s="1"/>
  <c r="J156" i="34"/>
  <c r="M156" i="34" s="1"/>
  <c r="E156" i="34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J155" i="34"/>
  <c r="M155" i="34" s="1"/>
  <c r="J154" i="34"/>
  <c r="M154" i="34" s="1"/>
  <c r="J153" i="34"/>
  <c r="M153" i="34" s="1"/>
  <c r="E153" i="34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J152" i="34"/>
  <c r="M152" i="34" s="1"/>
  <c r="J151" i="34"/>
  <c r="M151" i="34" s="1"/>
  <c r="J150" i="34"/>
  <c r="M150" i="34" s="1"/>
  <c r="E150" i="34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J149" i="34"/>
  <c r="M149" i="34" s="1"/>
  <c r="J148" i="34"/>
  <c r="M148" i="34" s="1"/>
  <c r="E148" i="34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J147" i="34"/>
  <c r="M147" i="34" s="1"/>
  <c r="J146" i="34"/>
  <c r="M146" i="34" s="1"/>
  <c r="J145" i="34"/>
  <c r="M145" i="34" s="1"/>
  <c r="E145" i="34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J144" i="34"/>
  <c r="M144" i="34" s="1"/>
  <c r="J143" i="34"/>
  <c r="M143" i="34" s="1"/>
  <c r="J142" i="34"/>
  <c r="M142" i="34" s="1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J141" i="34"/>
  <c r="M141" i="34" s="1"/>
  <c r="J140" i="34"/>
  <c r="M140" i="34" s="1"/>
  <c r="E140" i="34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J139" i="34"/>
  <c r="M139" i="34" s="1"/>
  <c r="J138" i="34"/>
  <c r="M138" i="34" s="1"/>
  <c r="J137" i="34"/>
  <c r="M137" i="34" s="1"/>
  <c r="E137" i="34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J136" i="34"/>
  <c r="M136" i="34" s="1"/>
  <c r="J135" i="34"/>
  <c r="M135" i="34" s="1"/>
  <c r="J134" i="34"/>
  <c r="M134" i="34" s="1"/>
  <c r="E134" i="34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J133" i="34"/>
  <c r="M133" i="34" s="1"/>
  <c r="J132" i="34"/>
  <c r="M132" i="34" s="1"/>
  <c r="E132" i="34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J131" i="34"/>
  <c r="M131" i="34" s="1"/>
  <c r="J130" i="34"/>
  <c r="M130" i="34" s="1"/>
  <c r="J129" i="34"/>
  <c r="M129" i="34" s="1"/>
  <c r="E129" i="34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J128" i="34"/>
  <c r="M128" i="34" s="1"/>
  <c r="J127" i="34"/>
  <c r="M127" i="34" s="1"/>
  <c r="J126" i="34"/>
  <c r="M126" i="34" s="1"/>
  <c r="E126" i="34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J125" i="34"/>
  <c r="M125" i="34" s="1"/>
  <c r="J124" i="34"/>
  <c r="M124" i="34" s="1"/>
  <c r="E124" i="34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J123" i="34"/>
  <c r="M123" i="34" s="1"/>
  <c r="J122" i="34"/>
  <c r="J121" i="34"/>
  <c r="M121" i="34" s="1"/>
  <c r="E121" i="34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J120" i="34"/>
  <c r="M120" i="34" s="1"/>
  <c r="J119" i="34"/>
  <c r="M119" i="34" s="1"/>
  <c r="J118" i="34"/>
  <c r="M118" i="34" s="1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J117" i="34"/>
  <c r="M117" i="34" s="1"/>
  <c r="J116" i="34"/>
  <c r="M116" i="34" s="1"/>
  <c r="E116" i="34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J115" i="34"/>
  <c r="M115" i="34" s="1"/>
  <c r="J114" i="34"/>
  <c r="M114" i="34" s="1"/>
  <c r="J113" i="34"/>
  <c r="M113" i="34" s="1"/>
  <c r="E113" i="34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J112" i="34"/>
  <c r="M112" i="34" s="1"/>
  <c r="J111" i="34"/>
  <c r="M111" i="34" s="1"/>
  <c r="J110" i="34"/>
  <c r="M110" i="34" s="1"/>
  <c r="E110" i="34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J109" i="34"/>
  <c r="M109" i="34" s="1"/>
  <c r="J108" i="34"/>
  <c r="M108" i="34" s="1"/>
  <c r="E108" i="34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J107" i="34"/>
  <c r="M107" i="34" s="1"/>
  <c r="J106" i="34"/>
  <c r="M106" i="34" s="1"/>
  <c r="Z105" i="34"/>
  <c r="J105" i="34"/>
  <c r="M105" i="34" s="1"/>
  <c r="E105" i="34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X101" i="34"/>
  <c r="Q101" i="34"/>
  <c r="S101" i="34" s="1"/>
  <c r="U101" i="34" s="1"/>
  <c r="J101" i="34"/>
  <c r="M101" i="34" s="1"/>
  <c r="X100" i="34"/>
  <c r="Q100" i="34"/>
  <c r="S100" i="34" s="1"/>
  <c r="U100" i="34" s="1"/>
  <c r="J100" i="34"/>
  <c r="M100" i="34" s="1"/>
  <c r="E100" i="34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E97" i="34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X96" i="34"/>
  <c r="Q96" i="34"/>
  <c r="S96" i="34" s="1"/>
  <c r="U96" i="34" s="1"/>
  <c r="J96" i="34"/>
  <c r="M96" i="34" s="1"/>
  <c r="X95" i="34"/>
  <c r="Q95" i="34"/>
  <c r="S95" i="34" s="1"/>
  <c r="U95" i="34" s="1"/>
  <c r="J95" i="34"/>
  <c r="M95" i="34" s="1"/>
  <c r="X94" i="34"/>
  <c r="Q94" i="34"/>
  <c r="S94" i="34" s="1"/>
  <c r="U94" i="34" s="1"/>
  <c r="J94" i="34"/>
  <c r="M94" i="34" s="1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M92" i="34" s="1"/>
  <c r="E92" i="34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E84" i="34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X83" i="34"/>
  <c r="Q83" i="34"/>
  <c r="S83" i="34" s="1"/>
  <c r="U83" i="34" s="1"/>
  <c r="J83" i="34"/>
  <c r="M83" i="34" s="1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E78" i="34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E76" i="34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X75" i="34"/>
  <c r="Q75" i="34"/>
  <c r="S75" i="34" s="1"/>
  <c r="U75" i="34" s="1"/>
  <c r="J75" i="34"/>
  <c r="M75" i="34" s="1"/>
  <c r="X74" i="34"/>
  <c r="Q74" i="34"/>
  <c r="S74" i="34" s="1"/>
  <c r="U74" i="34" s="1"/>
  <c r="J74" i="34"/>
  <c r="M74" i="34" s="1"/>
  <c r="X73" i="34"/>
  <c r="Q73" i="34"/>
  <c r="S73" i="34" s="1"/>
  <c r="U73" i="34" s="1"/>
  <c r="J73" i="34"/>
  <c r="M73" i="34" s="1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X72" i="34"/>
  <c r="Q72" i="34"/>
  <c r="S72" i="34" s="1"/>
  <c r="U72" i="34" s="1"/>
  <c r="J72" i="34"/>
  <c r="M72" i="34" s="1"/>
  <c r="X71" i="34"/>
  <c r="Q71" i="34"/>
  <c r="S71" i="34" s="1"/>
  <c r="U71" i="34" s="1"/>
  <c r="J71" i="34"/>
  <c r="M71" i="34" s="1"/>
  <c r="X70" i="34"/>
  <c r="Q70" i="34"/>
  <c r="S70" i="34" s="1"/>
  <c r="U70" i="34" s="1"/>
  <c r="J70" i="34"/>
  <c r="M70" i="34" s="1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E68" i="34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M65" i="34" s="1"/>
  <c r="E65" i="34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E60" i="34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X57" i="34"/>
  <c r="Q57" i="34"/>
  <c r="S57" i="34" s="1"/>
  <c r="U57" i="34" s="1"/>
  <c r="J57" i="34"/>
  <c r="M57" i="34" s="1"/>
  <c r="E57" i="34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X56" i="34"/>
  <c r="Q56" i="34"/>
  <c r="S56" i="34" s="1"/>
  <c r="U56" i="34" s="1"/>
  <c r="J56" i="34"/>
  <c r="M56" i="34" s="1"/>
  <c r="X55" i="34"/>
  <c r="Q55" i="34"/>
  <c r="S55" i="34" s="1"/>
  <c r="U55" i="34" s="1"/>
  <c r="J55" i="34"/>
  <c r="M55" i="34" s="1"/>
  <c r="X54" i="34"/>
  <c r="Q54" i="34"/>
  <c r="S54" i="34" s="1"/>
  <c r="U54" i="34" s="1"/>
  <c r="J54" i="34"/>
  <c r="M54" i="34" s="1"/>
  <c r="E54" i="34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X53" i="34"/>
  <c r="Q53" i="34"/>
  <c r="S53" i="34" s="1"/>
  <c r="U53" i="34" s="1"/>
  <c r="J53" i="34"/>
  <c r="M53" i="34" s="1"/>
  <c r="X52" i="34"/>
  <c r="Q52" i="34"/>
  <c r="S52" i="34" s="1"/>
  <c r="U52" i="34" s="1"/>
  <c r="J52" i="34"/>
  <c r="M52" i="34" s="1"/>
  <c r="E52" i="34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X51" i="34"/>
  <c r="Q51" i="34"/>
  <c r="S51" i="34" s="1"/>
  <c r="U51" i="34" s="1"/>
  <c r="J51" i="34"/>
  <c r="M51" i="34" s="1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X50" i="34"/>
  <c r="Q50" i="34"/>
  <c r="S50" i="34" s="1"/>
  <c r="U50" i="34" s="1"/>
  <c r="J50" i="34"/>
  <c r="M50" i="34" s="1"/>
  <c r="X49" i="34"/>
  <c r="Q49" i="34"/>
  <c r="S49" i="34" s="1"/>
  <c r="U49" i="34" s="1"/>
  <c r="J49" i="34"/>
  <c r="M49" i="34" s="1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E46" i="34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E44" i="34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E42" i="34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X41" i="34"/>
  <c r="Q41" i="34"/>
  <c r="S41" i="34" s="1"/>
  <c r="U41" i="34" s="1"/>
  <c r="J41" i="34"/>
  <c r="M41" i="34" s="1"/>
  <c r="E41" i="34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X40" i="34"/>
  <c r="Q40" i="34"/>
  <c r="S40" i="34" s="1"/>
  <c r="U40" i="34" s="1"/>
  <c r="J40" i="34"/>
  <c r="M40" i="34" s="1"/>
  <c r="X39" i="34"/>
  <c r="Q39" i="34"/>
  <c r="S39" i="34" s="1"/>
  <c r="U39" i="34" s="1"/>
  <c r="J39" i="34"/>
  <c r="M39" i="34" s="1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X38" i="34"/>
  <c r="Q38" i="34"/>
  <c r="S38" i="34" s="1"/>
  <c r="U38" i="34" s="1"/>
  <c r="J38" i="34"/>
  <c r="M38" i="34" s="1"/>
  <c r="E38" i="34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E36" i="34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E30" i="34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M28" i="34" s="1"/>
  <c r="E28" i="34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X21" i="34"/>
  <c r="Q21" i="34"/>
  <c r="S21" i="34" s="1"/>
  <c r="U21" i="34" s="1"/>
  <c r="J21" i="34"/>
  <c r="M21" i="34" s="1"/>
  <c r="X20" i="34"/>
  <c r="Q20" i="34"/>
  <c r="S20" i="34" s="1"/>
  <c r="U20" i="34" s="1"/>
  <c r="J20" i="34"/>
  <c r="M20" i="34" s="1"/>
  <c r="E20" i="34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X13" i="34"/>
  <c r="Q13" i="34"/>
  <c r="S13" i="34" s="1"/>
  <c r="U13" i="34" s="1"/>
  <c r="J13" i="34"/>
  <c r="M13" i="34" s="1"/>
  <c r="X12" i="34"/>
  <c r="Q12" i="34"/>
  <c r="S12" i="34" s="1"/>
  <c r="U12" i="34" s="1"/>
  <c r="J12" i="34"/>
  <c r="M12" i="34" s="1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E9" i="34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J6" i="34"/>
  <c r="M6" i="34" s="1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X5" i="34"/>
  <c r="Q5" i="34"/>
  <c r="S5" i="34" s="1"/>
  <c r="U5" i="34" s="1"/>
  <c r="J5" i="34"/>
  <c r="M5" i="34" s="1"/>
  <c r="R12" i="14" l="1"/>
  <c r="K229" i="41"/>
  <c r="R8" i="14"/>
  <c r="K229" i="37"/>
  <c r="M5" i="42"/>
  <c r="R13" i="14"/>
  <c r="K229" i="42"/>
  <c r="R11" i="14"/>
  <c r="K229" i="40"/>
  <c r="C218" i="54"/>
  <c r="E218" i="54" s="1"/>
  <c r="G218" i="54" s="1"/>
  <c r="C217" i="54"/>
  <c r="E217" i="54" s="1"/>
  <c r="G217" i="54" s="1"/>
  <c r="C14" i="43"/>
  <c r="E14" i="43" s="1"/>
  <c r="G14" i="43" s="1"/>
  <c r="C14" i="44" s="1"/>
  <c r="E14" i="44" s="1"/>
  <c r="G14" i="44" s="1"/>
  <c r="C14" i="45" s="1"/>
  <c r="C56" i="43"/>
  <c r="E56" i="43" s="1"/>
  <c r="G56" i="43" s="1"/>
  <c r="C56" i="44" s="1"/>
  <c r="E56" i="44" s="1"/>
  <c r="G56" i="44" s="1"/>
  <c r="C56" i="45" s="1"/>
  <c r="C89" i="43"/>
  <c r="E89" i="43" s="1"/>
  <c r="G89" i="43" s="1"/>
  <c r="C89" i="44" s="1"/>
  <c r="E89" i="44" s="1"/>
  <c r="G89" i="44" s="1"/>
  <c r="C89" i="45" s="1"/>
  <c r="C113" i="43"/>
  <c r="E113" i="43" s="1"/>
  <c r="G113" i="43" s="1"/>
  <c r="C113" i="44" s="1"/>
  <c r="E113" i="44" s="1"/>
  <c r="G113" i="44" s="1"/>
  <c r="C113" i="45" s="1"/>
  <c r="C144" i="43"/>
  <c r="E144" i="43" s="1"/>
  <c r="G144" i="43" s="1"/>
  <c r="C144" i="44" s="1"/>
  <c r="E144" i="44" s="1"/>
  <c r="G144" i="44" s="1"/>
  <c r="C144" i="45" s="1"/>
  <c r="C15" i="43"/>
  <c r="E15" i="43" s="1"/>
  <c r="G15" i="43" s="1"/>
  <c r="C15" i="44" s="1"/>
  <c r="E15" i="44" s="1"/>
  <c r="G15" i="44" s="1"/>
  <c r="C15" i="45" s="1"/>
  <c r="C47" i="43"/>
  <c r="E47" i="43" s="1"/>
  <c r="G47" i="43" s="1"/>
  <c r="C47" i="44" s="1"/>
  <c r="E47" i="44" s="1"/>
  <c r="G47" i="44" s="1"/>
  <c r="C47" i="45" s="1"/>
  <c r="C49" i="43"/>
  <c r="E49" i="43" s="1"/>
  <c r="G49" i="43" s="1"/>
  <c r="C49" i="44" s="1"/>
  <c r="E49" i="44" s="1"/>
  <c r="G49" i="44" s="1"/>
  <c r="C49" i="45" s="1"/>
  <c r="C51" i="43"/>
  <c r="E51" i="43" s="1"/>
  <c r="G51" i="43" s="1"/>
  <c r="C51" i="44" s="1"/>
  <c r="E51" i="44" s="1"/>
  <c r="G51" i="44" s="1"/>
  <c r="C51" i="45" s="1"/>
  <c r="C92" i="43"/>
  <c r="E92" i="43" s="1"/>
  <c r="G92" i="43" s="1"/>
  <c r="C92" i="44" s="1"/>
  <c r="E92" i="44" s="1"/>
  <c r="G92" i="44" s="1"/>
  <c r="C92" i="45" s="1"/>
  <c r="C104" i="43"/>
  <c r="E104" i="43" s="1"/>
  <c r="G104" i="43" s="1"/>
  <c r="C104" i="44" s="1"/>
  <c r="E104" i="44" s="1"/>
  <c r="G104" i="44" s="1"/>
  <c r="C104" i="45" s="1"/>
  <c r="C106" i="43"/>
  <c r="E106" i="43" s="1"/>
  <c r="G106" i="43" s="1"/>
  <c r="C106" i="44" s="1"/>
  <c r="E106" i="44" s="1"/>
  <c r="G106" i="44" s="1"/>
  <c r="C106" i="45" s="1"/>
  <c r="C111" i="43"/>
  <c r="E111" i="43" s="1"/>
  <c r="G111" i="43" s="1"/>
  <c r="C111" i="44" s="1"/>
  <c r="E111" i="44" s="1"/>
  <c r="G111" i="44" s="1"/>
  <c r="C111" i="45" s="1"/>
  <c r="C124" i="43"/>
  <c r="E124" i="43" s="1"/>
  <c r="G124" i="43" s="1"/>
  <c r="C124" i="44" s="1"/>
  <c r="E124" i="44" s="1"/>
  <c r="G124" i="44" s="1"/>
  <c r="C124" i="45" s="1"/>
  <c r="C142" i="43"/>
  <c r="E142" i="43" s="1"/>
  <c r="G142" i="43" s="1"/>
  <c r="C142" i="44" s="1"/>
  <c r="E142" i="44" s="1"/>
  <c r="G142" i="44" s="1"/>
  <c r="C142" i="45" s="1"/>
  <c r="C164" i="35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96" i="35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30" i="43"/>
  <c r="E30" i="43" s="1"/>
  <c r="G30" i="43" s="1"/>
  <c r="C30" i="44" s="1"/>
  <c r="E30" i="44" s="1"/>
  <c r="G30" i="44" s="1"/>
  <c r="C30" i="45" s="1"/>
  <c r="C38" i="43"/>
  <c r="E38" i="43" s="1"/>
  <c r="G38" i="43" s="1"/>
  <c r="C38" i="44" s="1"/>
  <c r="E38" i="44" s="1"/>
  <c r="G38" i="44" s="1"/>
  <c r="C38" i="45" s="1"/>
  <c r="C55" i="43"/>
  <c r="E55" i="43" s="1"/>
  <c r="G55" i="43" s="1"/>
  <c r="C55" i="44" s="1"/>
  <c r="E55" i="44" s="1"/>
  <c r="G55" i="44" s="1"/>
  <c r="C55" i="45" s="1"/>
  <c r="C73" i="43"/>
  <c r="E73" i="43" s="1"/>
  <c r="G73" i="43" s="1"/>
  <c r="C73" i="44" s="1"/>
  <c r="E73" i="44" s="1"/>
  <c r="G73" i="44" s="1"/>
  <c r="C73" i="45" s="1"/>
  <c r="C86" i="43"/>
  <c r="E86" i="43" s="1"/>
  <c r="G86" i="43" s="1"/>
  <c r="C86" i="44" s="1"/>
  <c r="E86" i="44" s="1"/>
  <c r="G86" i="44" s="1"/>
  <c r="C86" i="45" s="1"/>
  <c r="C88" i="43"/>
  <c r="E88" i="43" s="1"/>
  <c r="G88" i="43" s="1"/>
  <c r="C88" i="44" s="1"/>
  <c r="E88" i="44" s="1"/>
  <c r="G88" i="44" s="1"/>
  <c r="C88" i="45" s="1"/>
  <c r="C90" i="43"/>
  <c r="E90" i="43" s="1"/>
  <c r="G90" i="43" s="1"/>
  <c r="C90" i="44" s="1"/>
  <c r="E90" i="44" s="1"/>
  <c r="G90" i="44" s="1"/>
  <c r="C90" i="45" s="1"/>
  <c r="C120" i="43"/>
  <c r="E120" i="43" s="1"/>
  <c r="G120" i="43" s="1"/>
  <c r="C120" i="44" s="1"/>
  <c r="E120" i="44" s="1"/>
  <c r="G120" i="44" s="1"/>
  <c r="C120" i="45" s="1"/>
  <c r="C129" i="43"/>
  <c r="E129" i="43" s="1"/>
  <c r="G129" i="43" s="1"/>
  <c r="C129" i="44" s="1"/>
  <c r="E129" i="44" s="1"/>
  <c r="G129" i="44" s="1"/>
  <c r="C129" i="45" s="1"/>
  <c r="C134" i="43"/>
  <c r="E134" i="43" s="1"/>
  <c r="G134" i="43" s="1"/>
  <c r="C134" i="44" s="1"/>
  <c r="E134" i="44" s="1"/>
  <c r="G134" i="44" s="1"/>
  <c r="C134" i="45" s="1"/>
  <c r="C138" i="43"/>
  <c r="E138" i="43" s="1"/>
  <c r="G138" i="43" s="1"/>
  <c r="C138" i="44" s="1"/>
  <c r="E138" i="44" s="1"/>
  <c r="G138" i="44" s="1"/>
  <c r="C138" i="45" s="1"/>
  <c r="C146" i="43"/>
  <c r="E146" i="43" s="1"/>
  <c r="G146" i="43" s="1"/>
  <c r="C146" i="44" s="1"/>
  <c r="E146" i="44" s="1"/>
  <c r="G146" i="44" s="1"/>
  <c r="C146" i="45" s="1"/>
  <c r="C151" i="43"/>
  <c r="E151" i="43" s="1"/>
  <c r="G151" i="43" s="1"/>
  <c r="C151" i="44" s="1"/>
  <c r="E151" i="44" s="1"/>
  <c r="G151" i="44" s="1"/>
  <c r="C151" i="45" s="1"/>
  <c r="C160" i="43"/>
  <c r="E160" i="43" s="1"/>
  <c r="G160" i="43" s="1"/>
  <c r="C160" i="44" s="1"/>
  <c r="E160" i="44" s="1"/>
  <c r="G160" i="44" s="1"/>
  <c r="C160" i="45" s="1"/>
  <c r="C169" i="35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74" i="35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8" i="35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83" i="35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92" i="35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201" i="35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6" i="35"/>
  <c r="E206" i="35" s="1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8" i="43"/>
  <c r="E28" i="43" s="1"/>
  <c r="G28" i="43" s="1"/>
  <c r="C28" i="44" s="1"/>
  <c r="E28" i="44" s="1"/>
  <c r="G28" i="44" s="1"/>
  <c r="C28" i="45" s="1"/>
  <c r="C36" i="43"/>
  <c r="E36" i="43" s="1"/>
  <c r="G36" i="43" s="1"/>
  <c r="C36" i="44" s="1"/>
  <c r="E36" i="44" s="1"/>
  <c r="G36" i="44" s="1"/>
  <c r="C36" i="45" s="1"/>
  <c r="C40" i="43"/>
  <c r="E40" i="43" s="1"/>
  <c r="G40" i="43" s="1"/>
  <c r="C40" i="44" s="1"/>
  <c r="E40" i="44" s="1"/>
  <c r="G40" i="44" s="1"/>
  <c r="C40" i="45" s="1"/>
  <c r="C71" i="43"/>
  <c r="E71" i="43" s="1"/>
  <c r="G71" i="43" s="1"/>
  <c r="C71" i="44" s="1"/>
  <c r="E71" i="44" s="1"/>
  <c r="G71" i="44" s="1"/>
  <c r="C71" i="45" s="1"/>
  <c r="C22" i="43"/>
  <c r="E22" i="43" s="1"/>
  <c r="G22" i="43" s="1"/>
  <c r="C22" i="44" s="1"/>
  <c r="E22" i="44" s="1"/>
  <c r="G22" i="44" s="1"/>
  <c r="C22" i="45" s="1"/>
  <c r="C24" i="43"/>
  <c r="E24" i="43" s="1"/>
  <c r="G24" i="43" s="1"/>
  <c r="C24" i="44" s="1"/>
  <c r="E24" i="44" s="1"/>
  <c r="G24" i="44" s="1"/>
  <c r="C24" i="45" s="1"/>
  <c r="C26" i="43"/>
  <c r="E26" i="43" s="1"/>
  <c r="G26" i="43" s="1"/>
  <c r="C26" i="44" s="1"/>
  <c r="E26" i="44" s="1"/>
  <c r="G26" i="44" s="1"/>
  <c r="C26" i="45" s="1"/>
  <c r="C32" i="43"/>
  <c r="E32" i="43" s="1"/>
  <c r="G32" i="43" s="1"/>
  <c r="C32" i="44" s="1"/>
  <c r="E32" i="44" s="1"/>
  <c r="G32" i="44" s="1"/>
  <c r="C32" i="45" s="1"/>
  <c r="C34" i="43"/>
  <c r="E34" i="43" s="1"/>
  <c r="G34" i="43" s="1"/>
  <c r="C34" i="44" s="1"/>
  <c r="E34" i="44" s="1"/>
  <c r="G34" i="44" s="1"/>
  <c r="C34" i="45" s="1"/>
  <c r="C42" i="43"/>
  <c r="E42" i="43" s="1"/>
  <c r="G42" i="43" s="1"/>
  <c r="C42" i="44" s="1"/>
  <c r="E42" i="44" s="1"/>
  <c r="G42" i="44" s="1"/>
  <c r="C42" i="45" s="1"/>
  <c r="C57" i="43"/>
  <c r="E57" i="43" s="1"/>
  <c r="G57" i="43" s="1"/>
  <c r="C57" i="44" s="1"/>
  <c r="E57" i="44" s="1"/>
  <c r="G57" i="44" s="1"/>
  <c r="C57" i="45" s="1"/>
  <c r="C63" i="43"/>
  <c r="E63" i="43" s="1"/>
  <c r="G63" i="43" s="1"/>
  <c r="C63" i="44" s="1"/>
  <c r="E63" i="44" s="1"/>
  <c r="G63" i="44" s="1"/>
  <c r="C63" i="45" s="1"/>
  <c r="C65" i="43"/>
  <c r="E65" i="43" s="1"/>
  <c r="G65" i="43" s="1"/>
  <c r="C65" i="44" s="1"/>
  <c r="E65" i="44" s="1"/>
  <c r="G65" i="44" s="1"/>
  <c r="C65" i="45" s="1"/>
  <c r="C84" i="43"/>
  <c r="E84" i="43" s="1"/>
  <c r="G84" i="43" s="1"/>
  <c r="C84" i="44" s="1"/>
  <c r="E84" i="44" s="1"/>
  <c r="G84" i="44" s="1"/>
  <c r="C84" i="45" s="1"/>
  <c r="C112" i="43"/>
  <c r="E112" i="43" s="1"/>
  <c r="G112" i="43" s="1"/>
  <c r="C112" i="44" s="1"/>
  <c r="E112" i="44" s="1"/>
  <c r="G112" i="44" s="1"/>
  <c r="C112" i="45" s="1"/>
  <c r="C116" i="43"/>
  <c r="E116" i="43" s="1"/>
  <c r="G116" i="43" s="1"/>
  <c r="C116" i="44" s="1"/>
  <c r="E116" i="44" s="1"/>
  <c r="G116" i="44" s="1"/>
  <c r="C116" i="45" s="1"/>
  <c r="C156" i="43"/>
  <c r="E156" i="43" s="1"/>
  <c r="G156" i="43" s="1"/>
  <c r="C156" i="44" s="1"/>
  <c r="E156" i="44" s="1"/>
  <c r="G156" i="44" s="1"/>
  <c r="C156" i="45" s="1"/>
  <c r="C188" i="35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80" i="43"/>
  <c r="E80" i="43" s="1"/>
  <c r="G80" i="43" s="1"/>
  <c r="C80" i="44" s="1"/>
  <c r="E80" i="44" s="1"/>
  <c r="G80" i="44" s="1"/>
  <c r="C80" i="45" s="1"/>
  <c r="C97" i="43"/>
  <c r="E97" i="43" s="1"/>
  <c r="G97" i="43" s="1"/>
  <c r="C97" i="44" s="1"/>
  <c r="E97" i="44" s="1"/>
  <c r="G97" i="44" s="1"/>
  <c r="C97" i="45" s="1"/>
  <c r="C121" i="43"/>
  <c r="E121" i="43" s="1"/>
  <c r="G121" i="43" s="1"/>
  <c r="C121" i="44" s="1"/>
  <c r="E121" i="44" s="1"/>
  <c r="G121" i="44" s="1"/>
  <c r="C121" i="45" s="1"/>
  <c r="C130" i="43"/>
  <c r="E130" i="43" s="1"/>
  <c r="G130" i="43" s="1"/>
  <c r="C130" i="44" s="1"/>
  <c r="E130" i="44" s="1"/>
  <c r="G130" i="44" s="1"/>
  <c r="C130" i="45" s="1"/>
  <c r="C143" i="43"/>
  <c r="E143" i="43" s="1"/>
  <c r="G143" i="43" s="1"/>
  <c r="C143" i="44" s="1"/>
  <c r="E143" i="44" s="1"/>
  <c r="G143" i="44" s="1"/>
  <c r="C143" i="45" s="1"/>
  <c r="C161" i="43"/>
  <c r="E161" i="43" s="1"/>
  <c r="G161" i="43" s="1"/>
  <c r="C161" i="44" s="1"/>
  <c r="E161" i="44" s="1"/>
  <c r="G161" i="44" s="1"/>
  <c r="C161" i="45" s="1"/>
  <c r="C170" i="35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5" i="35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84" i="35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93" i="35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8" i="35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202" i="35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7" i="35"/>
  <c r="E207" i="35" s="1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5" i="35"/>
  <c r="E205" i="35" s="1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197" i="35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89" i="35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1" i="35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73" i="35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65" i="35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49" i="43"/>
  <c r="E149" i="43" s="1"/>
  <c r="G149" i="43" s="1"/>
  <c r="C149" i="44" s="1"/>
  <c r="E149" i="44" s="1"/>
  <c r="G149" i="44" s="1"/>
  <c r="C149" i="45" s="1"/>
  <c r="C141" i="43"/>
  <c r="E141" i="43" s="1"/>
  <c r="G141" i="43" s="1"/>
  <c r="C141" i="44" s="1"/>
  <c r="E141" i="44" s="1"/>
  <c r="G141" i="44" s="1"/>
  <c r="C141" i="45" s="1"/>
  <c r="C133" i="43"/>
  <c r="E133" i="43" s="1"/>
  <c r="G133" i="43" s="1"/>
  <c r="C133" i="44" s="1"/>
  <c r="E133" i="44" s="1"/>
  <c r="G133" i="44" s="1"/>
  <c r="C133" i="45" s="1"/>
  <c r="C125" i="43"/>
  <c r="E125" i="43" s="1"/>
  <c r="G125" i="43" s="1"/>
  <c r="C125" i="44" s="1"/>
  <c r="E125" i="44" s="1"/>
  <c r="G125" i="44" s="1"/>
  <c r="C125" i="45" s="1"/>
  <c r="C117" i="43"/>
  <c r="E117" i="43" s="1"/>
  <c r="G117" i="43" s="1"/>
  <c r="C117" i="44" s="1"/>
  <c r="E117" i="44" s="1"/>
  <c r="G117" i="44" s="1"/>
  <c r="C117" i="45" s="1"/>
  <c r="C109" i="43"/>
  <c r="E109" i="43" s="1"/>
  <c r="G109" i="43" s="1"/>
  <c r="C109" i="44" s="1"/>
  <c r="E109" i="44" s="1"/>
  <c r="G109" i="44" s="1"/>
  <c r="C109" i="45" s="1"/>
  <c r="C101" i="43"/>
  <c r="E101" i="43" s="1"/>
  <c r="G101" i="43" s="1"/>
  <c r="C101" i="44" s="1"/>
  <c r="E101" i="44" s="1"/>
  <c r="G101" i="44" s="1"/>
  <c r="C101" i="45" s="1"/>
  <c r="C93" i="43"/>
  <c r="E93" i="43" s="1"/>
  <c r="G93" i="43" s="1"/>
  <c r="C93" i="44" s="1"/>
  <c r="E93" i="44" s="1"/>
  <c r="G93" i="44" s="1"/>
  <c r="C93" i="45" s="1"/>
  <c r="C85" i="43"/>
  <c r="E85" i="43" s="1"/>
  <c r="G85" i="43" s="1"/>
  <c r="C85" i="44" s="1"/>
  <c r="E85" i="44" s="1"/>
  <c r="G85" i="44" s="1"/>
  <c r="C85" i="45" s="1"/>
  <c r="C77" i="43"/>
  <c r="E77" i="43" s="1"/>
  <c r="G77" i="43" s="1"/>
  <c r="C77" i="44" s="1"/>
  <c r="E77" i="44" s="1"/>
  <c r="G77" i="44" s="1"/>
  <c r="C77" i="45" s="1"/>
  <c r="C69" i="43"/>
  <c r="E69" i="43" s="1"/>
  <c r="G69" i="43" s="1"/>
  <c r="C69" i="44" s="1"/>
  <c r="E69" i="44" s="1"/>
  <c r="G69" i="44" s="1"/>
  <c r="C69" i="45" s="1"/>
  <c r="C61" i="43"/>
  <c r="E61" i="43" s="1"/>
  <c r="G61" i="43" s="1"/>
  <c r="C61" i="44" s="1"/>
  <c r="E61" i="44" s="1"/>
  <c r="G61" i="44" s="1"/>
  <c r="C61" i="45" s="1"/>
  <c r="C53" i="43"/>
  <c r="E53" i="43" s="1"/>
  <c r="G53" i="43" s="1"/>
  <c r="C53" i="44" s="1"/>
  <c r="E53" i="44" s="1"/>
  <c r="G53" i="44" s="1"/>
  <c r="C53" i="45" s="1"/>
  <c r="C45" i="43"/>
  <c r="E45" i="43" s="1"/>
  <c r="G45" i="43" s="1"/>
  <c r="C45" i="44" s="1"/>
  <c r="E45" i="44" s="1"/>
  <c r="G45" i="44" s="1"/>
  <c r="C45" i="45" s="1"/>
  <c r="C37" i="43"/>
  <c r="E37" i="43" s="1"/>
  <c r="G37" i="43" s="1"/>
  <c r="C37" i="44" s="1"/>
  <c r="E37" i="44" s="1"/>
  <c r="G37" i="44" s="1"/>
  <c r="C37" i="45" s="1"/>
  <c r="C29" i="43"/>
  <c r="E29" i="43" s="1"/>
  <c r="G29" i="43" s="1"/>
  <c r="C29" i="44" s="1"/>
  <c r="E29" i="44" s="1"/>
  <c r="G29" i="44" s="1"/>
  <c r="C29" i="45" s="1"/>
  <c r="C21" i="43"/>
  <c r="E21" i="43" s="1"/>
  <c r="G21" i="43" s="1"/>
  <c r="C21" i="44" s="1"/>
  <c r="E21" i="44" s="1"/>
  <c r="G21" i="44" s="1"/>
  <c r="C21" i="45" s="1"/>
  <c r="C13" i="43"/>
  <c r="E13" i="43" s="1"/>
  <c r="G13" i="43" s="1"/>
  <c r="C13" i="44" s="1"/>
  <c r="E13" i="44" s="1"/>
  <c r="G13" i="44" s="1"/>
  <c r="C13" i="45" s="1"/>
  <c r="C210" i="35"/>
  <c r="E210" i="35" s="1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44" i="43"/>
  <c r="E44" i="43" s="1"/>
  <c r="G44" i="43" s="1"/>
  <c r="C44" i="44" s="1"/>
  <c r="E44" i="44" s="1"/>
  <c r="G44" i="44" s="1"/>
  <c r="C44" i="45" s="1"/>
  <c r="C95" i="43"/>
  <c r="E95" i="43" s="1"/>
  <c r="G95" i="43" s="1"/>
  <c r="C95" i="44" s="1"/>
  <c r="E95" i="44" s="1"/>
  <c r="G95" i="44" s="1"/>
  <c r="C95" i="45" s="1"/>
  <c r="C108" i="43"/>
  <c r="E108" i="43" s="1"/>
  <c r="G108" i="43" s="1"/>
  <c r="C108" i="44" s="1"/>
  <c r="E108" i="44" s="1"/>
  <c r="G108" i="44" s="1"/>
  <c r="C108" i="45" s="1"/>
  <c r="C126" i="43"/>
  <c r="E126" i="43" s="1"/>
  <c r="G126" i="43" s="1"/>
  <c r="C126" i="44" s="1"/>
  <c r="E126" i="44" s="1"/>
  <c r="G126" i="44" s="1"/>
  <c r="C126" i="45" s="1"/>
  <c r="C135" i="43"/>
  <c r="E135" i="43" s="1"/>
  <c r="G135" i="43" s="1"/>
  <c r="C135" i="44" s="1"/>
  <c r="E135" i="44" s="1"/>
  <c r="G135" i="44" s="1"/>
  <c r="C135" i="45" s="1"/>
  <c r="C152" i="43"/>
  <c r="E152" i="43" s="1"/>
  <c r="G152" i="43" s="1"/>
  <c r="C152" i="44" s="1"/>
  <c r="E152" i="44" s="1"/>
  <c r="G152" i="44" s="1"/>
  <c r="C152" i="45" s="1"/>
  <c r="C166" i="35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57" i="43"/>
  <c r="E157" i="43" s="1"/>
  <c r="G157" i="43" s="1"/>
  <c r="C157" i="44" s="1"/>
  <c r="E157" i="44" s="1"/>
  <c r="G157" i="44" s="1"/>
  <c r="C157" i="45" s="1"/>
  <c r="C16" i="43"/>
  <c r="E16" i="43" s="1"/>
  <c r="G16" i="43" s="1"/>
  <c r="C16" i="44" s="1"/>
  <c r="E16" i="44" s="1"/>
  <c r="G16" i="44" s="1"/>
  <c r="C16" i="45" s="1"/>
  <c r="C18" i="43"/>
  <c r="E18" i="43" s="1"/>
  <c r="G18" i="43" s="1"/>
  <c r="C18" i="44" s="1"/>
  <c r="E18" i="44" s="1"/>
  <c r="G18" i="44" s="1"/>
  <c r="C18" i="45" s="1"/>
  <c r="C48" i="43"/>
  <c r="E48" i="43" s="1"/>
  <c r="G48" i="43" s="1"/>
  <c r="C48" i="44" s="1"/>
  <c r="E48" i="44" s="1"/>
  <c r="G48" i="44" s="1"/>
  <c r="C48" i="45" s="1"/>
  <c r="C50" i="43"/>
  <c r="E50" i="43" s="1"/>
  <c r="G50" i="43" s="1"/>
  <c r="C50" i="44" s="1"/>
  <c r="E50" i="44" s="1"/>
  <c r="G50" i="44" s="1"/>
  <c r="C50" i="45" s="1"/>
  <c r="C52" i="43"/>
  <c r="E52" i="43" s="1"/>
  <c r="G52" i="43" s="1"/>
  <c r="C52" i="44" s="1"/>
  <c r="E52" i="44" s="1"/>
  <c r="G52" i="44" s="1"/>
  <c r="C52" i="45" s="1"/>
  <c r="C54" i="43"/>
  <c r="E54" i="43" s="1"/>
  <c r="G54" i="43" s="1"/>
  <c r="C54" i="44" s="1"/>
  <c r="E54" i="44" s="1"/>
  <c r="G54" i="44" s="1"/>
  <c r="C54" i="45" s="1"/>
  <c r="C70" i="43"/>
  <c r="E70" i="43" s="1"/>
  <c r="G70" i="43" s="1"/>
  <c r="C70" i="44" s="1"/>
  <c r="E70" i="44" s="1"/>
  <c r="G70" i="44" s="1"/>
  <c r="C70" i="45" s="1"/>
  <c r="C76" i="43"/>
  <c r="E76" i="43" s="1"/>
  <c r="G76" i="43" s="1"/>
  <c r="C76" i="44" s="1"/>
  <c r="E76" i="44" s="1"/>
  <c r="G76" i="44" s="1"/>
  <c r="C76" i="45" s="1"/>
  <c r="C103" i="43"/>
  <c r="E103" i="43" s="1"/>
  <c r="G103" i="43" s="1"/>
  <c r="C103" i="44" s="1"/>
  <c r="E103" i="44" s="1"/>
  <c r="G103" i="44" s="1"/>
  <c r="C103" i="45" s="1"/>
  <c r="C148" i="43"/>
  <c r="E148" i="43" s="1"/>
  <c r="G148" i="43" s="1"/>
  <c r="C148" i="44" s="1"/>
  <c r="E148" i="44" s="1"/>
  <c r="G148" i="44" s="1"/>
  <c r="C148" i="45" s="1"/>
  <c r="C180" i="35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20" i="43"/>
  <c r="E20" i="43" s="1"/>
  <c r="G20" i="43" s="1"/>
  <c r="C20" i="44" s="1"/>
  <c r="E20" i="44" s="1"/>
  <c r="G20" i="44" s="1"/>
  <c r="C20" i="45" s="1"/>
  <c r="C78" i="43"/>
  <c r="E78" i="43" s="1"/>
  <c r="G78" i="43" s="1"/>
  <c r="C78" i="44" s="1"/>
  <c r="E78" i="44" s="1"/>
  <c r="G78" i="44" s="1"/>
  <c r="C78" i="45" s="1"/>
  <c r="C68" i="43"/>
  <c r="E68" i="43" s="1"/>
  <c r="G68" i="43" s="1"/>
  <c r="C68" i="44" s="1"/>
  <c r="E68" i="44" s="1"/>
  <c r="G68" i="44" s="1"/>
  <c r="C68" i="45" s="1"/>
  <c r="C87" i="43"/>
  <c r="E87" i="43" s="1"/>
  <c r="G87" i="43" s="1"/>
  <c r="C87" i="44" s="1"/>
  <c r="E87" i="44" s="1"/>
  <c r="G87" i="44" s="1"/>
  <c r="C87" i="45" s="1"/>
  <c r="C122" i="43"/>
  <c r="E122" i="43" s="1"/>
  <c r="G122" i="43" s="1"/>
  <c r="C122" i="44" s="1"/>
  <c r="E122" i="44" s="1"/>
  <c r="G122" i="44" s="1"/>
  <c r="C122" i="45" s="1"/>
  <c r="C153" i="43"/>
  <c r="E153" i="43" s="1"/>
  <c r="G153" i="43" s="1"/>
  <c r="C153" i="44" s="1"/>
  <c r="E153" i="44" s="1"/>
  <c r="G153" i="44" s="1"/>
  <c r="C153" i="45" s="1"/>
  <c r="C162" i="43"/>
  <c r="E162" i="43" s="1"/>
  <c r="G162" i="43" s="1"/>
  <c r="C162" i="44" s="1"/>
  <c r="E162" i="44" s="1"/>
  <c r="G162" i="44" s="1"/>
  <c r="C162" i="45" s="1"/>
  <c r="C190" i="35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4" i="35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9" i="35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208" i="35"/>
  <c r="E208" i="35" s="1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3" i="35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195" i="35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87" i="35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79" i="35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1" i="35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55" i="43"/>
  <c r="E155" i="43" s="1"/>
  <c r="G155" i="43" s="1"/>
  <c r="C155" i="44" s="1"/>
  <c r="E155" i="44" s="1"/>
  <c r="G155" i="44" s="1"/>
  <c r="C155" i="45" s="1"/>
  <c r="C147" i="43"/>
  <c r="E147" i="43" s="1"/>
  <c r="G147" i="43" s="1"/>
  <c r="C147" i="44" s="1"/>
  <c r="E147" i="44" s="1"/>
  <c r="G147" i="44" s="1"/>
  <c r="C147" i="45" s="1"/>
  <c r="C139" i="43"/>
  <c r="E139" i="43" s="1"/>
  <c r="G139" i="43" s="1"/>
  <c r="C139" i="44" s="1"/>
  <c r="E139" i="44" s="1"/>
  <c r="G139" i="44" s="1"/>
  <c r="C139" i="45" s="1"/>
  <c r="C131" i="43"/>
  <c r="E131" i="43" s="1"/>
  <c r="G131" i="43" s="1"/>
  <c r="C131" i="44" s="1"/>
  <c r="E131" i="44" s="1"/>
  <c r="G131" i="44" s="1"/>
  <c r="C131" i="45" s="1"/>
  <c r="C123" i="43"/>
  <c r="E123" i="43" s="1"/>
  <c r="G123" i="43" s="1"/>
  <c r="C123" i="44" s="1"/>
  <c r="E123" i="44" s="1"/>
  <c r="G123" i="44" s="1"/>
  <c r="C123" i="45" s="1"/>
  <c r="C115" i="43"/>
  <c r="E115" i="43" s="1"/>
  <c r="G115" i="43" s="1"/>
  <c r="C115" i="44" s="1"/>
  <c r="E115" i="44" s="1"/>
  <c r="G115" i="44" s="1"/>
  <c r="C115" i="45" s="1"/>
  <c r="C107" i="43"/>
  <c r="E107" i="43" s="1"/>
  <c r="G107" i="43" s="1"/>
  <c r="C107" i="44" s="1"/>
  <c r="E107" i="44" s="1"/>
  <c r="G107" i="44" s="1"/>
  <c r="C107" i="45" s="1"/>
  <c r="C99" i="43"/>
  <c r="E99" i="43" s="1"/>
  <c r="G99" i="43" s="1"/>
  <c r="C99" i="44" s="1"/>
  <c r="E99" i="44" s="1"/>
  <c r="G99" i="44" s="1"/>
  <c r="C99" i="45" s="1"/>
  <c r="C91" i="43"/>
  <c r="E91" i="43" s="1"/>
  <c r="G91" i="43" s="1"/>
  <c r="C91" i="44" s="1"/>
  <c r="E91" i="44" s="1"/>
  <c r="G91" i="44" s="1"/>
  <c r="C91" i="45" s="1"/>
  <c r="C83" i="43"/>
  <c r="E83" i="43" s="1"/>
  <c r="G83" i="43" s="1"/>
  <c r="C83" i="44" s="1"/>
  <c r="E83" i="44" s="1"/>
  <c r="G83" i="44" s="1"/>
  <c r="C83" i="45" s="1"/>
  <c r="C75" i="43"/>
  <c r="E75" i="43" s="1"/>
  <c r="G75" i="43" s="1"/>
  <c r="C75" i="44" s="1"/>
  <c r="E75" i="44" s="1"/>
  <c r="G75" i="44" s="1"/>
  <c r="C75" i="45" s="1"/>
  <c r="C67" i="43"/>
  <c r="E67" i="43" s="1"/>
  <c r="G67" i="43" s="1"/>
  <c r="C67" i="44" s="1"/>
  <c r="E67" i="44" s="1"/>
  <c r="G67" i="44" s="1"/>
  <c r="C67" i="45" s="1"/>
  <c r="C59" i="43"/>
  <c r="E59" i="43" s="1"/>
  <c r="G59" i="43" s="1"/>
  <c r="C59" i="44" s="1"/>
  <c r="E59" i="44" s="1"/>
  <c r="G59" i="44" s="1"/>
  <c r="C59" i="45" s="1"/>
  <c r="C43" i="43"/>
  <c r="E43" i="43" s="1"/>
  <c r="G43" i="43" s="1"/>
  <c r="C43" i="44" s="1"/>
  <c r="E43" i="44" s="1"/>
  <c r="G43" i="44" s="1"/>
  <c r="C43" i="45" s="1"/>
  <c r="C35" i="43"/>
  <c r="E35" i="43" s="1"/>
  <c r="G35" i="43" s="1"/>
  <c r="C35" i="44" s="1"/>
  <c r="E35" i="44" s="1"/>
  <c r="G35" i="44" s="1"/>
  <c r="C35" i="45" s="1"/>
  <c r="C27" i="43"/>
  <c r="E27" i="43" s="1"/>
  <c r="G27" i="43" s="1"/>
  <c r="C27" i="44" s="1"/>
  <c r="E27" i="44" s="1"/>
  <c r="G27" i="44" s="1"/>
  <c r="C27" i="45" s="1"/>
  <c r="C19" i="43"/>
  <c r="E19" i="43" s="1"/>
  <c r="G19" i="43" s="1"/>
  <c r="C19" i="44" s="1"/>
  <c r="E19" i="44" s="1"/>
  <c r="G19" i="44" s="1"/>
  <c r="C19" i="45" s="1"/>
  <c r="R5" i="14"/>
  <c r="K233" i="34"/>
  <c r="J166" i="14"/>
  <c r="C39" i="43"/>
  <c r="E39" i="43" s="1"/>
  <c r="G39" i="43" s="1"/>
  <c r="C39" i="44" s="1"/>
  <c r="E39" i="44" s="1"/>
  <c r="G39" i="44" s="1"/>
  <c r="C39" i="45" s="1"/>
  <c r="C74" i="43"/>
  <c r="E74" i="43" s="1"/>
  <c r="G74" i="43" s="1"/>
  <c r="C74" i="44" s="1"/>
  <c r="E74" i="44" s="1"/>
  <c r="G74" i="44" s="1"/>
  <c r="C74" i="45" s="1"/>
  <c r="C105" i="43"/>
  <c r="E105" i="43" s="1"/>
  <c r="G105" i="43" s="1"/>
  <c r="C105" i="44" s="1"/>
  <c r="E105" i="44" s="1"/>
  <c r="G105" i="44" s="1"/>
  <c r="C105" i="45" s="1"/>
  <c r="C127" i="43"/>
  <c r="E127" i="43" s="1"/>
  <c r="G127" i="43" s="1"/>
  <c r="C127" i="44" s="1"/>
  <c r="E127" i="44" s="1"/>
  <c r="G127" i="44" s="1"/>
  <c r="C127" i="45" s="1"/>
  <c r="C140" i="43"/>
  <c r="E140" i="43" s="1"/>
  <c r="G140" i="43" s="1"/>
  <c r="C140" i="44" s="1"/>
  <c r="E140" i="44" s="1"/>
  <c r="G140" i="44" s="1"/>
  <c r="C140" i="45" s="1"/>
  <c r="C158" i="43"/>
  <c r="E158" i="43" s="1"/>
  <c r="G158" i="43" s="1"/>
  <c r="C158" i="44" s="1"/>
  <c r="E158" i="44" s="1"/>
  <c r="G158" i="44" s="1"/>
  <c r="C158" i="45" s="1"/>
  <c r="C167" i="35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76" i="35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85" i="35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23" i="43"/>
  <c r="E23" i="43" s="1"/>
  <c r="G23" i="43" s="1"/>
  <c r="C23" i="44" s="1"/>
  <c r="E23" i="44" s="1"/>
  <c r="G23" i="44" s="1"/>
  <c r="C23" i="45" s="1"/>
  <c r="C25" i="43"/>
  <c r="E25" i="43" s="1"/>
  <c r="G25" i="43" s="1"/>
  <c r="C25" i="44" s="1"/>
  <c r="E25" i="44" s="1"/>
  <c r="G25" i="44" s="1"/>
  <c r="C25" i="45" s="1"/>
  <c r="C33" i="43"/>
  <c r="E33" i="43" s="1"/>
  <c r="G33" i="43" s="1"/>
  <c r="C33" i="44" s="1"/>
  <c r="E33" i="44" s="1"/>
  <c r="G33" i="44" s="1"/>
  <c r="C33" i="45" s="1"/>
  <c r="C41" i="43"/>
  <c r="E41" i="43" s="1"/>
  <c r="G41" i="43" s="1"/>
  <c r="C41" i="44" s="1"/>
  <c r="E41" i="44" s="1"/>
  <c r="G41" i="44" s="1"/>
  <c r="C41" i="45" s="1"/>
  <c r="C58" i="43"/>
  <c r="E58" i="43" s="1"/>
  <c r="G58" i="43" s="1"/>
  <c r="C58" i="44" s="1"/>
  <c r="E58" i="44" s="1"/>
  <c r="G58" i="44" s="1"/>
  <c r="C58" i="45" s="1"/>
  <c r="C60" i="43"/>
  <c r="E60" i="43" s="1"/>
  <c r="G60" i="43" s="1"/>
  <c r="C60" i="44" s="1"/>
  <c r="E60" i="44" s="1"/>
  <c r="G60" i="44" s="1"/>
  <c r="C60" i="45" s="1"/>
  <c r="C62" i="43"/>
  <c r="E62" i="43" s="1"/>
  <c r="G62" i="43" s="1"/>
  <c r="C62" i="44" s="1"/>
  <c r="E62" i="44" s="1"/>
  <c r="G62" i="44" s="1"/>
  <c r="C62" i="45" s="1"/>
  <c r="C64" i="43"/>
  <c r="E64" i="43" s="1"/>
  <c r="G64" i="43" s="1"/>
  <c r="C64" i="44" s="1"/>
  <c r="E64" i="44" s="1"/>
  <c r="G64" i="44" s="1"/>
  <c r="C64" i="45" s="1"/>
  <c r="C66" i="43"/>
  <c r="E66" i="43" s="1"/>
  <c r="G66" i="43" s="1"/>
  <c r="C66" i="44" s="1"/>
  <c r="E66" i="44" s="1"/>
  <c r="G66" i="44" s="1"/>
  <c r="C66" i="45" s="1"/>
  <c r="C110" i="43"/>
  <c r="E110" i="43" s="1"/>
  <c r="G110" i="43" s="1"/>
  <c r="C110" i="44" s="1"/>
  <c r="E110" i="44" s="1"/>
  <c r="G110" i="44" s="1"/>
  <c r="C110" i="45" s="1"/>
  <c r="C132" i="43"/>
  <c r="E132" i="43" s="1"/>
  <c r="G132" i="43" s="1"/>
  <c r="C132" i="44" s="1"/>
  <c r="E132" i="44" s="1"/>
  <c r="G132" i="44" s="1"/>
  <c r="C132" i="45" s="1"/>
  <c r="C172" i="35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204" i="35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J158" i="14"/>
  <c r="J191" i="14"/>
  <c r="C46" i="43"/>
  <c r="E46" i="43" s="1"/>
  <c r="G46" i="43" s="1"/>
  <c r="C46" i="44" s="1"/>
  <c r="E46" i="44" s="1"/>
  <c r="G46" i="44" s="1"/>
  <c r="C46" i="45" s="1"/>
  <c r="C82" i="43"/>
  <c r="E82" i="43" s="1"/>
  <c r="G82" i="43" s="1"/>
  <c r="C82" i="44" s="1"/>
  <c r="E82" i="44" s="1"/>
  <c r="G82" i="44" s="1"/>
  <c r="C82" i="45" s="1"/>
  <c r="C31" i="43"/>
  <c r="E31" i="43" s="1"/>
  <c r="G31" i="43" s="1"/>
  <c r="C31" i="44" s="1"/>
  <c r="E31" i="44" s="1"/>
  <c r="G31" i="44" s="1"/>
  <c r="C31" i="45" s="1"/>
  <c r="C72" i="43"/>
  <c r="E72" i="43" s="1"/>
  <c r="G72" i="43" s="1"/>
  <c r="C72" i="44" s="1"/>
  <c r="E72" i="44" s="1"/>
  <c r="G72" i="44" s="1"/>
  <c r="C72" i="45" s="1"/>
  <c r="C118" i="43"/>
  <c r="E118" i="43" s="1"/>
  <c r="G118" i="43" s="1"/>
  <c r="C118" i="44" s="1"/>
  <c r="E118" i="44" s="1"/>
  <c r="G118" i="44" s="1"/>
  <c r="C118" i="45" s="1"/>
  <c r="C136" i="43"/>
  <c r="E136" i="43" s="1"/>
  <c r="G136" i="43" s="1"/>
  <c r="C136" i="44" s="1"/>
  <c r="E136" i="44" s="1"/>
  <c r="G136" i="44" s="1"/>
  <c r="C136" i="45" s="1"/>
  <c r="C79" i="43"/>
  <c r="E79" i="43" s="1"/>
  <c r="G79" i="43" s="1"/>
  <c r="C79" i="44" s="1"/>
  <c r="E79" i="44" s="1"/>
  <c r="G79" i="44" s="1"/>
  <c r="C79" i="45" s="1"/>
  <c r="C81" i="43"/>
  <c r="E81" i="43" s="1"/>
  <c r="G81" i="43" s="1"/>
  <c r="C81" i="44" s="1"/>
  <c r="E81" i="44" s="1"/>
  <c r="G81" i="44" s="1"/>
  <c r="C81" i="45" s="1"/>
  <c r="C94" i="43"/>
  <c r="E94" i="43" s="1"/>
  <c r="G94" i="43" s="1"/>
  <c r="C94" i="44" s="1"/>
  <c r="E94" i="44" s="1"/>
  <c r="G94" i="44" s="1"/>
  <c r="C94" i="45" s="1"/>
  <c r="C96" i="43"/>
  <c r="E96" i="43" s="1"/>
  <c r="G96" i="43" s="1"/>
  <c r="C96" i="44" s="1"/>
  <c r="E96" i="44" s="1"/>
  <c r="G96" i="44" s="1"/>
  <c r="C96" i="45" s="1"/>
  <c r="C98" i="43"/>
  <c r="E98" i="43" s="1"/>
  <c r="G98" i="43" s="1"/>
  <c r="C98" i="44" s="1"/>
  <c r="E98" i="44" s="1"/>
  <c r="G98" i="44" s="1"/>
  <c r="C98" i="45" s="1"/>
  <c r="C100" i="43"/>
  <c r="E100" i="43" s="1"/>
  <c r="G100" i="43" s="1"/>
  <c r="C100" i="44" s="1"/>
  <c r="E100" i="44" s="1"/>
  <c r="G100" i="44" s="1"/>
  <c r="C100" i="45" s="1"/>
  <c r="C102" i="43"/>
  <c r="E102" i="43" s="1"/>
  <c r="G102" i="43" s="1"/>
  <c r="C102" i="44" s="1"/>
  <c r="E102" i="44" s="1"/>
  <c r="G102" i="44" s="1"/>
  <c r="C102" i="45" s="1"/>
  <c r="C114" i="43"/>
  <c r="E114" i="43" s="1"/>
  <c r="G114" i="43" s="1"/>
  <c r="C114" i="44" s="1"/>
  <c r="E114" i="44" s="1"/>
  <c r="G114" i="44" s="1"/>
  <c r="C114" i="45" s="1"/>
  <c r="C119" i="43"/>
  <c r="E119" i="43" s="1"/>
  <c r="G119" i="43" s="1"/>
  <c r="C119" i="44" s="1"/>
  <c r="E119" i="44" s="1"/>
  <c r="G119" i="44" s="1"/>
  <c r="C119" i="45" s="1"/>
  <c r="C128" i="43"/>
  <c r="E128" i="43" s="1"/>
  <c r="G128" i="43" s="1"/>
  <c r="C128" i="44" s="1"/>
  <c r="E128" i="44" s="1"/>
  <c r="G128" i="44" s="1"/>
  <c r="C128" i="45" s="1"/>
  <c r="C137" i="43"/>
  <c r="E137" i="43" s="1"/>
  <c r="G137" i="43" s="1"/>
  <c r="C137" i="44" s="1"/>
  <c r="E137" i="44" s="1"/>
  <c r="G137" i="44" s="1"/>
  <c r="C137" i="45" s="1"/>
  <c r="C145" i="43"/>
  <c r="E145" i="43" s="1"/>
  <c r="G145" i="43" s="1"/>
  <c r="C145" i="44" s="1"/>
  <c r="E145" i="44" s="1"/>
  <c r="G145" i="44" s="1"/>
  <c r="C145" i="45" s="1"/>
  <c r="C150" i="43"/>
  <c r="E150" i="43" s="1"/>
  <c r="G150" i="43" s="1"/>
  <c r="C150" i="44" s="1"/>
  <c r="E150" i="44" s="1"/>
  <c r="G150" i="44" s="1"/>
  <c r="C150" i="45" s="1"/>
  <c r="C154" i="43"/>
  <c r="E154" i="43" s="1"/>
  <c r="G154" i="43" s="1"/>
  <c r="C154" i="44" s="1"/>
  <c r="E154" i="44" s="1"/>
  <c r="G154" i="44" s="1"/>
  <c r="C154" i="45" s="1"/>
  <c r="C159" i="43"/>
  <c r="E159" i="43" s="1"/>
  <c r="G159" i="43" s="1"/>
  <c r="C159" i="44" s="1"/>
  <c r="E159" i="44" s="1"/>
  <c r="G159" i="44" s="1"/>
  <c r="C159" i="45" s="1"/>
  <c r="C168" i="35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77" i="35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82" i="35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6" i="35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91" i="35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200" i="35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9" i="35"/>
  <c r="E209" i="35" s="1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J73" i="14"/>
  <c r="R30" i="14"/>
  <c r="K233" i="59"/>
  <c r="R26" i="14"/>
  <c r="K233" i="55"/>
  <c r="J137" i="14"/>
  <c r="J153" i="14"/>
  <c r="R23" i="14"/>
  <c r="K233" i="52"/>
  <c r="R22" i="14"/>
  <c r="K233" i="51"/>
  <c r="R21" i="14"/>
  <c r="K233" i="50"/>
  <c r="J119" i="14"/>
  <c r="J59" i="14"/>
  <c r="J91" i="14"/>
  <c r="J134" i="14"/>
  <c r="R17" i="14"/>
  <c r="K231" i="46"/>
  <c r="K228" i="45"/>
  <c r="K227" i="45"/>
  <c r="K230" i="45" s="1"/>
  <c r="R15" i="14"/>
  <c r="K229" i="44"/>
  <c r="J163" i="14"/>
  <c r="M91" i="43"/>
  <c r="M137" i="43"/>
  <c r="M59" i="43"/>
  <c r="M163" i="43"/>
  <c r="M6" i="43"/>
  <c r="J6" i="14"/>
  <c r="M8" i="43"/>
  <c r="J8" i="14"/>
  <c r="M15" i="43"/>
  <c r="J15" i="14"/>
  <c r="M21" i="43"/>
  <c r="J21" i="14"/>
  <c r="M30" i="43"/>
  <c r="J30" i="14"/>
  <c r="M32" i="43"/>
  <c r="J32" i="14"/>
  <c r="M34" i="43"/>
  <c r="J34" i="14"/>
  <c r="M36" i="43"/>
  <c r="J36" i="14"/>
  <c r="M38" i="43"/>
  <c r="J38" i="14"/>
  <c r="M49" i="43"/>
  <c r="J49" i="14"/>
  <c r="M62" i="43"/>
  <c r="J62" i="14"/>
  <c r="M71" i="43"/>
  <c r="J71" i="14"/>
  <c r="M73" i="43"/>
  <c r="M86" i="43"/>
  <c r="J86" i="14"/>
  <c r="M97" i="43"/>
  <c r="J97" i="14"/>
  <c r="M105" i="43"/>
  <c r="J105" i="14"/>
  <c r="M112" i="43"/>
  <c r="J112" i="14"/>
  <c r="M119" i="43"/>
  <c r="M127" i="43"/>
  <c r="J127" i="14"/>
  <c r="M141" i="43"/>
  <c r="J141" i="14"/>
  <c r="M149" i="43"/>
  <c r="J149" i="14"/>
  <c r="M156" i="43"/>
  <c r="J156" i="14"/>
  <c r="M164" i="43"/>
  <c r="J164" i="14"/>
  <c r="M171" i="43"/>
  <c r="J171" i="14"/>
  <c r="M179" i="43"/>
  <c r="J179" i="14"/>
  <c r="M187" i="43"/>
  <c r="J187" i="14"/>
  <c r="M194" i="43"/>
  <c r="J194" i="14"/>
  <c r="M202" i="43"/>
  <c r="J202" i="14"/>
  <c r="M210" i="43"/>
  <c r="J210" i="14"/>
  <c r="M19" i="43"/>
  <c r="J19" i="14"/>
  <c r="M28" i="43"/>
  <c r="J28" i="14"/>
  <c r="M45" i="43"/>
  <c r="J45" i="14"/>
  <c r="M47" i="43"/>
  <c r="J47" i="14"/>
  <c r="M54" i="43"/>
  <c r="J54" i="14"/>
  <c r="M56" i="43"/>
  <c r="J56" i="14"/>
  <c r="M60" i="43"/>
  <c r="J60" i="14"/>
  <c r="M69" i="43"/>
  <c r="J69" i="14"/>
  <c r="M75" i="43"/>
  <c r="J75" i="14"/>
  <c r="M84" i="43"/>
  <c r="J84" i="14"/>
  <c r="M95" i="43"/>
  <c r="J95" i="14"/>
  <c r="M99" i="43"/>
  <c r="J99" i="14"/>
  <c r="M103" i="43"/>
  <c r="J103" i="14"/>
  <c r="M113" i="43"/>
  <c r="J113" i="14"/>
  <c r="M120" i="43"/>
  <c r="J120" i="14"/>
  <c r="M128" i="43"/>
  <c r="J128" i="14"/>
  <c r="M135" i="43"/>
  <c r="J135" i="14"/>
  <c r="M142" i="43"/>
  <c r="J142" i="14"/>
  <c r="M150" i="43"/>
  <c r="J150" i="14"/>
  <c r="M157" i="43"/>
  <c r="J157" i="14"/>
  <c r="M165" i="43"/>
  <c r="J165" i="14"/>
  <c r="M172" i="43"/>
  <c r="J172" i="14"/>
  <c r="M180" i="43"/>
  <c r="J180" i="14"/>
  <c r="M188" i="43"/>
  <c r="J188" i="14"/>
  <c r="M195" i="43"/>
  <c r="J195" i="14"/>
  <c r="M203" i="43"/>
  <c r="J203" i="14"/>
  <c r="M13" i="43"/>
  <c r="J13" i="14"/>
  <c r="M17" i="43"/>
  <c r="J17" i="14"/>
  <c r="M26" i="43"/>
  <c r="J26" i="14"/>
  <c r="M41" i="43"/>
  <c r="J41" i="14"/>
  <c r="M52" i="43"/>
  <c r="J52" i="14"/>
  <c r="M58" i="43"/>
  <c r="J58" i="14"/>
  <c r="M65" i="43"/>
  <c r="J65" i="14"/>
  <c r="M80" i="43"/>
  <c r="J80" i="14"/>
  <c r="M82" i="43"/>
  <c r="J82" i="14"/>
  <c r="M89" i="43"/>
  <c r="J89" i="14"/>
  <c r="M93" i="43"/>
  <c r="J93" i="14"/>
  <c r="M106" i="43"/>
  <c r="J106" i="14"/>
  <c r="M114" i="43"/>
  <c r="J114" i="14"/>
  <c r="M121" i="43"/>
  <c r="J121" i="14"/>
  <c r="M129" i="43"/>
  <c r="J129" i="14"/>
  <c r="M136" i="43"/>
  <c r="J136" i="14"/>
  <c r="M143" i="43"/>
  <c r="J143" i="14"/>
  <c r="M151" i="43"/>
  <c r="J151" i="14"/>
  <c r="M173" i="43"/>
  <c r="J173" i="14"/>
  <c r="M181" i="43"/>
  <c r="J181" i="14"/>
  <c r="M196" i="43"/>
  <c r="J196" i="14"/>
  <c r="M7" i="43"/>
  <c r="J7" i="14"/>
  <c r="M11" i="43"/>
  <c r="J11" i="14"/>
  <c r="M22" i="43"/>
  <c r="J22" i="14"/>
  <c r="M24" i="43"/>
  <c r="J24" i="14"/>
  <c r="M31" i="43"/>
  <c r="J31" i="14"/>
  <c r="M39" i="43"/>
  <c r="J39" i="14"/>
  <c r="M43" i="43"/>
  <c r="J43" i="14"/>
  <c r="M63" i="43"/>
  <c r="J63" i="14"/>
  <c r="M67" i="43"/>
  <c r="J67" i="14"/>
  <c r="M78" i="43"/>
  <c r="J78" i="14"/>
  <c r="M87" i="43"/>
  <c r="J87" i="14"/>
  <c r="M107" i="43"/>
  <c r="J107" i="14"/>
  <c r="M115" i="43"/>
  <c r="J115" i="14"/>
  <c r="M122" i="43"/>
  <c r="J122" i="14"/>
  <c r="M130" i="43"/>
  <c r="J130" i="14"/>
  <c r="M144" i="43"/>
  <c r="J144" i="14"/>
  <c r="M152" i="43"/>
  <c r="J152" i="14"/>
  <c r="M158" i="43"/>
  <c r="M166" i="43"/>
  <c r="M174" i="43"/>
  <c r="J174" i="14"/>
  <c r="M182" i="43"/>
  <c r="J182" i="14"/>
  <c r="M190" i="43"/>
  <c r="J190" i="14"/>
  <c r="M197" i="43"/>
  <c r="J197" i="14"/>
  <c r="M205" i="43"/>
  <c r="J205" i="14"/>
  <c r="M9" i="43"/>
  <c r="J9" i="14"/>
  <c r="M20" i="43"/>
  <c r="J20" i="14"/>
  <c r="M33" i="43"/>
  <c r="J33" i="14"/>
  <c r="M35" i="43"/>
  <c r="J35" i="14"/>
  <c r="M37" i="43"/>
  <c r="J37" i="14"/>
  <c r="M50" i="43"/>
  <c r="J50" i="14"/>
  <c r="M61" i="43"/>
  <c r="J61" i="14"/>
  <c r="M72" i="43"/>
  <c r="J72" i="14"/>
  <c r="M76" i="43"/>
  <c r="J76" i="14"/>
  <c r="M85" i="43"/>
  <c r="J85" i="14"/>
  <c r="M100" i="43"/>
  <c r="J100" i="14"/>
  <c r="M102" i="43"/>
  <c r="J102" i="14"/>
  <c r="M108" i="43"/>
  <c r="J108" i="14"/>
  <c r="M116" i="43"/>
  <c r="J116" i="14"/>
  <c r="M123" i="43"/>
  <c r="J123" i="14"/>
  <c r="M131" i="43"/>
  <c r="J131" i="14"/>
  <c r="M145" i="43"/>
  <c r="J145" i="14"/>
  <c r="M159" i="43"/>
  <c r="J159" i="14"/>
  <c r="M167" i="43"/>
  <c r="J167" i="14"/>
  <c r="M175" i="43"/>
  <c r="J175" i="14"/>
  <c r="M183" i="43"/>
  <c r="J183" i="14"/>
  <c r="M198" i="43"/>
  <c r="J198" i="14"/>
  <c r="M206" i="43"/>
  <c r="J206" i="14"/>
  <c r="M14" i="43"/>
  <c r="J14" i="14"/>
  <c r="M16" i="43"/>
  <c r="J16" i="14"/>
  <c r="M18" i="43"/>
  <c r="J18" i="14"/>
  <c r="M29" i="43"/>
  <c r="J29" i="14"/>
  <c r="M46" i="43"/>
  <c r="J46" i="14"/>
  <c r="M48" i="43"/>
  <c r="J48" i="14"/>
  <c r="M53" i="43"/>
  <c r="J53" i="14"/>
  <c r="M55" i="43"/>
  <c r="J55" i="14"/>
  <c r="M57" i="43"/>
  <c r="J57" i="14"/>
  <c r="M70" i="43"/>
  <c r="J70" i="14"/>
  <c r="M74" i="43"/>
  <c r="J74" i="14"/>
  <c r="M81" i="43"/>
  <c r="J81" i="14"/>
  <c r="M96" i="43"/>
  <c r="J96" i="14"/>
  <c r="M98" i="43"/>
  <c r="J98" i="14"/>
  <c r="M104" i="43"/>
  <c r="J104" i="14"/>
  <c r="M109" i="43"/>
  <c r="J109" i="14"/>
  <c r="M117" i="43"/>
  <c r="J117" i="14"/>
  <c r="M124" i="43"/>
  <c r="J124" i="14"/>
  <c r="M132" i="43"/>
  <c r="J132" i="14"/>
  <c r="M138" i="43"/>
  <c r="J138" i="14"/>
  <c r="M146" i="43"/>
  <c r="J146" i="14"/>
  <c r="M153" i="43"/>
  <c r="M160" i="43"/>
  <c r="J160" i="14"/>
  <c r="M168" i="43"/>
  <c r="J168" i="14"/>
  <c r="M176" i="43"/>
  <c r="J176" i="14"/>
  <c r="M184" i="43"/>
  <c r="J184" i="14"/>
  <c r="M191" i="43"/>
  <c r="M199" i="43"/>
  <c r="J199" i="14"/>
  <c r="M207" i="43"/>
  <c r="J207" i="14"/>
  <c r="M12" i="43"/>
  <c r="J12" i="14"/>
  <c r="M23" i="43"/>
  <c r="J23" i="14"/>
  <c r="M27" i="43"/>
  <c r="J27" i="14"/>
  <c r="M44" i="43"/>
  <c r="J44" i="14"/>
  <c r="M68" i="43"/>
  <c r="J68" i="14"/>
  <c r="M79" i="43"/>
  <c r="J79" i="14"/>
  <c r="M83" i="43"/>
  <c r="J83" i="14"/>
  <c r="M94" i="43"/>
  <c r="J94" i="14"/>
  <c r="M110" i="43"/>
  <c r="J110" i="14"/>
  <c r="M118" i="43"/>
  <c r="J118" i="14"/>
  <c r="M125" i="43"/>
  <c r="J125" i="14"/>
  <c r="M133" i="43"/>
  <c r="J133" i="14"/>
  <c r="M139" i="43"/>
  <c r="J139" i="14"/>
  <c r="M147" i="43"/>
  <c r="J147" i="14"/>
  <c r="M154" i="43"/>
  <c r="J154" i="14"/>
  <c r="M161" i="43"/>
  <c r="J161" i="14"/>
  <c r="M169" i="43"/>
  <c r="J169" i="14"/>
  <c r="M177" i="43"/>
  <c r="J177" i="14"/>
  <c r="M185" i="43"/>
  <c r="J185" i="14"/>
  <c r="M192" i="43"/>
  <c r="J192" i="14"/>
  <c r="M200" i="43"/>
  <c r="J200" i="14"/>
  <c r="M208" i="43"/>
  <c r="J208" i="14"/>
  <c r="M10" i="43"/>
  <c r="J10" i="14"/>
  <c r="M25" i="43"/>
  <c r="J25" i="14"/>
  <c r="M40" i="43"/>
  <c r="J40" i="14"/>
  <c r="M42" i="43"/>
  <c r="J42" i="14"/>
  <c r="M51" i="43"/>
  <c r="J51" i="14"/>
  <c r="M64" i="43"/>
  <c r="J64" i="14"/>
  <c r="M66" i="43"/>
  <c r="J66" i="14"/>
  <c r="M77" i="43"/>
  <c r="J77" i="14"/>
  <c r="M88" i="43"/>
  <c r="J88" i="14"/>
  <c r="M90" i="43"/>
  <c r="J90" i="14"/>
  <c r="M92" i="43"/>
  <c r="J92" i="14"/>
  <c r="M101" i="43"/>
  <c r="J101" i="14"/>
  <c r="M111" i="43"/>
  <c r="J111" i="14"/>
  <c r="M126" i="43"/>
  <c r="J126" i="14"/>
  <c r="M140" i="43"/>
  <c r="J140" i="14"/>
  <c r="M148" i="43"/>
  <c r="J148" i="14"/>
  <c r="M155" i="43"/>
  <c r="J155" i="14"/>
  <c r="M162" i="43"/>
  <c r="J162" i="14"/>
  <c r="M170" i="43"/>
  <c r="J170" i="14"/>
  <c r="M178" i="43"/>
  <c r="J178" i="14"/>
  <c r="M186" i="43"/>
  <c r="J186" i="14"/>
  <c r="M193" i="43"/>
  <c r="J193" i="14"/>
  <c r="M201" i="43"/>
  <c r="J201" i="14"/>
  <c r="M209" i="43"/>
  <c r="J209" i="14"/>
  <c r="R33" i="14"/>
  <c r="R32" i="14"/>
  <c r="X107" i="61"/>
  <c r="J220" i="61" s="1"/>
  <c r="R31" i="14"/>
  <c r="K233" i="60"/>
  <c r="X107" i="59"/>
  <c r="J220" i="59" s="1"/>
  <c r="X107" i="58"/>
  <c r="J220" i="58" s="1"/>
  <c r="K221" i="58" s="1"/>
  <c r="R29" i="14"/>
  <c r="K233" i="58"/>
  <c r="R28" i="14"/>
  <c r="K233" i="57"/>
  <c r="R27" i="14"/>
  <c r="K233" i="56"/>
  <c r="X107" i="55"/>
  <c r="J220" i="55" s="1"/>
  <c r="R25" i="14"/>
  <c r="K233" i="54"/>
  <c r="R24" i="14"/>
  <c r="K233" i="53"/>
  <c r="X107" i="51"/>
  <c r="J220" i="51" s="1"/>
  <c r="K221" i="51" s="1"/>
  <c r="X107" i="50"/>
  <c r="J220" i="50" s="1"/>
  <c r="K221" i="50" s="1"/>
  <c r="K233" i="49"/>
  <c r="R20" i="14"/>
  <c r="R19" i="14"/>
  <c r="K233" i="48"/>
  <c r="R18" i="14"/>
  <c r="R14" i="14"/>
  <c r="K229" i="43"/>
  <c r="R10" i="14"/>
  <c r="K229" i="39"/>
  <c r="R9" i="14"/>
  <c r="M5" i="37"/>
  <c r="X107" i="37"/>
  <c r="J216" i="37" s="1"/>
  <c r="J216" i="14" s="1"/>
  <c r="R7" i="14"/>
  <c r="R6" i="14"/>
  <c r="M57" i="36"/>
  <c r="M58" i="34"/>
  <c r="M207" i="34"/>
  <c r="M60" i="34"/>
  <c r="M182" i="34"/>
  <c r="M122" i="34"/>
  <c r="J5" i="14"/>
  <c r="N205" i="64"/>
  <c r="X107" i="64"/>
  <c r="J220" i="64" s="1"/>
  <c r="K221" i="64"/>
  <c r="M73" i="49"/>
  <c r="M57" i="49"/>
  <c r="M49" i="49"/>
  <c r="X107" i="63"/>
  <c r="J220" i="63" s="1"/>
  <c r="K221" i="63" s="1"/>
  <c r="N205" i="63"/>
  <c r="X107" i="62"/>
  <c r="J220" i="62" s="1"/>
  <c r="K221" i="62" s="1"/>
  <c r="N205" i="62"/>
  <c r="K221" i="61"/>
  <c r="M5" i="61"/>
  <c r="N205" i="61" s="1"/>
  <c r="X107" i="60"/>
  <c r="J220" i="60" s="1"/>
  <c r="K221" i="60" s="1"/>
  <c r="K227" i="60" s="1"/>
  <c r="M5" i="60"/>
  <c r="N205" i="60" s="1"/>
  <c r="K221" i="59"/>
  <c r="M5" i="59"/>
  <c r="N205" i="59" s="1"/>
  <c r="M7" i="58"/>
  <c r="N205" i="58" s="1"/>
  <c r="N205" i="57"/>
  <c r="X107" i="57"/>
  <c r="J220" i="57" s="1"/>
  <c r="K221" i="57" s="1"/>
  <c r="N205" i="56"/>
  <c r="X107" i="56"/>
  <c r="J220" i="56" s="1"/>
  <c r="K221" i="56" s="1"/>
  <c r="K221" i="55"/>
  <c r="M5" i="55"/>
  <c r="N205" i="55" s="1"/>
  <c r="X107" i="54"/>
  <c r="J220" i="54" s="1"/>
  <c r="K221" i="54" s="1"/>
  <c r="M5" i="54"/>
  <c r="N205" i="54" s="1"/>
  <c r="M5" i="53"/>
  <c r="N205" i="53" s="1"/>
  <c r="X107" i="53"/>
  <c r="J220" i="53" s="1"/>
  <c r="K221" i="53" s="1"/>
  <c r="M7" i="52"/>
  <c r="N205" i="52" s="1"/>
  <c r="X107" i="52"/>
  <c r="J220" i="52" s="1"/>
  <c r="K221" i="52" s="1"/>
  <c r="N205" i="51"/>
  <c r="N205" i="50"/>
  <c r="M5" i="49"/>
  <c r="X107" i="49"/>
  <c r="J220" i="49" s="1"/>
  <c r="K221" i="49" s="1"/>
  <c r="M20" i="14" s="1"/>
  <c r="N205" i="48"/>
  <c r="X107" i="48"/>
  <c r="J220" i="48" s="1"/>
  <c r="K221" i="48" s="1"/>
  <c r="X107" i="47"/>
  <c r="J220" i="47" s="1"/>
  <c r="K221" i="47" s="1"/>
  <c r="N205" i="47"/>
  <c r="M5" i="46"/>
  <c r="N205" i="46" s="1"/>
  <c r="X107" i="46"/>
  <c r="J218" i="46" s="1"/>
  <c r="X107" i="44"/>
  <c r="J216" i="44" s="1"/>
  <c r="K217" i="44" s="1"/>
  <c r="M5" i="44"/>
  <c r="N205" i="44" s="1"/>
  <c r="M5" i="43"/>
  <c r="X107" i="43"/>
  <c r="J216" i="43" s="1"/>
  <c r="N205" i="42"/>
  <c r="X107" i="42"/>
  <c r="J216" i="42" s="1"/>
  <c r="K217" i="42" s="1"/>
  <c r="M5" i="41"/>
  <c r="N205" i="41" s="1"/>
  <c r="X107" i="41"/>
  <c r="J216" i="41" s="1"/>
  <c r="K217" i="41" s="1"/>
  <c r="X107" i="40"/>
  <c r="J216" i="40" s="1"/>
  <c r="K217" i="40" s="1"/>
  <c r="X107" i="39"/>
  <c r="J216" i="39" s="1"/>
  <c r="K217" i="39" s="1"/>
  <c r="N205" i="39"/>
  <c r="N205" i="38"/>
  <c r="X107" i="38"/>
  <c r="J216" i="38" s="1"/>
  <c r="K217" i="38" s="1"/>
  <c r="N205" i="37"/>
  <c r="K226" i="36"/>
  <c r="N7" i="14" s="1"/>
  <c r="M151" i="36"/>
  <c r="N205" i="36" s="1"/>
  <c r="X107" i="36"/>
  <c r="J220" i="36" s="1"/>
  <c r="N205" i="35"/>
  <c r="X107" i="35"/>
  <c r="J220" i="35" s="1"/>
  <c r="K221" i="35"/>
  <c r="X107" i="34"/>
  <c r="J220" i="34" s="1"/>
  <c r="K221" i="34"/>
  <c r="K223" i="38" l="1"/>
  <c r="K217" i="37"/>
  <c r="C217" i="55"/>
  <c r="E217" i="55" s="1"/>
  <c r="G217" i="55" s="1"/>
  <c r="C218" i="55"/>
  <c r="E218" i="55" s="1"/>
  <c r="G218" i="55" s="1"/>
  <c r="C209" i="43"/>
  <c r="E209" i="43" s="1"/>
  <c r="G209" i="43" s="1"/>
  <c r="C191" i="43"/>
  <c r="E191" i="43" s="1"/>
  <c r="G191" i="43" s="1"/>
  <c r="C191" i="44" s="1"/>
  <c r="E191" i="44" s="1"/>
  <c r="G191" i="44" s="1"/>
  <c r="C191" i="45" s="1"/>
  <c r="C186" i="43"/>
  <c r="E186" i="43" s="1"/>
  <c r="G186" i="43" s="1"/>
  <c r="C186" i="44" s="1"/>
  <c r="E186" i="44" s="1"/>
  <c r="G186" i="44" s="1"/>
  <c r="C186" i="45" s="1"/>
  <c r="C185" i="43"/>
  <c r="E185" i="43" s="1"/>
  <c r="G185" i="43" s="1"/>
  <c r="C185" i="44" s="1"/>
  <c r="E185" i="44" s="1"/>
  <c r="G185" i="44" s="1"/>
  <c r="C185" i="45" s="1"/>
  <c r="C176" i="43"/>
  <c r="E176" i="43" s="1"/>
  <c r="G176" i="43" s="1"/>
  <c r="C176" i="44" s="1"/>
  <c r="E176" i="44" s="1"/>
  <c r="G176" i="44" s="1"/>
  <c r="C176" i="45" s="1"/>
  <c r="C177" i="43"/>
  <c r="E177" i="43" s="1"/>
  <c r="G177" i="43" s="1"/>
  <c r="C177" i="44" s="1"/>
  <c r="E177" i="44" s="1"/>
  <c r="G177" i="44" s="1"/>
  <c r="C177" i="45" s="1"/>
  <c r="C167" i="43"/>
  <c r="E167" i="43" s="1"/>
  <c r="G167" i="43" s="1"/>
  <c r="C167" i="44" s="1"/>
  <c r="E167" i="44" s="1"/>
  <c r="G167" i="44" s="1"/>
  <c r="C167" i="45" s="1"/>
  <c r="C182" i="43"/>
  <c r="E182" i="43" s="1"/>
  <c r="G182" i="43" s="1"/>
  <c r="C182" i="44" s="1"/>
  <c r="E182" i="44" s="1"/>
  <c r="G182" i="44" s="1"/>
  <c r="C182" i="45" s="1"/>
  <c r="C168" i="43"/>
  <c r="E168" i="43" s="1"/>
  <c r="G168" i="43" s="1"/>
  <c r="C168" i="44" s="1"/>
  <c r="E168" i="44" s="1"/>
  <c r="G168" i="44" s="1"/>
  <c r="C168" i="45" s="1"/>
  <c r="C204" i="43"/>
  <c r="E204" i="43" s="1"/>
  <c r="G204" i="43" s="1"/>
  <c r="C204" i="44" s="1"/>
  <c r="E204" i="44" s="1"/>
  <c r="G204" i="44" s="1"/>
  <c r="C204" i="45" s="1"/>
  <c r="C172" i="43"/>
  <c r="E172" i="43" s="1"/>
  <c r="G172" i="43" s="1"/>
  <c r="C172" i="44" s="1"/>
  <c r="E172" i="44" s="1"/>
  <c r="G172" i="44" s="1"/>
  <c r="C172" i="45" s="1"/>
  <c r="C200" i="43"/>
  <c r="E200" i="43" s="1"/>
  <c r="G200" i="43" s="1"/>
  <c r="C200" i="44" s="1"/>
  <c r="E200" i="44" s="1"/>
  <c r="G200" i="44" s="1"/>
  <c r="C200" i="45" s="1"/>
  <c r="C203" i="43"/>
  <c r="E203" i="43" s="1"/>
  <c r="G203" i="43" s="1"/>
  <c r="C203" i="44" s="1"/>
  <c r="E203" i="44" s="1"/>
  <c r="G203" i="44" s="1"/>
  <c r="C203" i="45" s="1"/>
  <c r="C180" i="43"/>
  <c r="E180" i="43" s="1"/>
  <c r="G180" i="43" s="1"/>
  <c r="C180" i="44" s="1"/>
  <c r="E180" i="44" s="1"/>
  <c r="G180" i="44" s="1"/>
  <c r="C180" i="45" s="1"/>
  <c r="C184" i="43"/>
  <c r="E184" i="43" s="1"/>
  <c r="G184" i="43" s="1"/>
  <c r="C184" i="44" s="1"/>
  <c r="E184" i="44" s="1"/>
  <c r="G184" i="44" s="1"/>
  <c r="C184" i="45" s="1"/>
  <c r="C179" i="43"/>
  <c r="E179" i="43" s="1"/>
  <c r="G179" i="43" s="1"/>
  <c r="C179" i="44" s="1"/>
  <c r="E179" i="44" s="1"/>
  <c r="G179" i="44" s="1"/>
  <c r="C179" i="45" s="1"/>
  <c r="C189" i="43"/>
  <c r="E189" i="43" s="1"/>
  <c r="G189" i="43" s="1"/>
  <c r="C189" i="44" s="1"/>
  <c r="E189" i="44" s="1"/>
  <c r="G189" i="44" s="1"/>
  <c r="C189" i="45" s="1"/>
  <c r="C175" i="43"/>
  <c r="E175" i="43" s="1"/>
  <c r="G175" i="43" s="1"/>
  <c r="C175" i="44" s="1"/>
  <c r="E175" i="44" s="1"/>
  <c r="G175" i="44" s="1"/>
  <c r="C175" i="45" s="1"/>
  <c r="C188" i="43"/>
  <c r="E188" i="43" s="1"/>
  <c r="G188" i="43" s="1"/>
  <c r="C188" i="44" s="1"/>
  <c r="E188" i="44" s="1"/>
  <c r="G188" i="44" s="1"/>
  <c r="C188" i="45" s="1"/>
  <c r="C192" i="43"/>
  <c r="E192" i="43" s="1"/>
  <c r="G192" i="43" s="1"/>
  <c r="C192" i="44" s="1"/>
  <c r="E192" i="44" s="1"/>
  <c r="G192" i="44" s="1"/>
  <c r="C192" i="45" s="1"/>
  <c r="C169" i="43"/>
  <c r="E169" i="43" s="1"/>
  <c r="G169" i="43" s="1"/>
  <c r="C169" i="44" s="1"/>
  <c r="E169" i="44" s="1"/>
  <c r="G169" i="44" s="1"/>
  <c r="C169" i="45" s="1"/>
  <c r="C164" i="43"/>
  <c r="E164" i="43" s="1"/>
  <c r="G164" i="43" s="1"/>
  <c r="C164" i="44" s="1"/>
  <c r="E164" i="44" s="1"/>
  <c r="G164" i="44" s="1"/>
  <c r="C164" i="45" s="1"/>
  <c r="C208" i="43"/>
  <c r="E208" i="43" s="1"/>
  <c r="G208" i="43" s="1"/>
  <c r="C202" i="43"/>
  <c r="E202" i="43" s="1"/>
  <c r="G202" i="43" s="1"/>
  <c r="C202" i="44" s="1"/>
  <c r="E202" i="44" s="1"/>
  <c r="G202" i="44" s="1"/>
  <c r="C202" i="45" s="1"/>
  <c r="C199" i="43"/>
  <c r="E199" i="43" s="1"/>
  <c r="G199" i="43" s="1"/>
  <c r="C199" i="44" s="1"/>
  <c r="E199" i="44" s="1"/>
  <c r="G199" i="44" s="1"/>
  <c r="C199" i="45" s="1"/>
  <c r="C165" i="43"/>
  <c r="E165" i="43" s="1"/>
  <c r="G165" i="43" s="1"/>
  <c r="C165" i="44" s="1"/>
  <c r="E165" i="44" s="1"/>
  <c r="G165" i="44" s="1"/>
  <c r="C165" i="45" s="1"/>
  <c r="C197" i="43"/>
  <c r="E197" i="43" s="1"/>
  <c r="G197" i="43" s="1"/>
  <c r="C197" i="44" s="1"/>
  <c r="E197" i="44" s="1"/>
  <c r="G197" i="44" s="1"/>
  <c r="C197" i="45" s="1"/>
  <c r="C198" i="43"/>
  <c r="E198" i="43" s="1"/>
  <c r="G198" i="43" s="1"/>
  <c r="C198" i="44" s="1"/>
  <c r="E198" i="44" s="1"/>
  <c r="G198" i="44" s="1"/>
  <c r="C198" i="45" s="1"/>
  <c r="C170" i="43"/>
  <c r="E170" i="43" s="1"/>
  <c r="G170" i="43" s="1"/>
  <c r="C170" i="44" s="1"/>
  <c r="E170" i="44" s="1"/>
  <c r="G170" i="44" s="1"/>
  <c r="C170" i="45" s="1"/>
  <c r="C183" i="43"/>
  <c r="E183" i="43" s="1"/>
  <c r="G183" i="43" s="1"/>
  <c r="C183" i="44" s="1"/>
  <c r="E183" i="44" s="1"/>
  <c r="G183" i="44" s="1"/>
  <c r="C183" i="45" s="1"/>
  <c r="C187" i="43"/>
  <c r="E187" i="43" s="1"/>
  <c r="G187" i="43" s="1"/>
  <c r="C187" i="44" s="1"/>
  <c r="E187" i="44" s="1"/>
  <c r="G187" i="44" s="1"/>
  <c r="C187" i="45" s="1"/>
  <c r="C194" i="43"/>
  <c r="E194" i="43" s="1"/>
  <c r="G194" i="43" s="1"/>
  <c r="C194" i="44" s="1"/>
  <c r="E194" i="44" s="1"/>
  <c r="G194" i="44" s="1"/>
  <c r="C194" i="45" s="1"/>
  <c r="C206" i="43"/>
  <c r="E206" i="43" s="1"/>
  <c r="G206" i="43" s="1"/>
  <c r="C206" i="44" s="1"/>
  <c r="E206" i="44" s="1"/>
  <c r="G206" i="44" s="1"/>
  <c r="C206" i="45" s="1"/>
  <c r="C178" i="43"/>
  <c r="E178" i="43" s="1"/>
  <c r="G178" i="43" s="1"/>
  <c r="C178" i="44" s="1"/>
  <c r="E178" i="44" s="1"/>
  <c r="G178" i="44" s="1"/>
  <c r="C178" i="45" s="1"/>
  <c r="C195" i="43"/>
  <c r="E195" i="43" s="1"/>
  <c r="G195" i="43" s="1"/>
  <c r="C195" i="44" s="1"/>
  <c r="E195" i="44" s="1"/>
  <c r="G195" i="44" s="1"/>
  <c r="C195" i="45" s="1"/>
  <c r="C210" i="43"/>
  <c r="E210" i="43" s="1"/>
  <c r="G210" i="43" s="1"/>
  <c r="C173" i="43"/>
  <c r="E173" i="43" s="1"/>
  <c r="G173" i="43" s="1"/>
  <c r="C173" i="44" s="1"/>
  <c r="E173" i="44" s="1"/>
  <c r="G173" i="44" s="1"/>
  <c r="C173" i="45" s="1"/>
  <c r="C205" i="43"/>
  <c r="E205" i="43" s="1"/>
  <c r="G205" i="43" s="1"/>
  <c r="C205" i="44" s="1"/>
  <c r="E205" i="44" s="1"/>
  <c r="G205" i="44" s="1"/>
  <c r="C205" i="45" s="1"/>
  <c r="C193" i="43"/>
  <c r="E193" i="43" s="1"/>
  <c r="G193" i="43" s="1"/>
  <c r="C193" i="44" s="1"/>
  <c r="E193" i="44" s="1"/>
  <c r="G193" i="44" s="1"/>
  <c r="C193" i="45" s="1"/>
  <c r="C171" i="43"/>
  <c r="E171" i="43" s="1"/>
  <c r="G171" i="43" s="1"/>
  <c r="C171" i="44" s="1"/>
  <c r="E171" i="44" s="1"/>
  <c r="G171" i="44" s="1"/>
  <c r="C171" i="45" s="1"/>
  <c r="C190" i="43"/>
  <c r="E190" i="43" s="1"/>
  <c r="G190" i="43" s="1"/>
  <c r="C190" i="44" s="1"/>
  <c r="E190" i="44" s="1"/>
  <c r="G190" i="44" s="1"/>
  <c r="C190" i="45" s="1"/>
  <c r="C166" i="43"/>
  <c r="E166" i="43" s="1"/>
  <c r="G166" i="43" s="1"/>
  <c r="C166" i="44" s="1"/>
  <c r="E166" i="44" s="1"/>
  <c r="G166" i="44" s="1"/>
  <c r="C166" i="45" s="1"/>
  <c r="C181" i="43"/>
  <c r="E181" i="43" s="1"/>
  <c r="G181" i="43" s="1"/>
  <c r="C181" i="44" s="1"/>
  <c r="E181" i="44" s="1"/>
  <c r="G181" i="44" s="1"/>
  <c r="C181" i="45" s="1"/>
  <c r="C207" i="43"/>
  <c r="E207" i="43" s="1"/>
  <c r="G207" i="43" s="1"/>
  <c r="C201" i="43"/>
  <c r="E201" i="43" s="1"/>
  <c r="G201" i="43" s="1"/>
  <c r="C201" i="44" s="1"/>
  <c r="E201" i="44" s="1"/>
  <c r="G201" i="44" s="1"/>
  <c r="C201" i="45" s="1"/>
  <c r="C174" i="43"/>
  <c r="E174" i="43" s="1"/>
  <c r="G174" i="43" s="1"/>
  <c r="C174" i="44" s="1"/>
  <c r="E174" i="44" s="1"/>
  <c r="G174" i="44" s="1"/>
  <c r="C174" i="45" s="1"/>
  <c r="C196" i="43"/>
  <c r="E196" i="43" s="1"/>
  <c r="G196" i="43" s="1"/>
  <c r="C196" i="44" s="1"/>
  <c r="E196" i="44" s="1"/>
  <c r="G196" i="44" s="1"/>
  <c r="C196" i="45" s="1"/>
  <c r="K219" i="46"/>
  <c r="K225" i="46" s="1"/>
  <c r="K228" i="46" s="1"/>
  <c r="K217" i="43"/>
  <c r="K223" i="43" s="1"/>
  <c r="K225" i="43" s="1"/>
  <c r="K228" i="43" s="1"/>
  <c r="N205" i="43"/>
  <c r="S20" i="14"/>
  <c r="U20" i="14" s="1"/>
  <c r="K221" i="36"/>
  <c r="M7" i="14" s="1"/>
  <c r="K227" i="64"/>
  <c r="K230" i="64" s="1"/>
  <c r="M35" i="14"/>
  <c r="K227" i="63"/>
  <c r="K230" i="63" s="1"/>
  <c r="M34" i="14"/>
  <c r="K227" i="62"/>
  <c r="K230" i="62" s="1"/>
  <c r="M33" i="14"/>
  <c r="K227" i="61"/>
  <c r="K230" i="61" s="1"/>
  <c r="M32" i="14"/>
  <c r="K230" i="60"/>
  <c r="M31" i="14"/>
  <c r="K227" i="59"/>
  <c r="K230" i="59" s="1"/>
  <c r="M30" i="14"/>
  <c r="K227" i="58"/>
  <c r="K229" i="58" s="1"/>
  <c r="K232" i="58" s="1"/>
  <c r="M29" i="14"/>
  <c r="K227" i="57"/>
  <c r="K230" i="57" s="1"/>
  <c r="M28" i="14"/>
  <c r="K227" i="56"/>
  <c r="K230" i="56" s="1"/>
  <c r="M27" i="14"/>
  <c r="S27" i="14" s="1"/>
  <c r="K227" i="55"/>
  <c r="K230" i="55" s="1"/>
  <c r="M26" i="14"/>
  <c r="K227" i="54"/>
  <c r="K229" i="54" s="1"/>
  <c r="K232" i="54" s="1"/>
  <c r="M25" i="14"/>
  <c r="K227" i="53"/>
  <c r="K229" i="53" s="1"/>
  <c r="K232" i="53" s="1"/>
  <c r="M24" i="14"/>
  <c r="K227" i="52"/>
  <c r="K230" i="52" s="1"/>
  <c r="M23" i="14"/>
  <c r="K227" i="51"/>
  <c r="K230" i="51" s="1"/>
  <c r="M22" i="14"/>
  <c r="K227" i="50"/>
  <c r="K230" i="50" s="1"/>
  <c r="M21" i="14"/>
  <c r="K227" i="48"/>
  <c r="K230" i="48" s="1"/>
  <c r="M19" i="14"/>
  <c r="K227" i="47"/>
  <c r="K230" i="47" s="1"/>
  <c r="M18" i="14"/>
  <c r="K223" i="44"/>
  <c r="K226" i="44" s="1"/>
  <c r="M15" i="14"/>
  <c r="K223" i="42"/>
  <c r="K226" i="42" s="1"/>
  <c r="M13" i="14"/>
  <c r="K223" i="41"/>
  <c r="K226" i="41" s="1"/>
  <c r="M12" i="14"/>
  <c r="K223" i="40"/>
  <c r="K226" i="40" s="1"/>
  <c r="M11" i="14"/>
  <c r="K223" i="39"/>
  <c r="K226" i="39" s="1"/>
  <c r="M10" i="14"/>
  <c r="K226" i="38"/>
  <c r="M9" i="14"/>
  <c r="K223" i="37"/>
  <c r="K225" i="37" s="1"/>
  <c r="M8" i="14"/>
  <c r="K227" i="35"/>
  <c r="K230" i="35" s="1"/>
  <c r="M6" i="14"/>
  <c r="K227" i="34"/>
  <c r="K230" i="34" s="1"/>
  <c r="M5" i="14"/>
  <c r="N205" i="49"/>
  <c r="K227" i="49"/>
  <c r="K230" i="49" s="1"/>
  <c r="K228" i="37" l="1"/>
  <c r="C218" i="56"/>
  <c r="E218" i="56" s="1"/>
  <c r="G218" i="56" s="1"/>
  <c r="C217" i="56"/>
  <c r="E217" i="56" s="1"/>
  <c r="G217" i="56" s="1"/>
  <c r="C208" i="44"/>
  <c r="E208" i="44" s="1"/>
  <c r="G208" i="44" s="1"/>
  <c r="C208" i="45" s="1"/>
  <c r="C209" i="44"/>
  <c r="E209" i="44" s="1"/>
  <c r="G209" i="44" s="1"/>
  <c r="C209" i="45" s="1"/>
  <c r="C207" i="44"/>
  <c r="E207" i="44" s="1"/>
  <c r="G207" i="44" s="1"/>
  <c r="C207" i="45" s="1"/>
  <c r="C210" i="44"/>
  <c r="E210" i="44" s="1"/>
  <c r="G210" i="44" s="1"/>
  <c r="C210" i="45" s="1"/>
  <c r="M17" i="14"/>
  <c r="M14" i="14"/>
  <c r="K229" i="50"/>
  <c r="K232" i="50" s="1"/>
  <c r="K227" i="36"/>
  <c r="K229" i="36" s="1"/>
  <c r="K232" i="36" s="1"/>
  <c r="K229" i="60"/>
  <c r="K232" i="60" s="1"/>
  <c r="K230" i="54"/>
  <c r="K229" i="64"/>
  <c r="K229" i="63"/>
  <c r="K229" i="62"/>
  <c r="K232" i="62" s="1"/>
  <c r="K229" i="61"/>
  <c r="K232" i="61" s="1"/>
  <c r="K229" i="59"/>
  <c r="K232" i="59" s="1"/>
  <c r="K230" i="58"/>
  <c r="K229" i="57"/>
  <c r="K232" i="57" s="1"/>
  <c r="K229" i="56"/>
  <c r="K232" i="56" s="1"/>
  <c r="K229" i="55"/>
  <c r="K232" i="55" s="1"/>
  <c r="K230" i="53"/>
  <c r="K229" i="52"/>
  <c r="K232" i="52" s="1"/>
  <c r="K229" i="51"/>
  <c r="K232" i="51" s="1"/>
  <c r="K229" i="48"/>
  <c r="K232" i="48" s="1"/>
  <c r="K229" i="47"/>
  <c r="K232" i="47" s="1"/>
  <c r="K227" i="46"/>
  <c r="K230" i="46" s="1"/>
  <c r="K225" i="44"/>
  <c r="K228" i="44" s="1"/>
  <c r="K226" i="43"/>
  <c r="K225" i="42"/>
  <c r="K228" i="42" s="1"/>
  <c r="K225" i="41"/>
  <c r="K228" i="41" s="1"/>
  <c r="K225" i="40"/>
  <c r="K228" i="40" s="1"/>
  <c r="K225" i="39"/>
  <c r="K228" i="39" s="1"/>
  <c r="K225" i="38"/>
  <c r="K228" i="38" s="1"/>
  <c r="K226" i="37"/>
  <c r="K229" i="35"/>
  <c r="K232" i="35" s="1"/>
  <c r="K229" i="34"/>
  <c r="K232" i="34" s="1"/>
  <c r="K229" i="49"/>
  <c r="K232" i="49" s="1"/>
  <c r="S35" i="14"/>
  <c r="S34" i="14"/>
  <c r="S33" i="14"/>
  <c r="S31" i="14"/>
  <c r="S30" i="14"/>
  <c r="S28" i="14"/>
  <c r="S26" i="14"/>
  <c r="S25" i="14"/>
  <c r="S24" i="14"/>
  <c r="S23" i="14"/>
  <c r="S22" i="14"/>
  <c r="O36" i="14"/>
  <c r="J229" i="14" s="1"/>
  <c r="S32" i="14"/>
  <c r="S29" i="14"/>
  <c r="C217" i="57" l="1"/>
  <c r="E217" i="57" s="1"/>
  <c r="G217" i="57" s="1"/>
  <c r="C218" i="57"/>
  <c r="E218" i="57" s="1"/>
  <c r="G218" i="57" s="1"/>
  <c r="K230" i="36"/>
  <c r="P36" i="14"/>
  <c r="F228" i="14" s="1"/>
  <c r="E212" i="14"/>
  <c r="E224" i="14"/>
  <c r="E220" i="14"/>
  <c r="E219" i="14"/>
  <c r="E221" i="14"/>
  <c r="E213" i="14"/>
  <c r="E205" i="14"/>
  <c r="T36" i="14"/>
  <c r="J233" i="14" s="1"/>
  <c r="U24" i="14"/>
  <c r="U28" i="14"/>
  <c r="U32" i="14"/>
  <c r="U29" i="14"/>
  <c r="U27" i="14"/>
  <c r="U35" i="14"/>
  <c r="U26" i="14"/>
  <c r="U34" i="14"/>
  <c r="U23" i="14"/>
  <c r="U31" i="14"/>
  <c r="U25" i="14"/>
  <c r="U33" i="14"/>
  <c r="U22" i="14"/>
  <c r="U30" i="14"/>
  <c r="E211" i="14"/>
  <c r="E210" i="14"/>
  <c r="E218" i="14"/>
  <c r="E209" i="14"/>
  <c r="E217" i="14"/>
  <c r="E208" i="14"/>
  <c r="E216" i="14"/>
  <c r="E207" i="14"/>
  <c r="E215" i="14"/>
  <c r="E223" i="14"/>
  <c r="E206" i="14"/>
  <c r="E214" i="14"/>
  <c r="E222" i="14"/>
  <c r="C218" i="58" l="1"/>
  <c r="E218" i="58" s="1"/>
  <c r="G218" i="58" s="1"/>
  <c r="C217" i="58"/>
  <c r="E217" i="58" s="1"/>
  <c r="G217" i="58" s="1"/>
  <c r="S17" i="14"/>
  <c r="U17" i="14" s="1"/>
  <c r="S21" i="14"/>
  <c r="U21" i="14" s="1"/>
  <c r="S18" i="14"/>
  <c r="U18" i="14" s="1"/>
  <c r="C217" i="59" l="1"/>
  <c r="E217" i="59" s="1"/>
  <c r="G217" i="59" s="1"/>
  <c r="C218" i="59"/>
  <c r="E218" i="59" s="1"/>
  <c r="G218" i="59" s="1"/>
  <c r="S19" i="14"/>
  <c r="U19" i="14" s="1"/>
  <c r="C218" i="60" l="1"/>
  <c r="E218" i="60" s="1"/>
  <c r="G218" i="60" s="1"/>
  <c r="C217" i="60"/>
  <c r="E217" i="60" s="1"/>
  <c r="G217" i="60" s="1"/>
  <c r="N36" i="14"/>
  <c r="K230" i="14" s="1"/>
  <c r="D229" i="14" s="1"/>
  <c r="B230" i="14" s="1"/>
  <c r="R36" i="14"/>
  <c r="K228" i="14" s="1"/>
  <c r="C217" i="61" l="1"/>
  <c r="E217" i="61" s="1"/>
  <c r="G217" i="61" s="1"/>
  <c r="C218" i="61"/>
  <c r="E218" i="61" s="1"/>
  <c r="G218" i="61" s="1"/>
  <c r="Q36" i="14"/>
  <c r="F230" i="14" s="1"/>
  <c r="F231" i="14" s="1"/>
  <c r="J231" i="14" s="1"/>
  <c r="E15" i="14"/>
  <c r="E90" i="14"/>
  <c r="E38" i="14"/>
  <c r="E28" i="14"/>
  <c r="E62" i="14"/>
  <c r="E81" i="14"/>
  <c r="E88" i="14"/>
  <c r="E106" i="14"/>
  <c r="S11" i="14"/>
  <c r="U11" i="14" s="1"/>
  <c r="E73" i="14"/>
  <c r="E8" i="14"/>
  <c r="E31" i="14"/>
  <c r="E91" i="14"/>
  <c r="E101" i="14"/>
  <c r="E69" i="14"/>
  <c r="E36" i="14"/>
  <c r="E67" i="14"/>
  <c r="E19" i="14"/>
  <c r="E65" i="14"/>
  <c r="E79" i="14"/>
  <c r="E107" i="14"/>
  <c r="E71" i="14"/>
  <c r="E7" i="14"/>
  <c r="E46" i="14"/>
  <c r="E89" i="14"/>
  <c r="E115" i="14"/>
  <c r="E147" i="14"/>
  <c r="E155" i="14"/>
  <c r="E163" i="14"/>
  <c r="E171" i="14"/>
  <c r="E179" i="14"/>
  <c r="S15" i="14"/>
  <c r="U15" i="14" s="1"/>
  <c r="E56" i="14"/>
  <c r="E102" i="14"/>
  <c r="S8" i="14"/>
  <c r="U8" i="14" s="1"/>
  <c r="E18" i="14"/>
  <c r="E98" i="14"/>
  <c r="E11" i="14"/>
  <c r="E13" i="14"/>
  <c r="E20" i="14"/>
  <c r="E27" i="14"/>
  <c r="E42" i="14"/>
  <c r="E49" i="14"/>
  <c r="E59" i="14"/>
  <c r="E75" i="14"/>
  <c r="E80" i="14"/>
  <c r="E87" i="14"/>
  <c r="E14" i="14"/>
  <c r="E48" i="14"/>
  <c r="E85" i="14"/>
  <c r="E95" i="14"/>
  <c r="E51" i="14"/>
  <c r="E141" i="14"/>
  <c r="E149" i="14"/>
  <c r="E169" i="14"/>
  <c r="E185" i="14"/>
  <c r="E100" i="14"/>
  <c r="S9" i="14"/>
  <c r="U9" i="14" s="1"/>
  <c r="E24" i="14"/>
  <c r="E66" i="14"/>
  <c r="E103" i="14"/>
  <c r="E44" i="14"/>
  <c r="E121" i="14"/>
  <c r="E137" i="14"/>
  <c r="E153" i="14"/>
  <c r="E118" i="14"/>
  <c r="E122" i="14"/>
  <c r="E126" i="14"/>
  <c r="E130" i="14"/>
  <c r="E134" i="14"/>
  <c r="E138" i="14"/>
  <c r="E142" i="14"/>
  <c r="E146" i="14"/>
  <c r="E150" i="14"/>
  <c r="E154" i="14"/>
  <c r="E158" i="14"/>
  <c r="E162" i="14"/>
  <c r="E166" i="14"/>
  <c r="E170" i="14"/>
  <c r="E174" i="14"/>
  <c r="E178" i="14"/>
  <c r="E182" i="14"/>
  <c r="E186" i="14"/>
  <c r="E190" i="14"/>
  <c r="E194" i="14"/>
  <c r="E198" i="14"/>
  <c r="E202" i="14"/>
  <c r="E9" i="14"/>
  <c r="E50" i="14"/>
  <c r="E74" i="14"/>
  <c r="E129" i="14"/>
  <c r="E157" i="14"/>
  <c r="E165" i="14"/>
  <c r="E177" i="14"/>
  <c r="E189" i="14"/>
  <c r="E201" i="14"/>
  <c r="E195" i="14"/>
  <c r="E43" i="14"/>
  <c r="E58" i="14"/>
  <c r="E34" i="14"/>
  <c r="E96" i="14"/>
  <c r="E104" i="14"/>
  <c r="E110" i="14"/>
  <c r="E114" i="14"/>
  <c r="E10" i="14"/>
  <c r="E21" i="14"/>
  <c r="E45" i="14"/>
  <c r="E61" i="14"/>
  <c r="E84" i="14"/>
  <c r="E94" i="14"/>
  <c r="S10" i="14"/>
  <c r="U10" i="14" s="1"/>
  <c r="U16" i="14"/>
  <c r="E33" i="14"/>
  <c r="E55" i="14"/>
  <c r="E83" i="14"/>
  <c r="E203" i="14"/>
  <c r="E53" i="14"/>
  <c r="E113" i="14"/>
  <c r="E125" i="14"/>
  <c r="E145" i="14"/>
  <c r="E181" i="14"/>
  <c r="E29" i="14"/>
  <c r="E77" i="14"/>
  <c r="E5" i="14"/>
  <c r="E23" i="14"/>
  <c r="E30" i="14"/>
  <c r="E47" i="14"/>
  <c r="E54" i="14"/>
  <c r="E63" i="14"/>
  <c r="E82" i="14"/>
  <c r="E86" i="14"/>
  <c r="E92" i="14"/>
  <c r="E111" i="14"/>
  <c r="E119" i="14"/>
  <c r="E127" i="14"/>
  <c r="E135" i="14"/>
  <c r="E143" i="14"/>
  <c r="E151" i="14"/>
  <c r="E159" i="14"/>
  <c r="E167" i="14"/>
  <c r="E175" i="14"/>
  <c r="E183" i="14"/>
  <c r="E191" i="14"/>
  <c r="E199" i="14"/>
  <c r="S6" i="14"/>
  <c r="U6" i="14" s="1"/>
  <c r="E22" i="14"/>
  <c r="E72" i="14"/>
  <c r="E93" i="14"/>
  <c r="E16" i="14"/>
  <c r="E60" i="14"/>
  <c r="E109" i="14"/>
  <c r="E117" i="14"/>
  <c r="E133" i="14"/>
  <c r="E161" i="14"/>
  <c r="E173" i="14"/>
  <c r="E193" i="14"/>
  <c r="E131" i="14"/>
  <c r="E40" i="14"/>
  <c r="E187" i="14"/>
  <c r="E123" i="14"/>
  <c r="E35" i="14"/>
  <c r="E25" i="14"/>
  <c r="E17" i="14"/>
  <c r="E32" i="14"/>
  <c r="E41" i="14"/>
  <c r="E37" i="14"/>
  <c r="E52" i="14"/>
  <c r="E68" i="14"/>
  <c r="E78" i="14"/>
  <c r="E97" i="14"/>
  <c r="E99" i="14"/>
  <c r="E105" i="14"/>
  <c r="E6" i="14"/>
  <c r="E64" i="14"/>
  <c r="E139" i="14"/>
  <c r="S13" i="14"/>
  <c r="U13" i="14" s="1"/>
  <c r="E197" i="14"/>
  <c r="E12" i="14"/>
  <c r="E26" i="14"/>
  <c r="E39" i="14"/>
  <c r="E57" i="14"/>
  <c r="E70" i="14"/>
  <c r="E76" i="14"/>
  <c r="E108" i="14"/>
  <c r="E112" i="14"/>
  <c r="E116" i="14"/>
  <c r="E120" i="14"/>
  <c r="E124" i="14"/>
  <c r="E128" i="14"/>
  <c r="E132" i="14"/>
  <c r="E136" i="14"/>
  <c r="E140" i="14"/>
  <c r="E144" i="14"/>
  <c r="E148" i="14"/>
  <c r="E152" i="14"/>
  <c r="E156" i="14"/>
  <c r="E160" i="14"/>
  <c r="E164" i="14"/>
  <c r="E168" i="14"/>
  <c r="E172" i="14"/>
  <c r="E176" i="14"/>
  <c r="E180" i="14"/>
  <c r="E184" i="14"/>
  <c r="E188" i="14"/>
  <c r="E192" i="14"/>
  <c r="E196" i="14"/>
  <c r="E200" i="14"/>
  <c r="E204" i="14"/>
  <c r="S7" i="14"/>
  <c r="U7" i="14" s="1"/>
  <c r="S12" i="14"/>
  <c r="U12" i="14" s="1"/>
  <c r="C218" i="62" l="1"/>
  <c r="E218" i="62" s="1"/>
  <c r="G218" i="62" s="1"/>
  <c r="C218" i="63" s="1"/>
  <c r="E218" i="63" s="1"/>
  <c r="G218" i="63" s="1"/>
  <c r="C218" i="64" s="1"/>
  <c r="E218" i="64" s="1"/>
  <c r="G218" i="64" s="1"/>
  <c r="C217" i="62"/>
  <c r="E217" i="62" s="1"/>
  <c r="G217" i="62" s="1"/>
  <c r="C217" i="63" s="1"/>
  <c r="E217" i="63" s="1"/>
  <c r="G217" i="63" s="1"/>
  <c r="C217" i="64" s="1"/>
  <c r="E217" i="64" s="1"/>
  <c r="G217" i="64" s="1"/>
  <c r="J227" i="14"/>
  <c r="S14" i="14"/>
  <c r="J230" i="14" l="1"/>
  <c r="J232" i="14" s="1"/>
  <c r="J235" i="14" s="1"/>
  <c r="D228" i="14"/>
  <c r="D231" i="14" s="1"/>
  <c r="D233" i="14" s="1"/>
  <c r="U14" i="14"/>
  <c r="B228" i="14" l="1"/>
  <c r="B231" i="14" s="1"/>
  <c r="S5" i="14"/>
  <c r="M36" i="14"/>
  <c r="U5" i="14" l="1"/>
  <c r="U36" i="14" s="1"/>
  <c r="S36" i="14"/>
  <c r="E6" i="45" l="1"/>
  <c r="C6" i="46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E5" i="45"/>
  <c r="G5" i="45" s="1"/>
  <c r="C5" i="46" l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16" i="45"/>
  <c r="G16" i="45" s="1"/>
  <c r="E172" i="45"/>
  <c r="G172" i="45" s="1"/>
  <c r="E198" i="45"/>
  <c r="G198" i="45" s="1"/>
  <c r="E216" i="45"/>
  <c r="G216" i="45" s="1"/>
  <c r="C216" i="46" s="1"/>
  <c r="E163" i="45"/>
  <c r="G163" i="45" s="1"/>
  <c r="E111" i="45"/>
  <c r="G111" i="45" s="1"/>
  <c r="E160" i="45"/>
  <c r="G160" i="45" s="1"/>
  <c r="E19" i="45"/>
  <c r="G19" i="45" s="1"/>
  <c r="E122" i="45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E57" i="45"/>
  <c r="G57" i="45" s="1"/>
  <c r="E30" i="45"/>
  <c r="G30" i="45" s="1"/>
  <c r="E162" i="45"/>
  <c r="G162" i="45" s="1"/>
  <c r="E167" i="45"/>
  <c r="G167" i="45" s="1"/>
  <c r="E83" i="45"/>
  <c r="G83" i="45" s="1"/>
  <c r="E47" i="45"/>
  <c r="G47" i="45" s="1"/>
  <c r="E68" i="45"/>
  <c r="G68" i="45" s="1"/>
  <c r="E186" i="45"/>
  <c r="G186" i="45" s="1"/>
  <c r="E136" i="45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E28" i="45"/>
  <c r="G28" i="45" s="1"/>
  <c r="E56" i="45"/>
  <c r="G56" i="45" s="1"/>
  <c r="E11" i="45"/>
  <c r="G11" i="45" s="1"/>
  <c r="E72" i="45"/>
  <c r="G72" i="45" s="1"/>
  <c r="E176" i="45"/>
  <c r="G176" i="45" s="1"/>
  <c r="E189" i="45"/>
  <c r="G189" i="45" s="1"/>
  <c r="E171" i="45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E77" i="45"/>
  <c r="G77" i="45" s="1"/>
  <c r="E48" i="45"/>
  <c r="G48" i="45" s="1"/>
  <c r="E60" i="45"/>
  <c r="G60" i="45" s="1"/>
  <c r="E135" i="45"/>
  <c r="G135" i="45" s="1"/>
  <c r="E209" i="45"/>
  <c r="G209" i="45" s="1"/>
  <c r="C209" i="46" s="1"/>
  <c r="E76" i="45"/>
  <c r="G76" i="45" s="1"/>
  <c r="E12" i="45"/>
  <c r="G12" i="45" s="1"/>
  <c r="E195" i="45"/>
  <c r="G195" i="45" s="1"/>
  <c r="E107" i="45"/>
  <c r="G107" i="45" s="1"/>
  <c r="E25" i="45"/>
  <c r="G25" i="45" s="1"/>
  <c r="E78" i="45"/>
  <c r="G78" i="45" s="1"/>
  <c r="E109" i="45"/>
  <c r="G109" i="45" s="1"/>
  <c r="E118" i="45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E17" i="45"/>
  <c r="G17" i="45" s="1"/>
  <c r="E100" i="45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E148" i="45"/>
  <c r="G148" i="45" s="1"/>
  <c r="E103" i="45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E174" i="45"/>
  <c r="G174" i="45" s="1"/>
  <c r="E58" i="45"/>
  <c r="G58" i="45" s="1"/>
  <c r="E158" i="45"/>
  <c r="G158" i="45" s="1"/>
  <c r="E132" i="45"/>
  <c r="G132" i="45" s="1"/>
  <c r="E79" i="45"/>
  <c r="G79" i="45" s="1"/>
  <c r="E70" i="45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E150" i="45"/>
  <c r="G150" i="45" s="1"/>
  <c r="E215" i="45"/>
  <c r="G215" i="45" s="1"/>
  <c r="E108" i="45"/>
  <c r="G108" i="45" s="1"/>
  <c r="E61" i="45"/>
  <c r="G61" i="45" s="1"/>
  <c r="E63" i="45"/>
  <c r="G63" i="45" s="1"/>
  <c r="E27" i="45"/>
  <c r="G27" i="45" s="1"/>
  <c r="E206" i="45"/>
  <c r="G206" i="45" s="1"/>
  <c r="E169" i="45"/>
  <c r="G169" i="45" s="1"/>
  <c r="E15" i="45"/>
  <c r="G15" i="45" s="1"/>
  <c r="E55" i="45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E62" i="45"/>
  <c r="G62" i="45" s="1"/>
  <c r="E35" i="45"/>
  <c r="G35" i="45" s="1"/>
  <c r="E88" i="45"/>
  <c r="G88" i="45" s="1"/>
  <c r="E137" i="45"/>
  <c r="G137" i="45" s="1"/>
  <c r="E98" i="45"/>
  <c r="G98" i="45" s="1"/>
  <c r="E133" i="45"/>
  <c r="G133" i="45" s="1"/>
  <c r="E73" i="45"/>
  <c r="G73" i="45" s="1"/>
  <c r="E183" i="45"/>
  <c r="G183" i="45" s="1"/>
  <c r="E71" i="45"/>
  <c r="G71" i="45" s="1"/>
  <c r="E39" i="45"/>
  <c r="G39" i="45" s="1"/>
  <c r="E64" i="45"/>
  <c r="G64" i="45" s="1"/>
  <c r="E59" i="45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E184" i="45"/>
  <c r="G184" i="45" s="1"/>
  <c r="E165" i="45"/>
  <c r="G165" i="45" s="1"/>
  <c r="E154" i="45"/>
  <c r="G154" i="45" s="1"/>
  <c r="E9" i="45"/>
  <c r="G9" i="45" s="1"/>
  <c r="E155" i="45"/>
  <c r="G155" i="45" s="1"/>
  <c r="E10" i="45"/>
  <c r="G10" i="45" s="1"/>
  <c r="E157" i="45"/>
  <c r="G157" i="45" s="1"/>
  <c r="E179" i="45"/>
  <c r="G179" i="45" s="1"/>
  <c r="E43" i="45"/>
  <c r="G43" i="45" s="1"/>
  <c r="E191" i="45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E159" i="45"/>
  <c r="G159" i="45" s="1"/>
  <c r="E207" i="45"/>
  <c r="G207" i="45" s="1"/>
  <c r="E110" i="45"/>
  <c r="G110" i="45" s="1"/>
  <c r="E46" i="45"/>
  <c r="G46" i="45" s="1"/>
  <c r="C46" i="46" s="1"/>
  <c r="E46" i="46" s="1"/>
  <c r="G46" i="46" s="1"/>
  <c r="E173" i="45"/>
  <c r="G173" i="45" s="1"/>
  <c r="E84" i="45"/>
  <c r="G84" i="45" s="1"/>
  <c r="E188" i="45"/>
  <c r="G188" i="45" s="1"/>
  <c r="E181" i="45"/>
  <c r="G181" i="45" s="1"/>
  <c r="E115" i="45"/>
  <c r="G115" i="45" s="1"/>
  <c r="E45" i="45"/>
  <c r="G45" i="45" s="1"/>
  <c r="E200" i="45"/>
  <c r="G200" i="45" s="1"/>
  <c r="E104" i="45"/>
  <c r="G104" i="45" s="1"/>
  <c r="E93" i="45"/>
  <c r="G93" i="45" s="1"/>
  <c r="E13" i="45"/>
  <c r="G13" i="45" s="1"/>
  <c r="E126" i="45"/>
  <c r="G126" i="45" s="1"/>
  <c r="E24" i="45"/>
  <c r="G24" i="45" s="1"/>
  <c r="E130" i="45"/>
  <c r="G130" i="45" s="1"/>
  <c r="E127" i="45"/>
  <c r="G127" i="45" s="1"/>
  <c r="E18" i="45"/>
  <c r="G18" i="45" s="1"/>
  <c r="E96" i="45"/>
  <c r="G96" i="45" s="1"/>
  <c r="E32" i="45"/>
  <c r="G32" i="45" s="1"/>
  <c r="E120" i="45"/>
  <c r="G120" i="45" s="1"/>
  <c r="E85" i="45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E99" i="45"/>
  <c r="G99" i="45" s="1"/>
  <c r="E208" i="45"/>
  <c r="G208" i="45" s="1"/>
  <c r="E74" i="45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E185" i="45"/>
  <c r="G185" i="45" s="1"/>
  <c r="E22" i="45"/>
  <c r="G22" i="45" s="1"/>
  <c r="E23" i="45"/>
  <c r="G23" i="45" s="1"/>
  <c r="E141" i="45"/>
  <c r="G141" i="45" s="1"/>
  <c r="E128" i="45"/>
  <c r="G128" i="45" s="1"/>
  <c r="E119" i="45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34" i="45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E40" i="45"/>
  <c r="G40" i="45" s="1"/>
  <c r="E94" i="45"/>
  <c r="G94" i="45" s="1"/>
  <c r="E34" i="45"/>
  <c r="G34" i="45" s="1"/>
  <c r="E26" i="45"/>
  <c r="G26" i="45" s="1"/>
  <c r="E50" i="45"/>
  <c r="G50" i="45" s="1"/>
  <c r="E112" i="45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E199" i="45"/>
  <c r="G199" i="45" s="1"/>
  <c r="E21" i="45"/>
  <c r="G21" i="45" s="1"/>
  <c r="E65" i="45"/>
  <c r="G65" i="45" s="1"/>
  <c r="E210" i="45"/>
  <c r="G210" i="45" s="1"/>
  <c r="C210" i="46" s="1"/>
  <c r="E175" i="45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47" i="45"/>
  <c r="G147" i="45" s="1"/>
  <c r="E82" i="45"/>
  <c r="G82" i="45" s="1"/>
  <c r="E151" i="45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53" i="45"/>
  <c r="G153" i="45" s="1"/>
  <c r="E67" i="45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E143" i="45"/>
  <c r="G143" i="45" s="1"/>
  <c r="E140" i="45"/>
  <c r="G140" i="45" s="1"/>
  <c r="E123" i="45"/>
  <c r="G123" i="45" s="1"/>
  <c r="E117" i="45"/>
  <c r="G117" i="45" s="1"/>
  <c r="E95" i="45"/>
  <c r="G95" i="45" s="1"/>
  <c r="E69" i="45"/>
  <c r="G69" i="45" s="1"/>
  <c r="E129" i="45"/>
  <c r="G129" i="45" s="1"/>
  <c r="E113" i="45"/>
  <c r="G113" i="45" s="1"/>
  <c r="E53" i="45"/>
  <c r="G53" i="45" s="1"/>
  <c r="E177" i="45"/>
  <c r="G177" i="45" s="1"/>
  <c r="E168" i="45"/>
  <c r="G168" i="45" s="1"/>
  <c r="E138" i="45"/>
  <c r="G138" i="45" s="1"/>
  <c r="E193" i="45"/>
  <c r="G193" i="45" s="1"/>
  <c r="E201" i="45"/>
  <c r="G201" i="45" s="1"/>
  <c r="E166" i="45"/>
  <c r="G166" i="45" s="1"/>
  <c r="E33" i="45"/>
  <c r="G33" i="45" s="1"/>
  <c r="E190" i="45"/>
  <c r="G190" i="45" s="1"/>
  <c r="E145" i="45"/>
  <c r="G145" i="45" s="1"/>
  <c r="E204" i="45"/>
  <c r="G204" i="45" s="1"/>
  <c r="E149" i="45"/>
  <c r="G149" i="45" s="1"/>
  <c r="E81" i="45"/>
  <c r="G81" i="45" s="1"/>
  <c r="E196" i="45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E14" i="45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E29" i="45"/>
  <c r="G29" i="45" s="1"/>
  <c r="E89" i="45"/>
  <c r="G89" i="45" s="1"/>
  <c r="E52" i="45"/>
  <c r="G52" i="45" s="1"/>
  <c r="E124" i="45"/>
  <c r="G124" i="45" s="1"/>
  <c r="E131" i="45"/>
  <c r="G131" i="45" s="1"/>
  <c r="E80" i="45"/>
  <c r="G80" i="45" s="1"/>
  <c r="E156" i="45"/>
  <c r="G156" i="45" s="1"/>
  <c r="E90" i="45"/>
  <c r="G90" i="45" s="1"/>
  <c r="E7" i="45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E54" i="45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E38" i="45"/>
  <c r="G38" i="45" s="1"/>
  <c r="E66" i="45"/>
  <c r="G66" i="45" s="1"/>
  <c r="E152" i="45"/>
  <c r="G152" i="45" s="1"/>
  <c r="E161" i="45"/>
  <c r="G161" i="45" s="1"/>
  <c r="E146" i="45"/>
  <c r="G146" i="45" s="1"/>
  <c r="E41" i="45"/>
  <c r="G41" i="45" s="1"/>
  <c r="E121" i="45"/>
  <c r="G121" i="45" s="1"/>
  <c r="E75" i="45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E86" i="45"/>
  <c r="G86" i="45" s="1"/>
  <c r="E91" i="45"/>
  <c r="G91" i="45" s="1"/>
  <c r="E37" i="45"/>
  <c r="G37" i="45" s="1"/>
  <c r="E101" i="45"/>
  <c r="G101" i="45" s="1"/>
  <c r="E92" i="45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E203" i="45"/>
  <c r="G203" i="45" s="1"/>
  <c r="E51" i="45"/>
  <c r="G51" i="45" s="1"/>
  <c r="E114" i="45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E178" i="45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E20" i="45"/>
  <c r="G20" i="45" s="1"/>
  <c r="E205" i="45"/>
  <c r="G205" i="45" s="1"/>
  <c r="E182" i="45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E180" i="45"/>
  <c r="G180" i="45" s="1"/>
  <c r="E164" i="45"/>
  <c r="G164" i="45" s="1"/>
  <c r="E44" i="45"/>
  <c r="G44" i="45" s="1"/>
  <c r="E31" i="45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E192" i="45"/>
  <c r="G192" i="45" s="1"/>
  <c r="E8" i="45"/>
  <c r="G8" i="45" s="1"/>
  <c r="E42" i="45"/>
  <c r="G42" i="45" s="1"/>
  <c r="E194" i="45"/>
  <c r="G194" i="45" s="1"/>
  <c r="E87" i="45"/>
  <c r="G87" i="45" s="1"/>
  <c r="E142" i="45"/>
  <c r="G142" i="45" s="1"/>
  <c r="E36" i="45"/>
  <c r="G36" i="45" s="1"/>
  <c r="E125" i="45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E170" i="45"/>
  <c r="G170" i="45" s="1"/>
  <c r="E97" i="45"/>
  <c r="G97" i="45" s="1"/>
  <c r="E106" i="45"/>
  <c r="G106" i="45" s="1"/>
  <c r="E144" i="45"/>
  <c r="G144" i="45"/>
  <c r="E102" i="45"/>
  <c r="G102" i="45" s="1"/>
  <c r="E197" i="45"/>
  <c r="G197" i="45" s="1"/>
  <c r="E49" i="45"/>
  <c r="G49" i="45" s="1"/>
  <c r="E187" i="45"/>
  <c r="G187" i="45" s="1"/>
  <c r="E202" i="45"/>
  <c r="G202" i="45" s="1"/>
  <c r="E139" i="45"/>
  <c r="G139" i="45" s="1"/>
  <c r="E105" i="45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E116" i="45"/>
  <c r="G116" i="45" s="1"/>
  <c r="C215" i="46" l="1"/>
  <c r="E215" i="46" s="1"/>
  <c r="G215" i="46" s="1"/>
  <c r="C46" i="47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9" i="46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202" i="46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187" i="46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16" i="46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02" i="46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6" i="46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42" i="46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87" i="46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42" i="46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164" i="46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51" i="46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203" i="46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44" i="46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161" i="46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31" i="46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80" i="46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01" i="46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37" i="46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66" i="46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38" i="46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145" i="46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39" i="46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97" i="46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97" i="46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170" i="46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205" i="46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91" i="46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144" i="46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90" i="46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156" i="46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80" i="46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124" i="46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52" i="46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89" i="46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29" i="46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192" i="46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46" i="46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17" i="46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23" i="46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52" i="46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C36" i="46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194" i="46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8" i="46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190" i="46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33" i="46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140" i="46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3" i="46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21" i="46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49" i="46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201" i="46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138" i="46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68" i="46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77" i="46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20" i="46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86" i="46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41" i="46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81" i="46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204" i="46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166" i="46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69" i="46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113" i="46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29" i="46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95" i="46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82" i="46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193" i="46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9" i="46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85" i="46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47" i="46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50" i="46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26" i="46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65" i="46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34" i="46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C128" i="46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53" i="46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153" i="46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41" i="46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23" i="46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94" i="46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120" i="46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32" i="46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93" i="46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169" i="46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48" i="46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78" i="46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13" i="46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04" i="46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200" i="46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115" i="46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45" i="46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181" i="46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84" i="46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133" i="46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40" i="46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99" i="46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6" i="46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18" i="46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8" i="46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208" i="46"/>
  <c r="E208" i="46" s="1"/>
  <c r="G208" i="46" s="1"/>
  <c r="E210" i="46"/>
  <c r="G210" i="46" s="1"/>
  <c r="C210" i="47" s="1"/>
  <c r="C21" i="46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2" i="46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07" i="46"/>
  <c r="E207" i="46" s="1"/>
  <c r="G207" i="46" s="1"/>
  <c r="C15" i="46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98" i="46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61" i="46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159" i="46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10" i="46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24" i="46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126" i="46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43" i="46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179" i="46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57" i="46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0" i="46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55" i="46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37" i="46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88" i="46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64" i="46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39" i="46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127" i="46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30" i="46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73" i="46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54" i="46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65" i="46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71" i="46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35" i="46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62" i="46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184" i="46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3" i="46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73" i="46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63" i="46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158" i="46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9" i="46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150" i="46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7" i="46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07" i="46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8" i="46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74" i="46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27" i="46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48" i="46"/>
  <c r="E48" i="46" s="1"/>
  <c r="G48" i="46" s="1"/>
  <c r="C189" i="46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58" i="46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167" i="46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79" i="46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132" i="46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09" i="46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E209" i="46"/>
  <c r="G209" i="46" s="1"/>
  <c r="C176" i="46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72" i="46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186" i="46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68" i="46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47" i="46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206" i="46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76" i="46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135" i="46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60" i="46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11" i="46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57" i="46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12" i="46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56" i="46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25" i="46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195" i="46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28" i="46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77" i="46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83" i="46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111" i="46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30" i="46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162" i="46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9" i="46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E216" i="46"/>
  <c r="G216" i="46" s="1"/>
  <c r="C198" i="46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72" i="46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60" i="46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" i="46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215" i="47" l="1"/>
  <c r="E215" i="47" s="1"/>
  <c r="G215" i="47" s="1"/>
  <c r="C216" i="47"/>
  <c r="E216" i="47" s="1"/>
  <c r="G216" i="47" s="1"/>
  <c r="C207" i="47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9" i="47"/>
  <c r="E209" i="47" s="1"/>
  <c r="G209" i="47" s="1"/>
  <c r="C208" i="47"/>
  <c r="E208" i="47" s="1"/>
  <c r="G208" i="47" s="1"/>
  <c r="C48" i="47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G34" i="62"/>
  <c r="C34" i="63" s="1"/>
  <c r="E34" i="63" s="1"/>
  <c r="G34" i="63" s="1"/>
  <c r="C34" i="64" s="1"/>
  <c r="E34" i="64" s="1"/>
  <c r="G34" i="64" s="1"/>
  <c r="G152" i="59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E210" i="47"/>
  <c r="G210" i="47" s="1"/>
  <c r="C215" i="48" l="1"/>
  <c r="E215" i="48" s="1"/>
  <c r="G215" i="48" s="1"/>
  <c r="C216" i="48"/>
  <c r="E216" i="48" s="1"/>
  <c r="G216" i="48" s="1"/>
  <c r="C209" i="48"/>
  <c r="E209" i="48" s="1"/>
  <c r="G209" i="48" s="1"/>
  <c r="C208" i="48"/>
  <c r="E208" i="48" s="1"/>
  <c r="G208" i="48" s="1"/>
  <c r="C207" i="55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10" i="48"/>
  <c r="E210" i="48" s="1"/>
  <c r="G210" i="48" s="1"/>
  <c r="C210" i="49" s="1"/>
  <c r="E210" i="49" s="1"/>
  <c r="G210" i="49" s="1"/>
  <c r="C216" i="49" l="1"/>
  <c r="E216" i="49" s="1"/>
  <c r="G216" i="49" s="1"/>
  <c r="C216" i="50" s="1"/>
  <c r="E216" i="50" s="1"/>
  <c r="G216" i="50" s="1"/>
  <c r="C216" i="51" s="1"/>
  <c r="E216" i="51" s="1"/>
  <c r="G216" i="51" s="1"/>
  <c r="C215" i="49"/>
  <c r="E215" i="49" s="1"/>
  <c r="G215" i="49" s="1"/>
  <c r="C215" i="50" s="1"/>
  <c r="E215" i="50" s="1"/>
  <c r="G215" i="50" s="1"/>
  <c r="C215" i="51" s="1"/>
  <c r="E215" i="51" s="1"/>
  <c r="G215" i="51" s="1"/>
  <c r="C208" i="49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9" i="49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10" i="50"/>
  <c r="E210" i="50" s="1"/>
  <c r="G210" i="50" s="1"/>
  <c r="C210" i="51" s="1"/>
  <c r="E210" i="51" s="1"/>
  <c r="G210" i="51" s="1"/>
  <c r="C215" i="52" l="1"/>
  <c r="E215" i="52" s="1"/>
  <c r="G215" i="52" s="1"/>
  <c r="C216" i="52"/>
  <c r="E216" i="52" s="1"/>
  <c r="G216" i="52" s="1"/>
  <c r="C209" i="53"/>
  <c r="E209" i="53" s="1"/>
  <c r="G209" i="53" s="1"/>
  <c r="C208" i="55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10" i="52"/>
  <c r="E210" i="52" s="1"/>
  <c r="G210" i="52" s="1"/>
  <c r="C216" i="53" l="1"/>
  <c r="E216" i="53" s="1"/>
  <c r="G216" i="53" s="1"/>
  <c r="C215" i="53"/>
  <c r="E215" i="53" s="1"/>
  <c r="G215" i="53" s="1"/>
  <c r="C210" i="53"/>
  <c r="E210" i="53" s="1"/>
  <c r="G210" i="53" s="1"/>
  <c r="C210" i="54" s="1"/>
  <c r="E210" i="54" s="1"/>
  <c r="G210" i="54" s="1"/>
  <c r="C209" i="54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15" i="54" l="1"/>
  <c r="E215" i="54" s="1"/>
  <c r="G215" i="54" s="1"/>
  <c r="C216" i="54"/>
  <c r="E216" i="54" s="1"/>
  <c r="G216" i="54" s="1"/>
  <c r="C210" i="55"/>
  <c r="E210" i="55" s="1"/>
  <c r="G210" i="55" s="1"/>
  <c r="C210" i="56" s="1"/>
  <c r="E210" i="56" s="1"/>
  <c r="G210" i="56" s="1"/>
  <c r="C210" i="57" s="1"/>
  <c r="E210" i="57" s="1"/>
  <c r="G210" i="57" s="1"/>
  <c r="C210" i="58" s="1"/>
  <c r="C209" i="59"/>
  <c r="E209" i="59" s="1"/>
  <c r="G209" i="59" s="1"/>
  <c r="C216" i="55" l="1"/>
  <c r="E216" i="55" s="1"/>
  <c r="G216" i="55" s="1"/>
  <c r="C215" i="55"/>
  <c r="E215" i="55" s="1"/>
  <c r="G215" i="55" s="1"/>
  <c r="C209" i="60"/>
  <c r="E209" i="60" s="1"/>
  <c r="G209" i="60" s="1"/>
  <c r="E210" i="58"/>
  <c r="G210" i="58" s="1"/>
  <c r="C215" i="56" l="1"/>
  <c r="E215" i="56" s="1"/>
  <c r="G215" i="56" s="1"/>
  <c r="C216" i="56"/>
  <c r="E216" i="56" s="1"/>
  <c r="G216" i="56" s="1"/>
  <c r="C210" i="59"/>
  <c r="E210" i="59" s="1"/>
  <c r="G210" i="59" s="1"/>
  <c r="C210" i="60" s="1"/>
  <c r="C209" i="61"/>
  <c r="E209" i="61" s="1"/>
  <c r="G209" i="61" s="1"/>
  <c r="C209" i="62" s="1"/>
  <c r="C216" i="57" l="1"/>
  <c r="E216" i="57" s="1"/>
  <c r="G216" i="57" s="1"/>
  <c r="C215" i="57"/>
  <c r="E215" i="57" s="1"/>
  <c r="G215" i="57" s="1"/>
  <c r="E209" i="62"/>
  <c r="G209" i="62" s="1"/>
  <c r="C209" i="63" s="1"/>
  <c r="E209" i="63" s="1"/>
  <c r="G209" i="63" s="1"/>
  <c r="E210" i="60"/>
  <c r="G210" i="60" s="1"/>
  <c r="C210" i="61" s="1"/>
  <c r="C215" i="58" l="1"/>
  <c r="E215" i="58" s="1"/>
  <c r="G215" i="58" s="1"/>
  <c r="C216" i="58"/>
  <c r="E216" i="58" s="1"/>
  <c r="G216" i="58" s="1"/>
  <c r="C209" i="64"/>
  <c r="E209" i="64" s="1"/>
  <c r="G209" i="64" s="1"/>
  <c r="E210" i="61"/>
  <c r="G210" i="61" s="1"/>
  <c r="C210" i="62" s="1"/>
  <c r="C216" i="59" l="1"/>
  <c r="E216" i="59" s="1"/>
  <c r="G216" i="59" s="1"/>
  <c r="C215" i="59"/>
  <c r="E215" i="59" s="1"/>
  <c r="G215" i="59" s="1"/>
  <c r="E210" i="62"/>
  <c r="G210" i="62" s="1"/>
  <c r="C215" i="60" l="1"/>
  <c r="E215" i="60" s="1"/>
  <c r="G215" i="60" s="1"/>
  <c r="C216" i="60"/>
  <c r="E216" i="60" s="1"/>
  <c r="G216" i="60" s="1"/>
  <c r="C210" i="63"/>
  <c r="E210" i="63" s="1"/>
  <c r="G210" i="63" s="1"/>
  <c r="C216" i="61" l="1"/>
  <c r="E216" i="61" s="1"/>
  <c r="G216" i="61" s="1"/>
  <c r="C215" i="61"/>
  <c r="E215" i="61" s="1"/>
  <c r="G215" i="61" s="1"/>
  <c r="C210" i="64"/>
  <c r="E210" i="64" s="1"/>
  <c r="G210" i="64" s="1"/>
  <c r="C215" i="62" l="1"/>
  <c r="E215" i="62" s="1"/>
  <c r="G215" i="62" s="1"/>
  <c r="C215" i="63" s="1"/>
  <c r="E215" i="63" s="1"/>
  <c r="G215" i="63" s="1"/>
  <c r="C215" i="64" s="1"/>
  <c r="E215" i="64" s="1"/>
  <c r="G215" i="64" s="1"/>
  <c r="C216" i="62"/>
  <c r="E216" i="62" s="1"/>
  <c r="G216" i="62" s="1"/>
  <c r="C216" i="63" s="1"/>
  <c r="E216" i="63" s="1"/>
  <c r="G216" i="63" s="1"/>
  <c r="C216" i="64" s="1"/>
  <c r="E216" i="64" s="1"/>
  <c r="G21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1" authorId="0" shapeId="0" xr:uid="{40F200BF-2EE1-49C9-A0FB-14F76252B869}">
      <text>
        <r>
          <rPr>
            <b/>
            <sz val="9"/>
            <color indexed="81"/>
            <rFont val="Tahoma"/>
            <family val="2"/>
          </rPr>
          <t>เบิกให้การตลาด</t>
        </r>
      </text>
    </comment>
    <comment ref="F77" authorId="0" shapeId="0" xr:uid="{289B905C-1355-4DCF-BA17-F0C2E71D654B}">
      <text>
        <r>
          <rPr>
            <b/>
            <sz val="9"/>
            <color indexed="81"/>
            <rFont val="Tahoma"/>
            <family val="2"/>
          </rPr>
          <t>เบิกให้การตลาด</t>
        </r>
      </text>
    </comment>
    <comment ref="F78" authorId="0" shapeId="0" xr:uid="{B495310B-EAFF-43DA-A2C3-F0BE202EDE5B}">
      <text>
        <r>
          <rPr>
            <b/>
            <sz val="9"/>
            <color indexed="81"/>
            <rFont val="Tahoma"/>
            <family val="2"/>
          </rPr>
          <t>เบิกให้การตลาด</t>
        </r>
      </text>
    </comment>
    <comment ref="F90" authorId="0" shapeId="0" xr:uid="{DFBAF1CC-59E6-4D02-AEFB-0D0445D38A9E}">
      <text>
        <r>
          <rPr>
            <b/>
            <sz val="9"/>
            <color indexed="81"/>
            <rFont val="Tahoma"/>
            <family val="2"/>
          </rPr>
          <t>เบิกให้การตลาด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000A3D0C-EE5B-4508-8F00-042DD986B3BA}">
      <text>
        <r>
          <rPr>
            <sz val="9"/>
            <color indexed="81"/>
            <rFont val="Tahoma"/>
            <family val="2"/>
          </rPr>
          <t>กระเช้า</t>
        </r>
      </text>
    </comment>
    <comment ref="F61" authorId="0" shapeId="0" xr:uid="{9C6BEC75-179C-40C0-A31C-9B74ABAECF9F}">
      <text>
        <r>
          <rPr>
            <b/>
            <sz val="9"/>
            <color indexed="81"/>
            <rFont val="Tahoma"/>
            <family val="2"/>
          </rPr>
          <t>กระเช้า</t>
        </r>
      </text>
    </comment>
    <comment ref="F62" authorId="0" shapeId="0" xr:uid="{ADC5AD7D-4C35-4FF6-8F83-72865E48E22E}">
      <text>
        <r>
          <rPr>
            <b/>
            <sz val="9"/>
            <color indexed="81"/>
            <rFont val="Tahoma"/>
            <family val="2"/>
          </rPr>
          <t>กระเช้า</t>
        </r>
      </text>
    </comment>
    <comment ref="F63" authorId="0" shapeId="0" xr:uid="{398D0280-93FE-489B-BB02-9F83ABC39496}">
      <text>
        <r>
          <rPr>
            <b/>
            <sz val="9"/>
            <color indexed="81"/>
            <rFont val="Tahoma"/>
            <family val="2"/>
          </rPr>
          <t>กระเช้า</t>
        </r>
      </text>
    </comment>
    <comment ref="F187" authorId="0" shapeId="0" xr:uid="{F9C11424-FB17-419B-A9EF-87014236811E}">
      <text>
        <r>
          <rPr>
            <b/>
            <sz val="9"/>
            <color indexed="81"/>
            <rFont val="Tahoma"/>
            <family val="2"/>
          </rPr>
          <t>กระเช้าบริษัท</t>
        </r>
      </text>
    </comment>
    <comment ref="F196" authorId="0" shapeId="0" xr:uid="{123611FD-CA0C-41CE-9AA4-F38C990536B8}">
      <text>
        <r>
          <rPr>
            <b/>
            <sz val="9"/>
            <color indexed="81"/>
            <rFont val="Tahoma"/>
            <family val="2"/>
          </rPr>
          <t>กระเช้าบริษัท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34" authorId="0" shapeId="0" xr:uid="{166FB12D-7B12-4E8E-BA00-A5B2C8BEBE87}">
      <text>
        <r>
          <rPr>
            <b/>
            <sz val="9"/>
            <color indexed="81"/>
            <rFont val="Tahoma"/>
            <charset val="222"/>
          </rPr>
          <t>หน้ามอ 2</t>
        </r>
      </text>
    </comment>
    <comment ref="D37" authorId="0" shapeId="0" xr:uid="{D0F6B740-3334-402E-B4A2-B43BA3AA8AA5}">
      <text>
        <r>
          <rPr>
            <b/>
            <sz val="9"/>
            <color indexed="81"/>
            <rFont val="Tahoma"/>
            <charset val="222"/>
          </rPr>
          <t>วัดดอนขนาก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49" authorId="0" shapeId="0" xr:uid="{39C8D245-0AE0-4EB9-95F6-730E421D9C21}">
      <text>
        <r>
          <rPr>
            <b/>
            <sz val="9"/>
            <color indexed="81"/>
            <rFont val="Tahoma"/>
            <charset val="222"/>
          </rPr>
          <t xml:space="preserve">เทส 1 
หมดอายุ 1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9" authorId="0" shapeId="0" xr:uid="{ED83AED8-C3DD-4983-982D-584B3709E790}">
      <text>
        <r>
          <rPr>
            <b/>
            <sz val="9"/>
            <color indexed="81"/>
            <rFont val="Tahoma"/>
            <charset val="222"/>
          </rPr>
          <t xml:space="preserve">ทำของชิม
</t>
        </r>
      </text>
    </comment>
    <comment ref="F151" authorId="0" shapeId="0" xr:uid="{14D6841D-DA13-4645-B979-FCE2EACB6268}">
      <text>
        <r>
          <rPr>
            <b/>
            <sz val="9"/>
            <color indexed="81"/>
            <rFont val="Tahoma"/>
            <charset val="222"/>
          </rPr>
          <t>สุ่มทำของชิม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8B218E85-1775-4A73-B0A9-79CF19CD4509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7" authorId="0" shapeId="0" xr:uid="{BF1B317D-EEED-4A10-A301-34794AD54A1C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4" authorId="0" shapeId="0" xr:uid="{330846BE-C37A-4E9D-BB3D-FCEBE32FD96E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6" authorId="0" shapeId="0" xr:uid="{E30E8274-DDA6-4BF9-A7F3-AA86F4D4E1CB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7" authorId="0" shapeId="0" xr:uid="{91D5CC38-5BF4-49F8-80FC-C561670189D8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9" authorId="0" shapeId="0" xr:uid="{C50C48DF-931E-4782-996A-5FBE1F0E9C8D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66" authorId="0" shapeId="0" xr:uid="{CA814EA8-BA83-40AC-8F71-05CEE3C2A103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80" authorId="0" shapeId="0" xr:uid="{F81C07E9-CB02-4571-83DE-9A07BBE6CAB0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00" authorId="0" shapeId="0" xr:uid="{E12A63D7-5376-49A3-B84E-9C61CD843DEA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15" authorId="0" shapeId="0" xr:uid="{F6F6007B-C963-4165-8DE0-66D63729E158}">
      <text>
        <r>
          <rPr>
            <b/>
            <sz val="9"/>
            <color indexed="81"/>
            <rFont val="Tahoma"/>
            <charset val="222"/>
          </rPr>
          <t>เบิกชิม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17" authorId="0" shapeId="0" xr:uid="{B8F34BC9-2182-43D9-B3D7-00CD9DE52253}">
      <text>
        <r>
          <rPr>
            <b/>
            <sz val="9"/>
            <color indexed="81"/>
            <rFont val="Tahoma"/>
            <charset val="222"/>
          </rPr>
          <t>คืนตรวจสอบ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6F44F06A-3107-486E-8A11-21ED1F16CD36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23" authorId="0" shapeId="0" xr:uid="{1D791EF1-926B-4A61-986B-2B0B614E9819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26" authorId="0" shapeId="0" xr:uid="{93EA4CB3-EB84-48F2-B139-C7104C458B5C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27" authorId="0" shapeId="0" xr:uid="{36EEE6DE-AB67-4FE4-92E1-AACE908A781A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37" authorId="0" shapeId="0" xr:uid="{7F52F842-A948-488B-BCD5-1CEDF9DD4044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66" authorId="0" shapeId="0" xr:uid="{55C74538-0632-44B9-9F20-A78786611935}">
      <text>
        <r>
          <rPr>
            <b/>
            <sz val="9"/>
            <color indexed="81"/>
            <rFont val="Tahoma"/>
            <charset val="222"/>
          </rPr>
          <t>เฮีย-อำเภอ</t>
        </r>
      </text>
    </comment>
    <comment ref="F71" authorId="0" shapeId="0" xr:uid="{BC7506BA-AE5A-4E1F-A402-EAB456888731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  <comment ref="F89" authorId="0" shapeId="0" xr:uid="{4DEDAE9E-BC98-414C-AE69-EC78F07095B4}">
      <text>
        <r>
          <rPr>
            <b/>
            <sz val="9"/>
            <color indexed="81"/>
            <rFont val="Tahoma"/>
            <charset val="222"/>
          </rPr>
          <t xml:space="preserve">เฮีย-อำเภอ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24841E80-5A05-40A9-9617-A48C9548F03B}">
      <text>
        <r>
          <rPr>
            <b/>
            <sz val="9"/>
            <color indexed="81"/>
            <rFont val="Tahoma"/>
            <charset val="222"/>
          </rPr>
          <t>อำเภอ</t>
        </r>
      </text>
    </comment>
    <comment ref="F179" authorId="0" shapeId="0" xr:uid="{ED09A4F0-6AF8-4A45-913D-F9EBE5ECEE0A}">
      <text>
        <r>
          <rPr>
            <b/>
            <sz val="9"/>
            <color indexed="81"/>
            <rFont val="Tahoma"/>
            <charset val="222"/>
          </rPr>
          <t>แอม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2" authorId="0" shapeId="0" xr:uid="{DC23D9C7-3C94-4B30-815C-E79E7DF98DC6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  <comment ref="F216" authorId="0" shapeId="0" xr:uid="{73A70BD2-7181-4F84-87D1-1AB95B546F07}">
      <text>
        <r>
          <rPr>
            <b/>
            <sz val="9"/>
            <color indexed="81"/>
            <rFont val="Tahoma"/>
            <charset val="222"/>
          </rPr>
          <t>มดขึ้น2
เบิกให้ลูกค้าชิม 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83ED8AE2-28A5-43A4-8D5F-BADD61F8E159}">
      <text>
        <r>
          <rPr>
            <b/>
            <sz val="9"/>
            <color indexed="81"/>
            <rFont val="Tahoma"/>
            <charset val="222"/>
          </rPr>
          <t>พัฒนาชุมชน</t>
        </r>
      </text>
    </comment>
    <comment ref="F61" authorId="0" shapeId="0" xr:uid="{D8F9F9DA-D72F-4289-AB76-63856CE7E03A}">
      <text>
        <r>
          <rPr>
            <b/>
            <sz val="9"/>
            <color indexed="81"/>
            <rFont val="Tahoma"/>
            <charset val="222"/>
          </rPr>
          <t>พัฒนาชุมชน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5" authorId="0" shapeId="0" xr:uid="{19943717-3632-4A08-88CA-FAA72600072E}">
      <text>
        <r>
          <rPr>
            <b/>
            <sz val="9"/>
            <color indexed="81"/>
            <rFont val="Tahoma"/>
            <charset val="222"/>
          </rPr>
          <t>ทำชิม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0F1AC2D8-A7C7-4FDA-AA17-C84B4CCF8B4A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6" authorId="0" shapeId="0" xr:uid="{6FC43D6E-18A5-4019-9D05-4C506C6E4089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12" authorId="0" shapeId="0" xr:uid="{4E899125-C5AC-4F33-9DE7-AD87432FD107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23" authorId="0" shapeId="0" xr:uid="{7D36F814-4F7E-443A-BE21-70E3F5B7B67D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37" authorId="0" shapeId="0" xr:uid="{50B2416D-2903-4B9C-9E9E-CD92EFDB183C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44" authorId="0" shapeId="0" xr:uid="{1466441F-FFA6-45D1-A7FC-576E63065514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50" authorId="0" shapeId="0" xr:uid="{753A7777-57F9-4135-8F51-7277E4D5E5C0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51" authorId="0" shapeId="0" xr:uid="{894F7EE7-6006-49C4-8221-CE8C43370CDF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54" authorId="0" shapeId="0" xr:uid="{3D7E4D44-E981-4181-A761-8E21A46BCCC4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57" authorId="0" shapeId="0" xr:uid="{2AD4C756-0504-4294-97DB-CBB7DDC3DEE7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66" authorId="0" shapeId="0" xr:uid="{E5306706-F49F-4B13-9698-33CF6AA0DF41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86" authorId="0" shapeId="0" xr:uid="{098D0CFF-4102-48B4-9687-28F5568B56FD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87" authorId="0" shapeId="0" xr:uid="{AB4F3B94-1480-4237-8ED7-41F405B9A3A3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89" authorId="0" shapeId="0" xr:uid="{B6EDC0EC-9961-41BB-A38B-456DF9AE2F48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150" authorId="0" shapeId="0" xr:uid="{CCE987DA-6DA2-483E-9F92-35629334F72D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187" authorId="0" shapeId="0" xr:uid="{F979E86B-E3C9-49D6-9445-7EEDD45C2000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  <comment ref="F196" authorId="0" shapeId="0" xr:uid="{0BD4B71F-624E-48A6-BB47-899530DB3EDD}">
      <text>
        <r>
          <rPr>
            <b/>
            <sz val="9"/>
            <color indexed="81"/>
            <rFont val="Tahoma"/>
            <charset val="222"/>
          </rPr>
          <t>กระเช้า</t>
        </r>
      </text>
    </comment>
  </commentList>
</comments>
</file>

<file path=xl/sharedStrings.xml><?xml version="1.0" encoding="utf-8"?>
<sst xmlns="http://schemas.openxmlformats.org/spreadsheetml/2006/main" count="18805" uniqueCount="379">
  <si>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</si>
  <si>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</si>
  <si>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</si>
  <si>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</si>
  <si>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</si>
  <si>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</si>
  <si>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</si>
  <si>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</si>
  <si>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</si>
  <si>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</si>
  <si>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</si>
  <si>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</si>
  <si>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</si>
  <si>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</si>
  <si>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</si>
  <si>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</si>
  <si>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</si>
  <si>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</si>
  <si>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</si>
  <si>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</si>
  <si>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</si>
  <si>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</si>
  <si>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</si>
  <si>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</si>
  <si>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</si>
  <si>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</si>
  <si>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</si>
  <si>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</si>
  <si>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</si>
  <si>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</si>
  <si>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</si>
  <si>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</si>
  <si>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</si>
  <si>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</si>
  <si>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</si>
  <si>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</si>
  <si>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</si>
  <si>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</si>
  <si>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</si>
  <si>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</si>
  <si>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</si>
  <si>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</si>
  <si>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</si>
  <si>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</si>
  <si>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</si>
  <si>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</si>
  <si>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</si>
  <si>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</si>
  <si>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</si>
  <si>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</si>
  <si>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</si>
  <si>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</si>
  <si>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</si>
  <si>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</si>
  <si>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</si>
  <si>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</si>
  <si>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</si>
  <si>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</si>
  <si>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</si>
  <si>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</si>
  <si>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</si>
  <si>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</si>
  <si>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</si>
  <si>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</si>
  <si>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</si>
  <si>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</si>
  <si>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</si>
  <si>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</si>
  <si>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</si>
  <si>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</si>
  <si>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</si>
  <si>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</si>
  <si>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</si>
  <si>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</si>
  <si>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</si>
  <si>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</si>
  <si>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</si>
  <si>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</si>
  <si>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</si>
  <si>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</si>
  <si>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</si>
  <si>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</si>
  <si>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</si>
  <si>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</si>
  <si>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</si>
  <si>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</si>
  <si>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</si>
  <si>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</si>
  <si>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</si>
  <si>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</si>
  <si>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</si>
  <si>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</si>
  <si>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</si>
  <si>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</si>
  <si>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</si>
  <si>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</si>
  <si>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</si>
  <si>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</si>
  <si>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</si>
  <si>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</si>
  <si>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</si>
  <si>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</si>
  <si>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</si>
  <si>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</si>
  <si>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</si>
  <si>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</si>
  <si>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</si>
  <si>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ขนมปังแถว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</si>
  <si>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</si>
  <si>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</si>
  <si>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</si>
  <si>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</si>
  <si>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</si>
  <si>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</si>
  <si>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</si>
  <si>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</si>
  <si>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</si>
  <si>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</si>
  <si>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</si>
  <si>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</si>
  <si>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</si>
  <si>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</si>
  <si>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</si>
  <si>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</si>
  <si>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</si>
  <si>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</si>
  <si>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</si>
  <si>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</si>
  <si>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</si>
  <si>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</si>
  <si>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</si>
  <si>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</si>
  <si>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</si>
  <si>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</si>
  <si>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</si>
  <si>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</si>
  <si>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</si>
  <si>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</si>
  <si>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</si>
  <si>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</si>
  <si>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</si>
  <si>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</si>
  <si>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</si>
  <si>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</si>
  <si>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</si>
  <si>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</si>
  <si>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</si>
  <si>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</si>
  <si>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</si>
  <si>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</si>
  <si>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</si>
  <si>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</si>
  <si>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</si>
  <si>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</si>
  <si>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</si>
  <si>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</si>
  <si>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</si>
  <si>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</si>
  <si>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</si>
  <si>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</si>
  <si>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</si>
  <si>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</si>
  <si>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</si>
  <si>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</si>
  <si>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</si>
  <si>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</si>
  <si>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</si>
  <si>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</si>
  <si>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</si>
  <si>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</si>
  <si>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</si>
  <si>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</si>
  <si>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</si>
  <si>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</si>
  <si>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</si>
  <si>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</si>
  <si>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</si>
  <si>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</si>
  <si>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</si>
  <si>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</si>
  <si>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</si>
  <si>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</si>
  <si>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</si>
  <si>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</si>
  <si>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</si>
  <si>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</si>
  <si>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</si>
  <si>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</si>
  <si>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</si>
  <si>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</si>
  <si>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น้ำผลไม้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</si>
  <si>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</si>
  <si>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</si>
  <si>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</si>
  <si>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</si>
  <si>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</si>
  <si>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</si>
  <si>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</si>
  <si>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>นมเปรี้ยว</t>
  </si>
  <si>
    <t>เจ้หมวย</t>
  </si>
  <si>
    <t>ลูกค้าพี่น้อย</t>
  </si>
  <si>
    <t xml:space="preserve">จัดกระเช้า </t>
  </si>
  <si>
    <t>เปี๊ยะสติ๊กไก่หยอง</t>
  </si>
  <si>
    <t>ลาวา (ล) ฝอยทอง</t>
  </si>
  <si>
    <t xml:space="preserve">เปี๊ยะลาวาไข่เค็ม 1 ชิ้น </t>
  </si>
  <si>
    <t>กระเช้า 14 นิ้ว</t>
  </si>
  <si>
    <t>กระเช้า 16 นิ้ว</t>
  </si>
  <si>
    <t>กระเช้า 12 นิ้ว</t>
  </si>
  <si>
    <t xml:space="preserve">ปังเลเยอร์ </t>
  </si>
  <si>
    <t>กล่องจัดเบรค</t>
  </si>
  <si>
    <t>จัดชุดเบรค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</si>
  <si>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</si>
  <si>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</si>
  <si>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</si>
  <si>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</si>
  <si>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</si>
  <si>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</si>
  <si>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</si>
  <si>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</si>
  <si>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</si>
  <si>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</si>
  <si>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</si>
  <si>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</si>
  <si>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</si>
  <si>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</si>
  <si>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</si>
  <si>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ชิฟฟ่อน (ญ) ห่อซีน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</si>
  <si>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</si>
  <si>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</si>
  <si>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</si>
  <si>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</si>
  <si>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</si>
  <si>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</si>
  <si>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</si>
  <si>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</si>
  <si>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</si>
  <si>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</si>
  <si>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</si>
  <si>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</si>
  <si>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</si>
  <si>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</si>
  <si>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</si>
  <si>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</si>
  <si>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</si>
  <si>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</si>
  <si>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</si>
  <si>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</si>
  <si>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</si>
  <si>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</si>
  <si>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</si>
  <si>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</si>
  <si>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</si>
  <si>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</si>
  <si>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ถั่วเหลืองขวด</t>
  </si>
  <si>
    <t>ถั่วลันเตา</t>
  </si>
  <si>
    <t>เค้กมะพร้าวอ่อน (1/2 ปอนด์)</t>
  </si>
  <si>
    <t>ขายนอกระบบ</t>
  </si>
  <si>
    <t>ครีมพายคาลาเมลกล้วย</t>
  </si>
  <si>
    <t>โบราณคริสมาส</t>
  </si>
  <si>
    <t>น้ำมะพร้าว</t>
  </si>
  <si>
    <t>หน้ามอ*10</t>
  </si>
  <si>
    <t>หน้ามอ*10/แถม*1</t>
  </si>
  <si>
    <t>แถม 1</t>
  </si>
  <si>
    <t>ลด 60%</t>
  </si>
  <si>
    <t>จัดเบรก 5</t>
  </si>
  <si>
    <t>จัดเบรก 2</t>
  </si>
  <si>
    <t>โบราณ 4 ชิ้น กล่องแดง (แบบแบน)</t>
  </si>
  <si>
    <t>สุ่ม 1</t>
  </si>
  <si>
    <t>ลด 50%</t>
  </si>
  <si>
    <t>จัดเบรก</t>
  </si>
  <si>
    <t>ยอดขายหักส่วนลด</t>
  </si>
  <si>
    <t>ยอดเงินสด</t>
  </si>
  <si>
    <t>ยอดโอน</t>
  </si>
  <si>
    <t>เฮียประยูร=4</t>
  </si>
  <si>
    <t>แถม</t>
  </si>
  <si>
    <t>ลด 50%=2</t>
  </si>
  <si>
    <t>คืนตรวจสอบ</t>
  </si>
  <si>
    <t>คืนตรวจสอบ=4,เทส=1</t>
  </si>
  <si>
    <t>ลด 20%</t>
  </si>
  <si>
    <t>คืนตรวจสอบ=1</t>
  </si>
  <si>
    <t>ทำของชิมให้ลูกค้า</t>
  </si>
  <si>
    <t>โปร 2 กล่อง 340=3</t>
  </si>
  <si>
    <t>โปร 2 กล่อง 340=1</t>
  </si>
  <si>
    <t>โบราณ 4 ชิ้น กล่องแดง (แบบแผ่น)</t>
  </si>
  <si>
    <t xml:space="preserve">แถม 1 </t>
  </si>
  <si>
    <t xml:space="preserve">แถม </t>
  </si>
  <si>
    <t>โปร</t>
  </si>
  <si>
    <t xml:space="preserve">แถม 2 </t>
  </si>
  <si>
    <t>โปร 10</t>
  </si>
  <si>
    <t>โปร 2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</si>
  <si>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</si>
  <si>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</si>
  <si>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</si>
  <si>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</si>
  <si>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ลด 50% =1 / ลด 20%=10</t>
  </si>
  <si>
    <t>น้ำยาถูพื้น+ยาฉีดมด = 168</t>
  </si>
  <si>
    <t>ลด 20%=8</t>
  </si>
  <si>
    <t>เบิกถ่ายรูป</t>
  </si>
  <si>
    <t>โปร 3</t>
  </si>
  <si>
    <t>เบิกขนมsaleให้การตลาด1</t>
  </si>
  <si>
    <t>เบิกให้การตลาดถ่ายรูป</t>
  </si>
  <si>
    <t>สุ่มไส้</t>
  </si>
  <si>
    <t>แถม 1 เพิ่ม 5 บาท</t>
  </si>
  <si>
    <t>โปร 2 กล่อง 200 บาท</t>
  </si>
  <si>
    <t>ลด 20%=1</t>
  </si>
  <si>
    <t>ลด 20%=3</t>
  </si>
  <si>
    <t>หมดอายุ ขาย 10</t>
  </si>
  <si>
    <t>ราคาพนักงาน</t>
  </si>
  <si>
    <t>ค่าน้ำ 41 / ค่าสติ๊กเกอร์ 59</t>
  </si>
  <si>
    <t>ลด 10%</t>
  </si>
  <si>
    <t>ลด 10%=2</t>
  </si>
  <si>
    <t>ลด 50%=4</t>
  </si>
  <si>
    <t>อำเภอ 5 / เฮียประยูร2</t>
  </si>
  <si>
    <t>โปร4</t>
  </si>
  <si>
    <t>จัดเบรก1 / โปร1</t>
  </si>
  <si>
    <t>โปร5</t>
  </si>
  <si>
    <t>แถม1</t>
  </si>
  <si>
    <t>1แถม1=100 / ลด50%=1</t>
  </si>
  <si>
    <t>เทปกาว 35</t>
  </si>
  <si>
    <t>ลด50%</t>
  </si>
  <si>
    <t>ลด50%=1</t>
  </si>
  <si>
    <t>สุ่ม</t>
  </si>
  <si>
    <t>ลด30%</t>
  </si>
  <si>
    <t>ลด20%</t>
  </si>
  <si>
    <t>ราคาส่ง</t>
  </si>
  <si>
    <t>เฮียเอ1</t>
  </si>
  <si>
    <t>แถม1 / ลด20%=2</t>
  </si>
  <si>
    <t>เบิกขึ้นหิ้ง</t>
  </si>
  <si>
    <t>ลด20%=2 / แถม1</t>
  </si>
  <si>
    <t>ลด20%=1</t>
  </si>
  <si>
    <t>ชัชวาล1 / แถม1</t>
  </si>
  <si>
    <t>ลด20%=3 / แถม1</t>
  </si>
  <si>
    <t>ราคาส่ง1</t>
  </si>
  <si>
    <t>ราคาส่ง5 / เจ๊หมวย15</t>
  </si>
  <si>
    <t>ราคาส่ง2</t>
  </si>
  <si>
    <t>ลด30%=5</t>
  </si>
  <si>
    <t>เจ๊หมวย</t>
  </si>
  <si>
    <t>ครัฟฟินรูบี้ช็อคโกแลตสตรอเบอร์รี่</t>
  </si>
  <si>
    <t>ฝอยทองกรอบ</t>
  </si>
  <si>
    <t>แถมเจ๊หมวย</t>
  </si>
  <si>
    <t>เจ๊หมวย 1,150 บาท</t>
  </si>
  <si>
    <t>เจ๊หมวย10</t>
  </si>
  <si>
    <t>หมดอายุSale</t>
  </si>
  <si>
    <t>โปรคู่</t>
  </si>
  <si>
    <t>อุปกรณ์แต่งร้าน 155</t>
  </si>
  <si>
    <t>ลด50%=2</t>
  </si>
  <si>
    <t>แถม1 / โปร1</t>
  </si>
  <si>
    <t>เรดเวลเว็ทวูปปี้พาย</t>
  </si>
  <si>
    <t>สภ.กพส</t>
  </si>
  <si>
    <t>สภ.กพส=1</t>
  </si>
  <si>
    <t>โปร1 / 1แถม1</t>
  </si>
  <si>
    <t xml:space="preserve">โปร1 </t>
  </si>
  <si>
    <t>โปร13 / แถม3</t>
  </si>
  <si>
    <t>ราคาส่ง5</t>
  </si>
  <si>
    <t>แถม1 / ลด50%=2</t>
  </si>
  <si>
    <t>แถม2</t>
  </si>
  <si>
    <t>ลด50%=3</t>
  </si>
  <si>
    <t>1แถม1</t>
  </si>
  <si>
    <t>เคลมเจ๊หมวย1</t>
  </si>
  <si>
    <t>เจ๊หมวย2</t>
  </si>
  <si>
    <t>ราคาส่ง10</t>
  </si>
  <si>
    <t>ราคาส่ง11</t>
  </si>
  <si>
    <t>ราคาส่ง4</t>
  </si>
  <si>
    <t>เฮียประยูร5</t>
  </si>
  <si>
    <t>เฮียประยูร1</t>
  </si>
  <si>
    <t>โปร2กล่อง150</t>
  </si>
  <si>
    <t>โปร120</t>
  </si>
  <si>
    <t>ราคาพนักงาน1</t>
  </si>
  <si>
    <t>2กล่อง150</t>
  </si>
  <si>
    <t>Sale</t>
  </si>
  <si>
    <t>เทียน 100 / กาว2หน้า 20 / คลิปหนีบกระดาษ 50</t>
  </si>
  <si>
    <t>เจ๊หมวย5 / อำเภอ10</t>
  </si>
  <si>
    <t>Sale1</t>
  </si>
  <si>
    <t>sale</t>
  </si>
  <si>
    <t>เครื่องเขียน</t>
  </si>
  <si>
    <t>สรุป บูธ คุณาวรรณ วันที่ 1-29/02/2567</t>
  </si>
  <si>
    <t>บูธ คุณาวรรณ วันที่ 1-29/02/2567</t>
  </si>
  <si>
    <t>บูธ คุณาวรรณ วันที่ 1-31/01/2567</t>
  </si>
  <si>
    <t>บูธยังไม่โอน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</si>
</sst>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43" fontId="8" fillId="3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14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2" fillId="0" borderId="14" xfId="2" applyFont="1" applyBorder="1" applyAlignment="1">
      <alignment horizontal="center"/>
    </xf>
    <xf numFmtId="43" fontId="2" fillId="3" borderId="16" xfId="2" applyFont="1" applyFill="1" applyBorder="1"/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" xfId="2" applyNumberFormat="1" applyFont="1" applyFill="1" applyBorder="1" applyAlignment="1">
      <alignment horizontal="center"/>
    </xf>
    <xf numFmtId="0" fontId="8" fillId="5" borderId="16" xfId="2" applyNumberFormat="1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2" borderId="14" xfId="1" applyFont="1" applyFill="1" applyBorder="1" applyAlignment="1">
      <alignment horizontal="center"/>
    </xf>
    <xf numFmtId="43" fontId="10" fillId="0" borderId="0" xfId="1" applyFont="1" applyFill="1" applyBorder="1" applyAlignment="1"/>
    <xf numFmtId="0" fontId="2" fillId="0" borderId="0" xfId="0" applyFont="1" applyAlignment="1">
      <alignment horizontal="right"/>
    </xf>
    <xf numFmtId="43" fontId="2" fillId="8" borderId="0" xfId="0" applyNumberFormat="1" applyFont="1" applyFill="1"/>
    <xf numFmtId="43" fontId="2" fillId="0" borderId="21" xfId="1" applyFont="1" applyFill="1" applyBorder="1"/>
    <xf numFmtId="41" fontId="2" fillId="0" borderId="16" xfId="0" applyNumberFormat="1" applyFont="1" applyBorder="1"/>
    <xf numFmtId="43" fontId="2" fillId="3" borderId="1" xfId="1" applyFont="1" applyFill="1" applyBorder="1"/>
    <xf numFmtId="43" fontId="2" fillId="16" borderId="14" xfId="1" applyFont="1" applyFill="1" applyBorder="1" applyAlignment="1">
      <alignment horizontal="center"/>
    </xf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8" fillId="5" borderId="0" xfId="1" applyNumberFormat="1" applyFont="1" applyFill="1" applyBorder="1" applyAlignment="1">
      <alignment horizontal="center"/>
    </xf>
    <xf numFmtId="43" fontId="2" fillId="0" borderId="21" xfId="1" applyFont="1" applyBorder="1"/>
    <xf numFmtId="0" fontId="6" fillId="0" borderId="0" xfId="0" applyFont="1" applyAlignment="1">
      <alignment horizontal="left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27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28F02808-882E-4E01-B80F-C6AF02FC922A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588;&#3640;&#3603;&#3634;&#3623;&#3619;&#3619;&#3603;%20&#3608;.&#3588;.%2066.xlsx" TargetMode="External"/><Relationship Id="rId1" Type="http://schemas.openxmlformats.org/officeDocument/2006/relationships/externalLinkPath" Target="/&#3610;&#3641;&#3608;/&#3648;&#3604;&#3639;&#3629;&#3609;%2012/&#3610;&#3641;&#3608;&#3588;&#3640;&#3603;&#3634;&#3623;&#3619;&#3619;&#3603;%20&#3608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23C-D214-4FDA-A7B6-09AE4DC52CA5}">
  <sheetPr>
    <tabColor rgb="FFFF0000"/>
    <pageSetUpPr fitToPage="1"/>
  </sheetPr>
  <dimension ref="A1:V237"/>
  <sheetViews>
    <sheetView tabSelected="1" zoomScale="90" zoomScaleNormal="90" workbookViewId="0">
      <pane xSplit="4" ySplit="4" topLeftCell="F197" activePane="bottomRight" state="frozen"/>
      <selection pane="topRight" activeCell="E1" sqref="E1"/>
      <selection pane="bottomLeft" activeCell="A5" sqref="A5"/>
      <selection pane="bottomRight" activeCell="V33" sqref="V33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37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5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08" t="s">
        <v>375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109" t="s">
        <v>1</v>
      </c>
      <c r="B3" s="109" t="s">
        <v>2</v>
      </c>
      <c r="C3" s="111" t="s">
        <v>3</v>
      </c>
      <c r="D3" s="111" t="s">
        <v>4</v>
      </c>
      <c r="E3" s="111" t="s">
        <v>5</v>
      </c>
      <c r="F3" s="43" t="s">
        <v>6</v>
      </c>
      <c r="G3" s="111" t="s">
        <v>7</v>
      </c>
      <c r="H3" s="112" t="s">
        <v>8</v>
      </c>
      <c r="I3" s="112"/>
      <c r="J3" s="112"/>
      <c r="K3" s="111" t="s">
        <v>9</v>
      </c>
      <c r="L3" s="113" t="s">
        <v>227</v>
      </c>
      <c r="M3" s="113" t="s">
        <v>228</v>
      </c>
      <c r="N3" s="113" t="s">
        <v>10</v>
      </c>
      <c r="O3" s="113" t="s">
        <v>229</v>
      </c>
      <c r="P3" s="113" t="s">
        <v>230</v>
      </c>
      <c r="Q3" s="114" t="s">
        <v>231</v>
      </c>
      <c r="R3" s="114" t="s">
        <v>232</v>
      </c>
      <c r="S3" s="114" t="s">
        <v>233</v>
      </c>
      <c r="T3" s="113" t="s">
        <v>234</v>
      </c>
      <c r="U3" s="116" t="s">
        <v>235</v>
      </c>
    </row>
    <row r="4" spans="1:22" s="81" customFormat="1" x14ac:dyDescent="0.2">
      <c r="A4" s="110"/>
      <c r="B4" s="110"/>
      <c r="C4" s="111"/>
      <c r="D4" s="111"/>
      <c r="E4" s="111"/>
      <c r="F4" s="79" t="s">
        <v>11</v>
      </c>
      <c r="G4" s="111"/>
      <c r="H4" s="79" t="s">
        <v>12</v>
      </c>
      <c r="I4" s="80" t="s">
        <v>13</v>
      </c>
      <c r="J4" s="79" t="s">
        <v>14</v>
      </c>
      <c r="K4" s="111"/>
      <c r="L4" s="113"/>
      <c r="M4" s="113"/>
      <c r="N4" s="113"/>
      <c r="O4" s="113"/>
      <c r="P4" s="113"/>
      <c r="Q4" s="115"/>
      <c r="R4" s="115"/>
      <c r="S4" s="115"/>
      <c r="T4" s="113"/>
      <c r="U4" s="117"/>
    </row>
    <row r="5" spans="1:22" x14ac:dyDescent="0.55000000000000004">
      <c r="A5" s="10">
        <v>1</v>
      </c>
      <c r="B5" s="11" t="s">
        <v>15</v>
      </c>
      <c r="C5" s="44">
        <f>+ยกมา!G5</f>
        <v>21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80</v>
      </c>
      <c r="E5" s="44">
        <f>+C5+D5</f>
        <v>101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3</v>
      </c>
      <c r="G5" s="44">
        <v>0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83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4150</v>
      </c>
      <c r="K5" s="15"/>
      <c r="L5" s="47">
        <v>1</v>
      </c>
      <c r="M5" s="48">
        <f>+'1'!K221</f>
        <v>2415</v>
      </c>
      <c r="N5" s="48">
        <f>+'1'!K226</f>
        <v>745</v>
      </c>
      <c r="O5" s="48">
        <f>+'1'!K224</f>
        <v>0</v>
      </c>
      <c r="P5" s="48">
        <f>+'1'!K222</f>
        <v>0</v>
      </c>
      <c r="Q5" s="48">
        <f>+'1'!K225</f>
        <v>0</v>
      </c>
      <c r="R5" s="48">
        <f>+'1'!K223</f>
        <v>310</v>
      </c>
      <c r="S5" s="48">
        <f t="shared" ref="S5:S35" si="0">+M5-N5-P5-R5-Q5</f>
        <v>1360</v>
      </c>
      <c r="T5" s="48">
        <f>+'1'!K228</f>
        <v>1360</v>
      </c>
      <c r="U5" s="49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44">
        <f>+ยกมา!G6</f>
        <v>44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300</v>
      </c>
      <c r="E6" s="44">
        <f t="shared" ref="E6:E69" si="1">+C6+D6</f>
        <v>344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31</v>
      </c>
      <c r="G6" s="44"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280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28000</v>
      </c>
      <c r="K6" s="15"/>
      <c r="L6" s="47">
        <v>2</v>
      </c>
      <c r="M6" s="48">
        <f>+'2'!K221</f>
        <v>4480</v>
      </c>
      <c r="N6" s="48">
        <f>+'2'!K226</f>
        <v>570</v>
      </c>
      <c r="O6" s="48"/>
      <c r="P6" s="48"/>
      <c r="Q6" s="48">
        <f>+'2'!K225</f>
        <v>0</v>
      </c>
      <c r="R6" s="48">
        <f>+'2'!K223</f>
        <v>1015</v>
      </c>
      <c r="S6" s="48">
        <f t="shared" si="0"/>
        <v>2895</v>
      </c>
      <c r="T6" s="48">
        <f>+'2'!K228</f>
        <v>2895</v>
      </c>
      <c r="U6" s="49">
        <f t="shared" ref="U6:U35" si="2">+T6-S6</f>
        <v>0</v>
      </c>
      <c r="V6" s="5"/>
    </row>
    <row r="7" spans="1:22" x14ac:dyDescent="0.55000000000000004">
      <c r="A7" s="10">
        <v>3</v>
      </c>
      <c r="B7" s="11" t="s">
        <v>18</v>
      </c>
      <c r="C7" s="44">
        <f>+ยกมา!G7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7">
        <v>3</v>
      </c>
      <c r="M7" s="48">
        <f>+'3'!K221</f>
        <v>6065</v>
      </c>
      <c r="N7" s="48">
        <f>+'3'!K226</f>
        <v>1020</v>
      </c>
      <c r="O7" s="48"/>
      <c r="P7" s="48"/>
      <c r="Q7" s="48">
        <f>+'3'!K225</f>
        <v>168</v>
      </c>
      <c r="R7" s="48">
        <f>+'3'!K223</f>
        <v>285</v>
      </c>
      <c r="S7" s="48">
        <f t="shared" si="0"/>
        <v>4592</v>
      </c>
      <c r="T7" s="48">
        <f>+'3'!K228</f>
        <v>4592</v>
      </c>
      <c r="U7" s="49">
        <f t="shared" si="2"/>
        <v>0</v>
      </c>
      <c r="V7" s="5"/>
    </row>
    <row r="8" spans="1:22" x14ac:dyDescent="0.55000000000000004">
      <c r="A8" s="10">
        <v>4</v>
      </c>
      <c r="B8" s="11" t="s">
        <v>19</v>
      </c>
      <c r="C8" s="44">
        <f>+ยกมา!G8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+'4'!K217</f>
        <v>4385</v>
      </c>
      <c r="N8" s="48">
        <f>+'4'!K222</f>
        <v>530</v>
      </c>
      <c r="O8" s="48"/>
      <c r="P8" s="48"/>
      <c r="Q8" s="48">
        <f>+'4'!K221</f>
        <v>0</v>
      </c>
      <c r="R8" s="48">
        <f>+'4'!K219</f>
        <v>1330</v>
      </c>
      <c r="S8" s="48">
        <f t="shared" si="0"/>
        <v>2525</v>
      </c>
      <c r="T8" s="48">
        <f>+'4'!K224</f>
        <v>2525</v>
      </c>
      <c r="U8" s="49">
        <f t="shared" si="2"/>
        <v>0</v>
      </c>
      <c r="V8" s="5"/>
    </row>
    <row r="9" spans="1:22" x14ac:dyDescent="0.55000000000000004">
      <c r="A9" s="10">
        <v>5</v>
      </c>
      <c r="B9" s="11" t="s">
        <v>20</v>
      </c>
      <c r="C9" s="44">
        <f>+ยกมา!G9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+'5'!K217</f>
        <v>2340</v>
      </c>
      <c r="N9" s="48">
        <f>+'5'!K222</f>
        <v>510</v>
      </c>
      <c r="O9" s="48"/>
      <c r="P9" s="48"/>
      <c r="Q9" s="48">
        <f>+'5'!K221</f>
        <v>100</v>
      </c>
      <c r="R9" s="48">
        <f>+'5'!K219</f>
        <v>690</v>
      </c>
      <c r="S9" s="48">
        <f t="shared" si="0"/>
        <v>1040</v>
      </c>
      <c r="T9" s="48">
        <f>+'5'!K224</f>
        <v>1040</v>
      </c>
      <c r="U9" s="49">
        <f t="shared" si="2"/>
        <v>0</v>
      </c>
      <c r="V9" s="5"/>
    </row>
    <row r="10" spans="1:22" x14ac:dyDescent="0.55000000000000004">
      <c r="A10" s="10">
        <v>6</v>
      </c>
      <c r="B10" s="11" t="s">
        <v>21</v>
      </c>
      <c r="C10" s="44">
        <f>+ยกมา!G10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+'6'!K217</f>
        <v>3285</v>
      </c>
      <c r="N10" s="48">
        <f>+'6'!K222</f>
        <v>1074</v>
      </c>
      <c r="O10" s="48"/>
      <c r="P10" s="48"/>
      <c r="Q10" s="48">
        <f>+'6'!K221</f>
        <v>0</v>
      </c>
      <c r="R10" s="48">
        <f>+'6'!K219</f>
        <v>1006</v>
      </c>
      <c r="S10" s="48">
        <f t="shared" si="0"/>
        <v>1205</v>
      </c>
      <c r="T10" s="48">
        <f>+'6'!K224</f>
        <v>1205</v>
      </c>
      <c r="U10" s="49">
        <f t="shared" si="2"/>
        <v>0</v>
      </c>
      <c r="V10" s="5"/>
    </row>
    <row r="11" spans="1:22" x14ac:dyDescent="0.55000000000000004">
      <c r="A11" s="10">
        <v>7</v>
      </c>
      <c r="B11" s="19" t="s">
        <v>22</v>
      </c>
      <c r="C11" s="44">
        <f>+ยกมา!G11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+'7'!K217</f>
        <v>6090</v>
      </c>
      <c r="N11" s="48">
        <f>+'7'!K222</f>
        <v>1220</v>
      </c>
      <c r="O11" s="48"/>
      <c r="P11" s="48"/>
      <c r="Q11" s="48">
        <f>+'7'!K221</f>
        <v>35</v>
      </c>
      <c r="R11" s="48">
        <f>+'7'!K219</f>
        <v>350</v>
      </c>
      <c r="S11" s="48">
        <f t="shared" si="0"/>
        <v>4485</v>
      </c>
      <c r="T11" s="48">
        <f>+'7'!K224</f>
        <v>4485</v>
      </c>
      <c r="U11" s="49">
        <f t="shared" si="2"/>
        <v>0</v>
      </c>
      <c r="V11" s="5"/>
    </row>
    <row r="12" spans="1:22" x14ac:dyDescent="0.55000000000000004">
      <c r="A12" s="10">
        <v>8</v>
      </c>
      <c r="B12" s="19" t="s">
        <v>23</v>
      </c>
      <c r="C12" s="44">
        <f>+ยกมา!G12</f>
        <v>6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30</v>
      </c>
      <c r="E12" s="44">
        <f t="shared" si="1"/>
        <v>36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3</v>
      </c>
      <c r="G12" s="44"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32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1600</v>
      </c>
      <c r="K12" s="15"/>
      <c r="L12" s="47">
        <v>8</v>
      </c>
      <c r="M12" s="48">
        <f>+'8'!K217</f>
        <v>4370</v>
      </c>
      <c r="N12" s="48">
        <f>+'8'!K222</f>
        <v>660</v>
      </c>
      <c r="O12" s="48"/>
      <c r="P12" s="48"/>
      <c r="Q12" s="48">
        <f>+'9'!K221</f>
        <v>0</v>
      </c>
      <c r="R12" s="48">
        <f>+'8'!K219</f>
        <v>1510</v>
      </c>
      <c r="S12" s="48">
        <f t="shared" si="0"/>
        <v>2200</v>
      </c>
      <c r="T12" s="48">
        <f>+'8'!K224</f>
        <v>2200</v>
      </c>
      <c r="U12" s="49">
        <f t="shared" si="2"/>
        <v>0</v>
      </c>
      <c r="V12" s="5"/>
    </row>
    <row r="13" spans="1:22" x14ac:dyDescent="0.55000000000000004">
      <c r="A13" s="10">
        <v>9</v>
      </c>
      <c r="B13" s="19" t="s">
        <v>226</v>
      </c>
      <c r="C13" s="44">
        <f>+ยกมา!G13</f>
        <v>2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2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100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7">
        <v>9</v>
      </c>
      <c r="M13" s="48">
        <f>+'9'!K217</f>
        <v>2120</v>
      </c>
      <c r="N13" s="48">
        <f>+'9'!K222</f>
        <v>330</v>
      </c>
      <c r="O13" s="48"/>
      <c r="P13" s="48"/>
      <c r="Q13" s="48">
        <f>+'10'!K221</f>
        <v>0</v>
      </c>
      <c r="R13" s="48">
        <f>+'9'!K219</f>
        <v>730</v>
      </c>
      <c r="S13" s="48">
        <f t="shared" si="0"/>
        <v>1060</v>
      </c>
      <c r="T13" s="48">
        <f>+'9'!K224</f>
        <v>1060</v>
      </c>
      <c r="U13" s="49">
        <f t="shared" si="2"/>
        <v>0</v>
      </c>
      <c r="V13" s="5"/>
    </row>
    <row r="14" spans="1:22" x14ac:dyDescent="0.55000000000000004">
      <c r="A14" s="10">
        <v>10</v>
      </c>
      <c r="B14" s="19" t="s">
        <v>24</v>
      </c>
      <c r="C14" s="44">
        <f>+ยกมา!G14</f>
        <v>2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10</v>
      </c>
      <c r="E14" s="44">
        <f t="shared" si="1"/>
        <v>12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4"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780</v>
      </c>
      <c r="K14" s="15"/>
      <c r="L14" s="47">
        <v>10</v>
      </c>
      <c r="M14" s="48">
        <f>+'10'!K217</f>
        <v>6700</v>
      </c>
      <c r="N14" s="48">
        <f>+'10'!K222</f>
        <v>1330</v>
      </c>
      <c r="O14" s="48"/>
      <c r="P14" s="48"/>
      <c r="Q14" s="48">
        <f>+'11'!K221</f>
        <v>0</v>
      </c>
      <c r="R14" s="48">
        <f>+'10'!K219</f>
        <v>2265</v>
      </c>
      <c r="S14" s="48">
        <f t="shared" si="0"/>
        <v>3105</v>
      </c>
      <c r="T14" s="48">
        <f>+'10'!K224</f>
        <v>3105</v>
      </c>
      <c r="U14" s="49">
        <f t="shared" si="2"/>
        <v>0</v>
      </c>
      <c r="V14" s="5"/>
    </row>
    <row r="15" spans="1:22" x14ac:dyDescent="0.55000000000000004">
      <c r="A15" s="10">
        <v>11</v>
      </c>
      <c r="B15" s="11" t="s">
        <v>25</v>
      </c>
      <c r="C15" s="44">
        <f>+ยกมา!G15</f>
        <v>5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4">
        <f t="shared" si="1"/>
        <v>5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4"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5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250</v>
      </c>
      <c r="K15" s="15"/>
      <c r="L15" s="47">
        <v>11</v>
      </c>
      <c r="M15" s="48">
        <f>+'11'!K217</f>
        <v>4820</v>
      </c>
      <c r="N15" s="48">
        <f>+'11'!K222</f>
        <v>1000</v>
      </c>
      <c r="O15" s="48"/>
      <c r="P15" s="48"/>
      <c r="Q15" s="48">
        <f>+'12'!K223</f>
        <v>0</v>
      </c>
      <c r="R15" s="48">
        <f>+'11'!K219</f>
        <v>1940</v>
      </c>
      <c r="S15" s="48">
        <f t="shared" si="0"/>
        <v>1880</v>
      </c>
      <c r="T15" s="48">
        <f>+'11'!K224</f>
        <v>1880</v>
      </c>
      <c r="U15" s="49">
        <f t="shared" si="2"/>
        <v>0</v>
      </c>
      <c r="V15" s="5"/>
    </row>
    <row r="16" spans="1:22" x14ac:dyDescent="0.55000000000000004">
      <c r="A16" s="10">
        <v>12</v>
      </c>
      <c r="B16" s="11" t="s">
        <v>26</v>
      </c>
      <c r="C16" s="44">
        <f>+ยกมา!G16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4">
        <f t="shared" si="1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4"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7">
        <v>12</v>
      </c>
      <c r="M16" s="48">
        <f>+'12'!K219</f>
        <v>3005</v>
      </c>
      <c r="N16" s="48">
        <f>+'12'!K224</f>
        <v>400</v>
      </c>
      <c r="O16" s="48"/>
      <c r="P16" s="48"/>
      <c r="Q16" s="48">
        <f>+'12'!K223</f>
        <v>0</v>
      </c>
      <c r="R16" s="48">
        <f>+'12'!K221</f>
        <v>1510</v>
      </c>
      <c r="S16" s="48">
        <f>+M16-N16-P16-R16-Q16</f>
        <v>1095</v>
      </c>
      <c r="T16" s="48">
        <f>+'12'!K226</f>
        <v>1095</v>
      </c>
      <c r="U16" s="49">
        <f t="shared" si="2"/>
        <v>0</v>
      </c>
      <c r="V16" s="5"/>
    </row>
    <row r="17" spans="1:22" x14ac:dyDescent="0.55000000000000004">
      <c r="A17" s="10">
        <v>13</v>
      </c>
      <c r="B17" s="11" t="s">
        <v>27</v>
      </c>
      <c r="C17" s="44">
        <f>+ยกมา!G17</f>
        <v>4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15</v>
      </c>
      <c r="E17" s="44">
        <f t="shared" si="1"/>
        <v>19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3</v>
      </c>
      <c r="G17" s="44"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16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800</v>
      </c>
      <c r="K17" s="15"/>
      <c r="L17" s="47">
        <v>13</v>
      </c>
      <c r="M17" s="48">
        <f>+'13'!K219</f>
        <v>4655</v>
      </c>
      <c r="N17" s="48">
        <f>+'13'!K224</f>
        <v>880</v>
      </c>
      <c r="O17" s="48"/>
      <c r="P17" s="48"/>
      <c r="Q17" s="48">
        <f>+'13'!K223</f>
        <v>155</v>
      </c>
      <c r="R17" s="48">
        <f>+'13'!K221</f>
        <v>300</v>
      </c>
      <c r="S17" s="48">
        <f t="shared" si="0"/>
        <v>3320</v>
      </c>
      <c r="T17" s="48">
        <f>+'13'!K226</f>
        <v>3320</v>
      </c>
      <c r="U17" s="49">
        <f t="shared" si="2"/>
        <v>0</v>
      </c>
      <c r="V17" s="5"/>
    </row>
    <row r="18" spans="1:22" x14ac:dyDescent="0.55000000000000004">
      <c r="A18" s="10">
        <v>14</v>
      </c>
      <c r="B18" s="19" t="s">
        <v>28</v>
      </c>
      <c r="C18" s="44">
        <f>+ยกมา!G18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7">
        <v>14</v>
      </c>
      <c r="M18" s="48">
        <f>+'14'!K221</f>
        <v>3030</v>
      </c>
      <c r="N18" s="48">
        <f>+'14'!K226</f>
        <v>305</v>
      </c>
      <c r="O18" s="48"/>
      <c r="P18" s="48"/>
      <c r="Q18" s="48">
        <f>+'14'!K225</f>
        <v>0</v>
      </c>
      <c r="R18" s="48">
        <f>+'14'!K223</f>
        <v>970</v>
      </c>
      <c r="S18" s="48">
        <f t="shared" si="0"/>
        <v>1755</v>
      </c>
      <c r="T18" s="48">
        <f>+'14'!K228</f>
        <v>1755</v>
      </c>
      <c r="U18" s="49">
        <f t="shared" si="2"/>
        <v>0</v>
      </c>
      <c r="V18" s="5"/>
    </row>
    <row r="19" spans="1:22" x14ac:dyDescent="0.55000000000000004">
      <c r="A19" s="10">
        <v>15</v>
      </c>
      <c r="B19" s="11" t="s">
        <v>29</v>
      </c>
      <c r="C19" s="44">
        <f>+ยกมา!G19</f>
        <v>3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4">
        <f t="shared" si="1"/>
        <v>3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4"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150</v>
      </c>
      <c r="K19" s="15"/>
      <c r="L19" s="47">
        <v>15</v>
      </c>
      <c r="M19" s="48">
        <f>+'15'!K221</f>
        <v>3970</v>
      </c>
      <c r="N19" s="48">
        <f>+'15'!K226</f>
        <v>555</v>
      </c>
      <c r="O19" s="48"/>
      <c r="P19" s="48"/>
      <c r="Q19" s="48">
        <f>+'15'!K225</f>
        <v>0</v>
      </c>
      <c r="R19" s="48">
        <f>+'15'!K223</f>
        <v>340</v>
      </c>
      <c r="S19" s="48">
        <f t="shared" si="0"/>
        <v>3075</v>
      </c>
      <c r="T19" s="48">
        <f>+'15'!K228</f>
        <v>3075</v>
      </c>
      <c r="U19" s="49">
        <f t="shared" si="2"/>
        <v>0</v>
      </c>
      <c r="V19" s="5"/>
    </row>
    <row r="20" spans="1:22" x14ac:dyDescent="0.55000000000000004">
      <c r="A20" s="10">
        <v>16</v>
      </c>
      <c r="B20" s="11" t="s">
        <v>30</v>
      </c>
      <c r="C20" s="44">
        <f>+ยกมา!G20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4">
        <f t="shared" si="1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7">
        <v>16</v>
      </c>
      <c r="M20" s="48">
        <f>+'16'!K221</f>
        <v>990</v>
      </c>
      <c r="N20" s="48">
        <f>+'16'!K226</f>
        <v>25</v>
      </c>
      <c r="O20" s="48"/>
      <c r="P20" s="48"/>
      <c r="Q20" s="48">
        <f>+'16'!K225</f>
        <v>0</v>
      </c>
      <c r="R20" s="48">
        <f>+'16'!K223</f>
        <v>480</v>
      </c>
      <c r="S20" s="48">
        <f>+M20-N20-P20-R20-Q20</f>
        <v>485</v>
      </c>
      <c r="T20" s="48">
        <f>+'16'!K228</f>
        <v>485</v>
      </c>
      <c r="U20" s="49">
        <f>+T20-S20</f>
        <v>0</v>
      </c>
      <c r="V20" s="5"/>
    </row>
    <row r="21" spans="1:22" x14ac:dyDescent="0.55000000000000004">
      <c r="A21" s="10">
        <v>17</v>
      </c>
      <c r="B21" s="11" t="s">
        <v>31</v>
      </c>
      <c r="C21" s="44">
        <f>+ยกมา!G21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+'17'!K221</f>
        <v>3400</v>
      </c>
      <c r="N21" s="48">
        <f>+'17'!K226</f>
        <v>525</v>
      </c>
      <c r="O21" s="48"/>
      <c r="P21" s="48"/>
      <c r="Q21" s="48">
        <f>+'17'!K225</f>
        <v>0</v>
      </c>
      <c r="R21" s="48">
        <f>+'17'!K223</f>
        <v>830</v>
      </c>
      <c r="S21" s="48">
        <f t="shared" si="0"/>
        <v>2045</v>
      </c>
      <c r="T21" s="48">
        <f>+'17'!K228</f>
        <v>2045</v>
      </c>
      <c r="U21" s="49">
        <f t="shared" si="2"/>
        <v>0</v>
      </c>
      <c r="V21" s="5"/>
    </row>
    <row r="22" spans="1:22" x14ac:dyDescent="0.55000000000000004">
      <c r="A22" s="10">
        <v>18</v>
      </c>
      <c r="B22" s="11" t="s">
        <v>32</v>
      </c>
      <c r="C22" s="44">
        <f>+ยกมา!G22</f>
        <v>2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10</v>
      </c>
      <c r="E22" s="44">
        <f t="shared" si="1"/>
        <v>12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4</v>
      </c>
      <c r="G22" s="44"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8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680</v>
      </c>
      <c r="K22" s="15"/>
      <c r="L22" s="47">
        <v>18</v>
      </c>
      <c r="M22" s="48">
        <f>+'18'!K221</f>
        <v>3475</v>
      </c>
      <c r="N22" s="48">
        <f>+'18'!K226</f>
        <v>775</v>
      </c>
      <c r="O22" s="48"/>
      <c r="P22" s="48"/>
      <c r="Q22" s="48">
        <f>+'18'!K225</f>
        <v>0</v>
      </c>
      <c r="R22" s="48">
        <f>+'18'!K223</f>
        <v>1500</v>
      </c>
      <c r="S22" s="48">
        <f t="shared" si="0"/>
        <v>1200</v>
      </c>
      <c r="T22" s="48">
        <f>+'18'!K228</f>
        <v>1200</v>
      </c>
      <c r="U22" s="49">
        <f t="shared" si="2"/>
        <v>0</v>
      </c>
      <c r="V22" s="5"/>
    </row>
    <row r="23" spans="1:22" x14ac:dyDescent="0.55000000000000004">
      <c r="A23" s="10">
        <v>19</v>
      </c>
      <c r="B23" s="11" t="s">
        <v>33</v>
      </c>
      <c r="C23" s="44">
        <f>+ยกมา!G23</f>
        <v>9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80</v>
      </c>
      <c r="E23" s="44">
        <f t="shared" si="1"/>
        <v>89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15</v>
      </c>
      <c r="G23" s="44">
        <v>0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67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6700</v>
      </c>
      <c r="K23" s="15"/>
      <c r="L23" s="47">
        <v>19</v>
      </c>
      <c r="M23" s="48">
        <f>+'19'!K221</f>
        <v>2810</v>
      </c>
      <c r="N23" s="48">
        <f>+'19'!K226</f>
        <v>460</v>
      </c>
      <c r="O23" s="48"/>
      <c r="P23" s="48"/>
      <c r="Q23" s="48">
        <f>+'19'!K225</f>
        <v>0</v>
      </c>
      <c r="R23" s="48">
        <f>+'19'!K223</f>
        <v>860</v>
      </c>
      <c r="S23" s="48">
        <f t="shared" si="0"/>
        <v>1490</v>
      </c>
      <c r="T23" s="48">
        <f>+'19'!K228</f>
        <v>1490</v>
      </c>
      <c r="U23" s="49">
        <f t="shared" si="2"/>
        <v>0</v>
      </c>
      <c r="V23" s="5"/>
    </row>
    <row r="24" spans="1:22" x14ac:dyDescent="0.55000000000000004">
      <c r="A24" s="10">
        <v>20</v>
      </c>
      <c r="B24" s="11" t="s">
        <v>34</v>
      </c>
      <c r="C24" s="44">
        <f>+ยกมา!G24</f>
        <v>8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44">
        <f t="shared" si="1"/>
        <v>23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3</v>
      </c>
      <c r="G24" s="44"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20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2000</v>
      </c>
      <c r="K24" s="15"/>
      <c r="L24" s="47">
        <v>20</v>
      </c>
      <c r="M24" s="48">
        <f>+'20'!K221</f>
        <v>1525</v>
      </c>
      <c r="N24" s="48">
        <f>+'20'!K226</f>
        <v>100</v>
      </c>
      <c r="O24" s="48"/>
      <c r="P24" s="48"/>
      <c r="Q24" s="48">
        <f>+'20'!K225</f>
        <v>0</v>
      </c>
      <c r="R24" s="48">
        <f>+'20'!K223</f>
        <v>185</v>
      </c>
      <c r="S24" s="48">
        <f t="shared" si="0"/>
        <v>1240</v>
      </c>
      <c r="T24" s="48">
        <f>+'20'!K228</f>
        <v>1240</v>
      </c>
      <c r="U24" s="49">
        <f t="shared" si="2"/>
        <v>0</v>
      </c>
      <c r="V24" s="5"/>
    </row>
    <row r="25" spans="1:22" x14ac:dyDescent="0.55000000000000004">
      <c r="A25" s="10">
        <v>21</v>
      </c>
      <c r="B25" s="11" t="s">
        <v>35</v>
      </c>
      <c r="C25" s="44">
        <f>+ยกมา!G25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+'21'!K221</f>
        <v>5330</v>
      </c>
      <c r="N25" s="48">
        <f>+'21'!K226</f>
        <v>1255</v>
      </c>
      <c r="O25" s="48"/>
      <c r="P25" s="48"/>
      <c r="Q25" s="48">
        <f>+'21'!K225</f>
        <v>0</v>
      </c>
      <c r="R25" s="48">
        <f>+'21'!K223</f>
        <v>1200</v>
      </c>
      <c r="S25" s="48">
        <f t="shared" si="0"/>
        <v>2875</v>
      </c>
      <c r="T25" s="48">
        <f>+'21'!K228</f>
        <v>2875</v>
      </c>
      <c r="U25" s="49">
        <f t="shared" si="2"/>
        <v>0</v>
      </c>
      <c r="V25" s="5"/>
    </row>
    <row r="26" spans="1:22" x14ac:dyDescent="0.55000000000000004">
      <c r="A26" s="10">
        <v>22</v>
      </c>
      <c r="B26" s="11" t="s">
        <v>36</v>
      </c>
      <c r="C26" s="44">
        <f>+ยกมา!G26</f>
        <v>1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4</v>
      </c>
      <c r="E26" s="44">
        <f t="shared" si="1"/>
        <v>5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2</v>
      </c>
      <c r="G26" s="44"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2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200</v>
      </c>
      <c r="K26" s="15"/>
      <c r="L26" s="47">
        <v>22</v>
      </c>
      <c r="M26" s="48">
        <f>+'22'!K221</f>
        <v>2430</v>
      </c>
      <c r="N26" s="48">
        <f>+'22'!K226</f>
        <v>420</v>
      </c>
      <c r="O26" s="48"/>
      <c r="P26" s="48"/>
      <c r="Q26" s="48">
        <f>+'22'!K225</f>
        <v>0</v>
      </c>
      <c r="R26" s="48">
        <f>+'22'!K223</f>
        <v>1050</v>
      </c>
      <c r="S26" s="48">
        <f t="shared" si="0"/>
        <v>960</v>
      </c>
      <c r="T26" s="48">
        <f>+'22'!K228</f>
        <v>960</v>
      </c>
      <c r="U26" s="49">
        <f t="shared" si="2"/>
        <v>0</v>
      </c>
      <c r="V26" s="5"/>
    </row>
    <row r="27" spans="1:22" x14ac:dyDescent="0.55000000000000004">
      <c r="A27" s="10">
        <v>23</v>
      </c>
      <c r="B27" s="19" t="s">
        <v>37</v>
      </c>
      <c r="C27" s="44">
        <f>+ยกมา!G27</f>
        <v>1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4</v>
      </c>
      <c r="E27" s="44">
        <f t="shared" si="1"/>
        <v>5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4"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7" s="15"/>
      <c r="L27" s="47">
        <v>23</v>
      </c>
      <c r="M27" s="48">
        <f>+'23'!K221</f>
        <v>3090</v>
      </c>
      <c r="N27" s="48">
        <f>+'23'!K226</f>
        <v>560</v>
      </c>
      <c r="O27" s="48"/>
      <c r="P27" s="48"/>
      <c r="Q27" s="48">
        <f>+'23'!K225</f>
        <v>0</v>
      </c>
      <c r="R27" s="48">
        <f>+'23'!K223</f>
        <v>0</v>
      </c>
      <c r="S27" s="48">
        <f t="shared" si="0"/>
        <v>2530</v>
      </c>
      <c r="T27" s="48">
        <f>+'23'!K228</f>
        <v>2530</v>
      </c>
      <c r="U27" s="49">
        <f t="shared" si="2"/>
        <v>0</v>
      </c>
      <c r="V27" s="5"/>
    </row>
    <row r="28" spans="1:22" x14ac:dyDescent="0.55000000000000004">
      <c r="A28" s="10">
        <v>24</v>
      </c>
      <c r="B28" s="19" t="s">
        <v>38</v>
      </c>
      <c r="C28" s="44">
        <f>+ยกมา!G28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+'24'!K221</f>
        <v>5385</v>
      </c>
      <c r="N28" s="48">
        <f>+'24'!K226</f>
        <v>775</v>
      </c>
      <c r="O28" s="48"/>
      <c r="P28" s="48"/>
      <c r="Q28" s="48">
        <f>+'24'!K225</f>
        <v>0</v>
      </c>
      <c r="R28" s="48">
        <f>+'24'!K223</f>
        <v>1360</v>
      </c>
      <c r="S28" s="48">
        <f t="shared" si="0"/>
        <v>3250</v>
      </c>
      <c r="T28" s="48">
        <f>+'24'!K228</f>
        <v>3250</v>
      </c>
      <c r="U28" s="49">
        <f t="shared" si="2"/>
        <v>0</v>
      </c>
      <c r="V28" s="5"/>
    </row>
    <row r="29" spans="1:22" x14ac:dyDescent="0.55000000000000004">
      <c r="A29" s="10">
        <v>25</v>
      </c>
      <c r="B29" s="11" t="s">
        <v>39</v>
      </c>
      <c r="C29" s="44">
        <f>+ยกมา!G29</f>
        <v>4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4</v>
      </c>
      <c r="E29" s="44">
        <f t="shared" si="1"/>
        <v>8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2</v>
      </c>
      <c r="G29" s="44"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400</v>
      </c>
      <c r="K29" s="15"/>
      <c r="L29" s="47">
        <v>25</v>
      </c>
      <c r="M29" s="48">
        <f>+'25'!K221</f>
        <v>5405</v>
      </c>
      <c r="N29" s="48">
        <f>+'25'!K226</f>
        <v>1100</v>
      </c>
      <c r="O29" s="48"/>
      <c r="P29" s="48"/>
      <c r="Q29" s="48">
        <f>+'25'!K225</f>
        <v>0</v>
      </c>
      <c r="R29" s="48">
        <f>+'25'!K223</f>
        <v>1950</v>
      </c>
      <c r="S29" s="48">
        <f t="shared" si="0"/>
        <v>2355</v>
      </c>
      <c r="T29" s="48">
        <f>+'25'!K228</f>
        <v>2355</v>
      </c>
      <c r="U29" s="49">
        <f t="shared" si="2"/>
        <v>0</v>
      </c>
      <c r="V29" s="5"/>
    </row>
    <row r="30" spans="1:22" x14ac:dyDescent="0.55000000000000004">
      <c r="A30" s="10">
        <v>26</v>
      </c>
      <c r="B30" s="11" t="s">
        <v>40</v>
      </c>
      <c r="C30" s="44">
        <f>+ยกมา!G30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+'26'!K221</f>
        <v>2235</v>
      </c>
      <c r="N30" s="48">
        <f>+'26'!K226</f>
        <v>350</v>
      </c>
      <c r="O30" s="48"/>
      <c r="P30" s="48"/>
      <c r="Q30" s="48">
        <f>+'26'!K225</f>
        <v>0</v>
      </c>
      <c r="R30" s="48">
        <f>+'26'!K223</f>
        <v>1040</v>
      </c>
      <c r="S30" s="48">
        <f t="shared" si="0"/>
        <v>845</v>
      </c>
      <c r="T30" s="48">
        <f>+'26'!K228</f>
        <v>845</v>
      </c>
      <c r="U30" s="49">
        <f t="shared" si="2"/>
        <v>0</v>
      </c>
      <c r="V30" s="5"/>
    </row>
    <row r="31" spans="1:22" x14ac:dyDescent="0.55000000000000004">
      <c r="A31" s="10">
        <v>27</v>
      </c>
      <c r="B31" s="11" t="s">
        <v>41</v>
      </c>
      <c r="C31" s="44">
        <f>+ยกมา!G31</f>
        <v>1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4">
        <f t="shared" si="1"/>
        <v>3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5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500</v>
      </c>
      <c r="K31" s="15"/>
      <c r="L31" s="47">
        <v>27</v>
      </c>
      <c r="M31" s="48">
        <f>+'27'!K221</f>
        <v>3105</v>
      </c>
      <c r="N31" s="48">
        <f>+'27'!K226</f>
        <v>460</v>
      </c>
      <c r="O31" s="48"/>
      <c r="P31" s="48"/>
      <c r="Q31" s="48">
        <f>+'27'!K225</f>
        <v>170</v>
      </c>
      <c r="R31" s="48">
        <f>+'27'!K223</f>
        <v>1100</v>
      </c>
      <c r="S31" s="48">
        <f t="shared" si="0"/>
        <v>1375</v>
      </c>
      <c r="T31" s="48">
        <f>+'27'!K228</f>
        <v>1375</v>
      </c>
      <c r="U31" s="49">
        <f t="shared" si="2"/>
        <v>0</v>
      </c>
      <c r="V31" s="5"/>
    </row>
    <row r="32" spans="1:22" x14ac:dyDescent="0.55000000000000004">
      <c r="A32" s="10">
        <v>28</v>
      </c>
      <c r="B32" s="11" t="s">
        <v>42</v>
      </c>
      <c r="C32" s="44">
        <f>+ยกมา!G32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+'28'!K221</f>
        <v>5770</v>
      </c>
      <c r="N32" s="48">
        <f>+'28'!K226</f>
        <v>1380</v>
      </c>
      <c r="O32" s="48"/>
      <c r="P32" s="48"/>
      <c r="Q32" s="48">
        <f>+'28'!K225</f>
        <v>0</v>
      </c>
      <c r="R32" s="48">
        <f>+'28'!K223</f>
        <v>2940</v>
      </c>
      <c r="S32" s="48">
        <f t="shared" si="0"/>
        <v>1450</v>
      </c>
      <c r="T32" s="48">
        <f>+'28'!K228</f>
        <v>1450</v>
      </c>
      <c r="U32" s="49">
        <f t="shared" si="2"/>
        <v>0</v>
      </c>
      <c r="V32" s="5"/>
    </row>
    <row r="33" spans="1:22" x14ac:dyDescent="0.55000000000000004">
      <c r="A33" s="10">
        <v>29</v>
      </c>
      <c r="B33" s="11" t="s">
        <v>43</v>
      </c>
      <c r="C33" s="44">
        <f>+ยกมา!G33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7">
        <v>29</v>
      </c>
      <c r="M33" s="48">
        <f>+'29'!K221</f>
        <v>4385</v>
      </c>
      <c r="N33" s="48">
        <f>+'29'!K226</f>
        <v>990</v>
      </c>
      <c r="O33" s="48"/>
      <c r="P33" s="48"/>
      <c r="Q33" s="48">
        <f>+'29'!K225</f>
        <v>55</v>
      </c>
      <c r="R33" s="48">
        <f>+'29'!K223</f>
        <v>1570</v>
      </c>
      <c r="S33" s="48">
        <f t="shared" si="0"/>
        <v>1770</v>
      </c>
      <c r="T33" s="48">
        <f>+'29'!K228</f>
        <v>1770</v>
      </c>
      <c r="U33" s="49">
        <f t="shared" si="2"/>
        <v>0</v>
      </c>
      <c r="V33" s="107" t="s">
        <v>378</v>
      </c>
    </row>
    <row r="34" spans="1:22" x14ac:dyDescent="0.55000000000000004">
      <c r="A34" s="10">
        <v>30</v>
      </c>
      <c r="B34" s="11" t="s">
        <v>44</v>
      </c>
      <c r="C34" s="44">
        <f>+ยกมา!G34</f>
        <v>7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32</v>
      </c>
      <c r="E34" s="44">
        <f t="shared" si="1"/>
        <v>39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1</v>
      </c>
      <c r="G34" s="44"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37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4810</v>
      </c>
      <c r="K34" s="15"/>
      <c r="L34" s="47">
        <v>30</v>
      </c>
      <c r="M34" s="48">
        <f>+'30'!K221</f>
        <v>0</v>
      </c>
      <c r="N34" s="48">
        <f>+'30'!K226</f>
        <v>0</v>
      </c>
      <c r="O34" s="48"/>
      <c r="P34" s="48"/>
      <c r="Q34" s="48">
        <f>+'30'!K225</f>
        <v>0</v>
      </c>
      <c r="R34" s="48">
        <f>+'30'!K223</f>
        <v>0</v>
      </c>
      <c r="S34" s="48">
        <f t="shared" si="0"/>
        <v>0</v>
      </c>
      <c r="T34" s="48">
        <f>+'30'!K228</f>
        <v>0</v>
      </c>
      <c r="U34" s="49">
        <f t="shared" si="2"/>
        <v>0</v>
      </c>
      <c r="V34" s="5"/>
    </row>
    <row r="35" spans="1:22" x14ac:dyDescent="0.55000000000000004">
      <c r="A35" s="10">
        <v>31</v>
      </c>
      <c r="B35" s="11" t="s">
        <v>45</v>
      </c>
      <c r="C35" s="44">
        <f>+ยกมา!G35</f>
        <v>5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25</v>
      </c>
      <c r="E35" s="44">
        <f t="shared" si="1"/>
        <v>30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3</v>
      </c>
      <c r="G35" s="44">
        <v>0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27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3510</v>
      </c>
      <c r="K35" s="15"/>
      <c r="L35" s="47">
        <v>31</v>
      </c>
      <c r="M35" s="48">
        <f>+'31'!K221</f>
        <v>0</v>
      </c>
      <c r="N35" s="48">
        <f>+'31'!K226</f>
        <v>0</v>
      </c>
      <c r="O35" s="48"/>
      <c r="P35" s="48"/>
      <c r="Q35" s="48">
        <f>+'31'!K225</f>
        <v>0</v>
      </c>
      <c r="R35" s="48">
        <f>+'31'!K223</f>
        <v>0</v>
      </c>
      <c r="S35" s="48">
        <f t="shared" si="0"/>
        <v>0</v>
      </c>
      <c r="T35" s="48">
        <f>+'31'!K228</f>
        <v>0</v>
      </c>
      <c r="U35" s="49">
        <f t="shared" si="2"/>
        <v>0</v>
      </c>
      <c r="V35" s="5"/>
    </row>
    <row r="36" spans="1:22" x14ac:dyDescent="0.55000000000000004">
      <c r="A36" s="10">
        <v>32</v>
      </c>
      <c r="B36" s="11" t="s">
        <v>46</v>
      </c>
      <c r="C36" s="44">
        <f>+ยกมา!G36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 t="shared" ref="M36:T36" si="3">SUM(M5:M35)</f>
        <v>111065</v>
      </c>
      <c r="N36" s="51">
        <f t="shared" si="3"/>
        <v>20304</v>
      </c>
      <c r="O36" s="51">
        <f t="shared" si="3"/>
        <v>0</v>
      </c>
      <c r="P36" s="51">
        <f t="shared" si="3"/>
        <v>0</v>
      </c>
      <c r="Q36" s="51">
        <f t="shared" si="3"/>
        <v>683</v>
      </c>
      <c r="R36" s="51">
        <f>SUM(R5:R35)</f>
        <v>30616</v>
      </c>
      <c r="S36" s="51">
        <f t="shared" si="3"/>
        <v>59462</v>
      </c>
      <c r="T36" s="51">
        <f t="shared" si="3"/>
        <v>59462</v>
      </c>
      <c r="U36" s="51">
        <f>SUM(U5:U35)</f>
        <v>0</v>
      </c>
      <c r="V36" s="5"/>
    </row>
    <row r="37" spans="1:22" x14ac:dyDescent="0.55000000000000004">
      <c r="A37" s="10">
        <v>33</v>
      </c>
      <c r="B37" s="11" t="s">
        <v>47</v>
      </c>
      <c r="C37" s="44">
        <f>+ยกมา!G37</f>
        <v>10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90</v>
      </c>
      <c r="E37" s="44">
        <f t="shared" si="1"/>
        <v>100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9</v>
      </c>
      <c r="G37" s="44"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87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8700</v>
      </c>
      <c r="K37" s="15"/>
      <c r="P37" s="52"/>
      <c r="S37" s="52"/>
      <c r="U37" s="5"/>
    </row>
    <row r="38" spans="1:22" x14ac:dyDescent="0.55000000000000004">
      <c r="A38" s="10">
        <v>34</v>
      </c>
      <c r="B38" s="11" t="s">
        <v>48</v>
      </c>
      <c r="C38" s="44">
        <f>+ยกมา!G38</f>
        <v>3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28</v>
      </c>
      <c r="E38" s="44">
        <f t="shared" si="1"/>
        <v>31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44"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20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1000</v>
      </c>
      <c r="K38" s="15"/>
      <c r="M38" s="53"/>
      <c r="N38" s="52"/>
      <c r="U38" s="5"/>
    </row>
    <row r="39" spans="1:22" x14ac:dyDescent="0.55000000000000004">
      <c r="A39" s="10">
        <v>35</v>
      </c>
      <c r="B39" s="11" t="s">
        <v>49</v>
      </c>
      <c r="C39" s="44">
        <f>+ยกมา!G39</f>
        <v>4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23</v>
      </c>
      <c r="E39" s="44">
        <f t="shared" si="1"/>
        <v>27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4">
        <v>0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15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750</v>
      </c>
      <c r="K39" s="15"/>
      <c r="M39" s="54"/>
      <c r="O39" s="52"/>
      <c r="U39" s="5"/>
    </row>
    <row r="40" spans="1:22" x14ac:dyDescent="0.55000000000000004">
      <c r="A40" s="10">
        <v>36</v>
      </c>
      <c r="B40" s="11" t="s">
        <v>50</v>
      </c>
      <c r="C40" s="44">
        <f>+ยกมา!G40</f>
        <v>4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21</v>
      </c>
      <c r="E40" s="44">
        <f t="shared" si="1"/>
        <v>25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2</v>
      </c>
      <c r="G40" s="44">
        <v>0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5"/>
      <c r="M40" s="54"/>
      <c r="U40" s="5"/>
    </row>
    <row r="41" spans="1:22" x14ac:dyDescent="0.55000000000000004">
      <c r="A41" s="10">
        <v>37</v>
      </c>
      <c r="B41" s="11" t="s">
        <v>51</v>
      </c>
      <c r="C41" s="44">
        <f>+ยกมา!G41</f>
        <v>4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4">
        <f t="shared" si="1"/>
        <v>14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3</v>
      </c>
      <c r="G41" s="44"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8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400</v>
      </c>
      <c r="K41" s="15"/>
      <c r="M41" s="54"/>
      <c r="U41" s="5"/>
    </row>
    <row r="42" spans="1:22" x14ac:dyDescent="0.55000000000000004">
      <c r="A42" s="10">
        <v>38</v>
      </c>
      <c r="B42" s="11" t="s">
        <v>52</v>
      </c>
      <c r="C42" s="44">
        <f>+ยกมา!G42</f>
        <v>8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7</v>
      </c>
      <c r="E42" s="44">
        <f t="shared" si="1"/>
        <v>15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5</v>
      </c>
      <c r="G42" s="44"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10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500</v>
      </c>
      <c r="K42" s="15"/>
      <c r="M42" s="54"/>
      <c r="U42" s="5"/>
    </row>
    <row r="43" spans="1:22" x14ac:dyDescent="0.55000000000000004">
      <c r="A43" s="10">
        <v>39</v>
      </c>
      <c r="B43" s="11" t="s">
        <v>53</v>
      </c>
      <c r="C43" s="44">
        <f>+ยกมา!G43</f>
        <v>3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4</v>
      </c>
      <c r="E43" s="44">
        <f t="shared" si="1"/>
        <v>7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4"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4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200</v>
      </c>
      <c r="K43" s="15"/>
      <c r="M43" s="54"/>
      <c r="U43" s="5"/>
    </row>
    <row r="44" spans="1:22" x14ac:dyDescent="0.55000000000000004">
      <c r="A44" s="10">
        <v>40</v>
      </c>
      <c r="B44" s="11" t="s">
        <v>54</v>
      </c>
      <c r="C44" s="44">
        <f>+ยกมา!G44</f>
        <v>6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16</v>
      </c>
      <c r="E44" s="44">
        <f t="shared" si="1"/>
        <v>22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6</v>
      </c>
      <c r="G44" s="44"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5"/>
      <c r="M44" s="54"/>
      <c r="U44" s="5"/>
    </row>
    <row r="45" spans="1:22" x14ac:dyDescent="0.55000000000000004">
      <c r="A45" s="10">
        <v>41</v>
      </c>
      <c r="B45" s="11" t="s">
        <v>55</v>
      </c>
      <c r="C45" s="44">
        <f>+ยกมา!G45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5</v>
      </c>
      <c r="E45" s="44">
        <f t="shared" si="1"/>
        <v>5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5</v>
      </c>
      <c r="G45" s="44"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4"/>
      <c r="O45" s="52"/>
      <c r="U45" s="5"/>
    </row>
    <row r="46" spans="1:22" x14ac:dyDescent="0.55000000000000004">
      <c r="A46" s="10">
        <v>42</v>
      </c>
      <c r="B46" s="11" t="s">
        <v>56</v>
      </c>
      <c r="C46" s="44">
        <f>+ยกมา!G46</f>
        <v>6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7</v>
      </c>
      <c r="E46" s="44">
        <f t="shared" si="1"/>
        <v>13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8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400</v>
      </c>
      <c r="K46" s="22"/>
      <c r="M46" s="54"/>
      <c r="U46" s="5"/>
    </row>
    <row r="47" spans="1:22" x14ac:dyDescent="0.55000000000000004">
      <c r="A47" s="10">
        <v>43</v>
      </c>
      <c r="B47" s="11" t="s">
        <v>57</v>
      </c>
      <c r="C47" s="44">
        <f>+ยกมา!G47</f>
        <v>7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10</v>
      </c>
      <c r="E47" s="44">
        <f t="shared" si="1"/>
        <v>17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15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750</v>
      </c>
      <c r="K47" s="22"/>
      <c r="M47" s="54"/>
      <c r="U47" s="5"/>
    </row>
    <row r="48" spans="1:22" x14ac:dyDescent="0.55000000000000004">
      <c r="A48" s="10">
        <v>44</v>
      </c>
      <c r="B48" s="11" t="s">
        <v>58</v>
      </c>
      <c r="C48" s="44">
        <f>+ยกมา!G48</f>
        <v>7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4">
        <f t="shared" si="1"/>
        <v>12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2</v>
      </c>
      <c r="G48" s="44">
        <v>0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7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350</v>
      </c>
      <c r="K48" s="22"/>
      <c r="M48" s="54"/>
      <c r="U48" s="5"/>
    </row>
    <row r="49" spans="1:21" x14ac:dyDescent="0.55000000000000004">
      <c r="A49" s="10">
        <v>45</v>
      </c>
      <c r="B49" s="11" t="s">
        <v>59</v>
      </c>
      <c r="C49" s="44">
        <f>+ยกมา!G49</f>
        <v>15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4">
        <f t="shared" si="1"/>
        <v>15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8</v>
      </c>
      <c r="G49" s="44"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7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350</v>
      </c>
      <c r="K49" s="22"/>
      <c r="M49" s="54"/>
      <c r="U49" s="5"/>
    </row>
    <row r="50" spans="1:21" x14ac:dyDescent="0.55000000000000004">
      <c r="A50" s="10">
        <v>46</v>
      </c>
      <c r="B50" s="11" t="s">
        <v>60</v>
      </c>
      <c r="C50" s="44">
        <f>+ยกมา!G50</f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8</v>
      </c>
      <c r="E50" s="44">
        <f t="shared" si="1"/>
        <v>10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3</v>
      </c>
      <c r="G50" s="44"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2"/>
      <c r="M50" s="54"/>
      <c r="U50" s="5"/>
    </row>
    <row r="51" spans="1:21" x14ac:dyDescent="0.55000000000000004">
      <c r="A51" s="10">
        <v>47</v>
      </c>
      <c r="B51" s="11" t="s">
        <v>61</v>
      </c>
      <c r="C51" s="44">
        <f>+ยกมา!G51</f>
        <v>2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4</v>
      </c>
      <c r="E51" s="44">
        <f t="shared" si="1"/>
        <v>6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44"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2"/>
      <c r="M51" s="54"/>
      <c r="U51" s="5"/>
    </row>
    <row r="52" spans="1:21" x14ac:dyDescent="0.55000000000000004">
      <c r="A52" s="10">
        <v>48</v>
      </c>
      <c r="B52" s="11" t="s">
        <v>62</v>
      </c>
      <c r="C52" s="44">
        <f>+ยกมา!G52</f>
        <v>2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6</v>
      </c>
      <c r="E52" s="44">
        <f t="shared" si="1"/>
        <v>8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4"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22"/>
      <c r="M52" s="54"/>
      <c r="U52" s="5"/>
    </row>
    <row r="53" spans="1:21" x14ac:dyDescent="0.55000000000000004">
      <c r="A53" s="10">
        <v>49</v>
      </c>
      <c r="B53" s="11" t="s">
        <v>63</v>
      </c>
      <c r="C53" s="44">
        <f>+ยกมา!G53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4">
        <f t="shared" si="1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4"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4"/>
      <c r="U53" s="5"/>
    </row>
    <row r="54" spans="1:21" x14ac:dyDescent="0.55000000000000004">
      <c r="A54" s="10">
        <v>50</v>
      </c>
      <c r="B54" s="11" t="s">
        <v>64</v>
      </c>
      <c r="C54" s="44">
        <f>+ยกมา!G54</f>
        <v>2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6</v>
      </c>
      <c r="E54" s="44">
        <f t="shared" si="1"/>
        <v>8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3</v>
      </c>
      <c r="G54" s="44"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4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480</v>
      </c>
      <c r="K54" s="22"/>
      <c r="M54" s="54"/>
      <c r="U54" s="5"/>
    </row>
    <row r="55" spans="1:21" x14ac:dyDescent="0.55000000000000004">
      <c r="A55" s="10">
        <v>51</v>
      </c>
      <c r="B55" s="11" t="s">
        <v>65</v>
      </c>
      <c r="C55" s="44">
        <f>+ยกมา!G55</f>
        <v>4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5</v>
      </c>
      <c r="E55" s="44">
        <f t="shared" si="1"/>
        <v>9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4"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8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960</v>
      </c>
      <c r="K55" s="20"/>
      <c r="M55" s="54"/>
      <c r="U55" s="5"/>
    </row>
    <row r="56" spans="1:21" x14ac:dyDescent="0.55000000000000004">
      <c r="A56" s="10">
        <v>52</v>
      </c>
      <c r="B56" s="11" t="s">
        <v>66</v>
      </c>
      <c r="C56" s="44">
        <f>+ยกมา!G56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4"/>
      <c r="U56" s="5"/>
    </row>
    <row r="57" spans="1:21" x14ac:dyDescent="0.55000000000000004">
      <c r="A57" s="10">
        <v>53</v>
      </c>
      <c r="B57" s="11" t="s">
        <v>67</v>
      </c>
      <c r="C57" s="44">
        <f>+ยกมา!G57</f>
        <v>2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</v>
      </c>
      <c r="E57" s="44">
        <f t="shared" si="1"/>
        <v>3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44"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7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840</v>
      </c>
      <c r="K57" s="20"/>
      <c r="M57" s="54"/>
      <c r="U57" s="5"/>
    </row>
    <row r="58" spans="1:21" x14ac:dyDescent="0.55000000000000004">
      <c r="A58" s="10">
        <v>54</v>
      </c>
      <c r="B58" s="11" t="s">
        <v>68</v>
      </c>
      <c r="C58" s="44">
        <f>+ยกมา!G58</f>
        <v>0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4">
        <f t="shared" si="1"/>
        <v>0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v>0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4"/>
      <c r="U58" s="5"/>
    </row>
    <row r="59" spans="1:21" x14ac:dyDescent="0.55000000000000004">
      <c r="A59" s="10">
        <v>55</v>
      </c>
      <c r="B59" s="11" t="s">
        <v>69</v>
      </c>
      <c r="C59" s="44">
        <f>+ยกมา!G59</f>
        <v>0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0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 x14ac:dyDescent="0.55000000000000004">
      <c r="A60" s="10">
        <v>56</v>
      </c>
      <c r="B60" s="11" t="s">
        <v>70</v>
      </c>
      <c r="C60" s="44">
        <f>+ยกมา!G60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4">
        <f t="shared" si="1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 x14ac:dyDescent="0.55000000000000004">
      <c r="A61" s="10">
        <v>57</v>
      </c>
      <c r="B61" s="11" t="s">
        <v>71</v>
      </c>
      <c r="C61" s="44">
        <f>+ยกมา!G61</f>
        <v>5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13</v>
      </c>
      <c r="E61" s="44">
        <f t="shared" si="1"/>
        <v>18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5</v>
      </c>
      <c r="G61" s="44"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13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650</v>
      </c>
      <c r="K61" s="19"/>
      <c r="M61" s="54"/>
      <c r="U61" s="5"/>
    </row>
    <row r="62" spans="1:21" x14ac:dyDescent="0.55000000000000004">
      <c r="A62" s="10">
        <v>58</v>
      </c>
      <c r="B62" s="19" t="s">
        <v>72</v>
      </c>
      <c r="C62" s="44">
        <f>+ยกมา!G62</f>
        <v>3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13</v>
      </c>
      <c r="E62" s="44">
        <f t="shared" si="1"/>
        <v>16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2</v>
      </c>
      <c r="G62" s="44">
        <v>0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14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700</v>
      </c>
      <c r="K62" s="19"/>
      <c r="M62" s="54"/>
      <c r="U62" s="5"/>
    </row>
    <row r="63" spans="1:21" x14ac:dyDescent="0.55000000000000004">
      <c r="A63" s="10">
        <v>59</v>
      </c>
      <c r="B63" s="19" t="s">
        <v>73</v>
      </c>
      <c r="C63" s="44">
        <f>+ยกมา!G63</f>
        <v>3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13</v>
      </c>
      <c r="E63" s="44">
        <f t="shared" si="1"/>
        <v>16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1</v>
      </c>
      <c r="G63" s="44"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15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750</v>
      </c>
      <c r="K63" s="19"/>
      <c r="M63" s="54"/>
      <c r="U63" s="5"/>
    </row>
    <row r="64" spans="1:21" x14ac:dyDescent="0.55000000000000004">
      <c r="A64" s="10">
        <v>60</v>
      </c>
      <c r="B64" s="11" t="s">
        <v>74</v>
      </c>
      <c r="C64" s="44">
        <f>+ยกมา!G64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 x14ac:dyDescent="0.55000000000000004">
      <c r="A65" s="10">
        <v>61</v>
      </c>
      <c r="B65" s="11" t="s">
        <v>75</v>
      </c>
      <c r="C65" s="44">
        <f>+ยกมา!G65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 x14ac:dyDescent="0.55000000000000004">
      <c r="A66" s="10">
        <v>62</v>
      </c>
      <c r="B66" s="11" t="s">
        <v>76</v>
      </c>
      <c r="C66" s="44">
        <f>+ยกมา!G66</f>
        <v>12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15</v>
      </c>
      <c r="E66" s="44">
        <f t="shared" si="1"/>
        <v>27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10</v>
      </c>
      <c r="G66" s="44">
        <v>0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17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850</v>
      </c>
      <c r="K66" s="19"/>
      <c r="M66" s="54"/>
      <c r="U66" s="5"/>
    </row>
    <row r="67" spans="1:21" x14ac:dyDescent="0.55000000000000004">
      <c r="A67" s="10">
        <v>63</v>
      </c>
      <c r="B67" s="11" t="s">
        <v>77</v>
      </c>
      <c r="C67" s="44">
        <f>+ยกมา!G67</f>
        <v>3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4</v>
      </c>
      <c r="E67" s="44">
        <f t="shared" si="1"/>
        <v>7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4"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7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350</v>
      </c>
      <c r="K67" s="19"/>
      <c r="M67" s="54"/>
      <c r="U67" s="5"/>
    </row>
    <row r="68" spans="1:21" x14ac:dyDescent="0.55000000000000004">
      <c r="A68" s="10">
        <v>64</v>
      </c>
      <c r="B68" s="19" t="s">
        <v>78</v>
      </c>
      <c r="C68" s="44">
        <f>+ยกมา!G68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40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 x14ac:dyDescent="0.55000000000000004">
      <c r="A69" s="10">
        <v>65</v>
      </c>
      <c r="B69" s="19" t="s">
        <v>79</v>
      </c>
      <c r="C69" s="44">
        <f>+ยกมา!G69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 x14ac:dyDescent="0.55000000000000004">
      <c r="A70" s="10">
        <v>66</v>
      </c>
      <c r="B70" s="19" t="s">
        <v>80</v>
      </c>
      <c r="C70" s="44">
        <f>+ยกมา!G70</f>
        <v>3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20</v>
      </c>
      <c r="E70" s="44">
        <f t="shared" ref="E70:E202" si="4">+C70+D70</f>
        <v>23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4"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22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1100</v>
      </c>
      <c r="K70" s="19"/>
      <c r="M70" s="54"/>
      <c r="U70" s="5"/>
    </row>
    <row r="71" spans="1:21" x14ac:dyDescent="0.55000000000000004">
      <c r="A71" s="10">
        <v>67</v>
      </c>
      <c r="B71" s="19" t="s">
        <v>81</v>
      </c>
      <c r="C71" s="44">
        <f>+ยกมา!G71</f>
        <v>4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10</v>
      </c>
      <c r="E71" s="44">
        <f t="shared" si="4"/>
        <v>14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2</v>
      </c>
      <c r="G71" s="44"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11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660</v>
      </c>
      <c r="K71" s="19"/>
      <c r="M71" s="54"/>
      <c r="U71" s="5"/>
    </row>
    <row r="72" spans="1:21" x14ac:dyDescent="0.55000000000000004">
      <c r="A72" s="10">
        <v>68</v>
      </c>
      <c r="B72" s="19" t="s">
        <v>82</v>
      </c>
      <c r="C72" s="44">
        <f>+ยกมา!G72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4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4"/>
      <c r="U72" s="5"/>
    </row>
    <row r="73" spans="1:21" x14ac:dyDescent="0.55000000000000004">
      <c r="A73" s="10">
        <v>69</v>
      </c>
      <c r="B73" s="19" t="s">
        <v>83</v>
      </c>
      <c r="C73" s="44">
        <f>+ยกมา!G73</f>
        <v>6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4">
        <f t="shared" si="4"/>
        <v>11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9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540</v>
      </c>
      <c r="K73" s="19"/>
      <c r="M73" s="54"/>
      <c r="U73" s="5"/>
    </row>
    <row r="74" spans="1:21" x14ac:dyDescent="0.55000000000000004">
      <c r="A74" s="10">
        <v>70</v>
      </c>
      <c r="B74" s="19" t="s">
        <v>84</v>
      </c>
      <c r="C74" s="44">
        <f>+ยกมา!G74</f>
        <v>9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13</v>
      </c>
      <c r="E74" s="44">
        <f t="shared" si="4"/>
        <v>22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17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2040</v>
      </c>
      <c r="K74" s="19"/>
      <c r="M74" s="54"/>
      <c r="U74" s="5"/>
    </row>
    <row r="75" spans="1:21" x14ac:dyDescent="0.55000000000000004">
      <c r="A75" s="10">
        <v>71</v>
      </c>
      <c r="B75" s="19" t="s">
        <v>85</v>
      </c>
      <c r="C75" s="44">
        <f>+ยกมา!G75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4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4"/>
      <c r="U75" s="5"/>
    </row>
    <row r="76" spans="1:21" x14ac:dyDescent="0.55000000000000004">
      <c r="A76" s="10">
        <v>72</v>
      </c>
      <c r="B76" s="19" t="s">
        <v>86</v>
      </c>
      <c r="C76" s="44">
        <f>+ยกมา!G76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4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4"/>
      <c r="U76" s="5"/>
    </row>
    <row r="77" spans="1:21" x14ac:dyDescent="0.55000000000000004">
      <c r="A77" s="10">
        <v>73</v>
      </c>
      <c r="B77" s="19" t="s">
        <v>87</v>
      </c>
      <c r="C77" s="44">
        <f>+ยกมา!G77</f>
        <v>2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14</v>
      </c>
      <c r="E77" s="44">
        <f t="shared" si="4"/>
        <v>16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4"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14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700</v>
      </c>
      <c r="K77" s="19"/>
      <c r="M77" s="54"/>
      <c r="U77" s="5"/>
    </row>
    <row r="78" spans="1:21" x14ac:dyDescent="0.55000000000000004">
      <c r="A78" s="10">
        <v>74</v>
      </c>
      <c r="B78" s="19" t="s">
        <v>88</v>
      </c>
      <c r="C78" s="44">
        <f>+ยกมา!G78</f>
        <v>1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8</v>
      </c>
      <c r="E78" s="44">
        <f t="shared" si="4"/>
        <v>9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1</v>
      </c>
      <c r="G78" s="44"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19"/>
      <c r="M78" s="54"/>
      <c r="T78" s="5"/>
    </row>
    <row r="79" spans="1:21" x14ac:dyDescent="0.55000000000000004">
      <c r="A79" s="10">
        <v>75</v>
      </c>
      <c r="B79" s="19" t="s">
        <v>89</v>
      </c>
      <c r="C79" s="44">
        <f>+ยกมา!G79</f>
        <v>3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25</v>
      </c>
      <c r="E79" s="44">
        <f t="shared" si="4"/>
        <v>28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44"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27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1350</v>
      </c>
      <c r="K79" s="19"/>
      <c r="M79" s="54"/>
      <c r="T79" s="5"/>
    </row>
    <row r="80" spans="1:21" x14ac:dyDescent="0.55000000000000004">
      <c r="A80" s="10">
        <v>76</v>
      </c>
      <c r="B80" s="19" t="s">
        <v>90</v>
      </c>
      <c r="C80" s="44">
        <f>+ยกมา!G80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4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4"/>
      <c r="T80" s="5"/>
    </row>
    <row r="81" spans="1:21" x14ac:dyDescent="0.55000000000000004">
      <c r="A81" s="10">
        <v>77</v>
      </c>
      <c r="B81" s="19" t="s">
        <v>91</v>
      </c>
      <c r="C81" s="44">
        <f>+ยกมา!G81</f>
        <v>1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8</v>
      </c>
      <c r="E81" s="44">
        <f t="shared" si="4"/>
        <v>9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1</v>
      </c>
      <c r="G81" s="44"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8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440</v>
      </c>
      <c r="K81" s="19"/>
      <c r="M81" s="54"/>
      <c r="T81" s="5"/>
    </row>
    <row r="82" spans="1:21" x14ac:dyDescent="0.55000000000000004">
      <c r="A82" s="10">
        <v>78</v>
      </c>
      <c r="B82" s="19" t="s">
        <v>92</v>
      </c>
      <c r="C82" s="44">
        <f>+ยกมา!G82</f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4</v>
      </c>
      <c r="E82" s="44">
        <f t="shared" si="4"/>
        <v>6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2</v>
      </c>
      <c r="G82" s="44"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4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220</v>
      </c>
      <c r="K82" s="19"/>
      <c r="M82" s="54"/>
      <c r="U82" s="5"/>
    </row>
    <row r="83" spans="1:21" x14ac:dyDescent="0.55000000000000004">
      <c r="A83" s="10">
        <v>79</v>
      </c>
      <c r="B83" s="19" t="s">
        <v>93</v>
      </c>
      <c r="C83" s="44">
        <f>+ยกมา!G83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4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 x14ac:dyDescent="0.55000000000000004">
      <c r="A84" s="10">
        <v>80</v>
      </c>
      <c r="B84" s="19" t="s">
        <v>94</v>
      </c>
      <c r="C84" s="44">
        <f>+ยกมา!G84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4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 x14ac:dyDescent="0.55000000000000004">
      <c r="A85" s="10">
        <v>81</v>
      </c>
      <c r="B85" s="19" t="s">
        <v>95</v>
      </c>
      <c r="C85" s="44">
        <f>+ยกมา!G85</f>
        <v>3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4">
        <f t="shared" si="4"/>
        <v>18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1</v>
      </c>
      <c r="G85" s="44">
        <v>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9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900</v>
      </c>
      <c r="K85" s="19"/>
      <c r="M85" s="54"/>
      <c r="U85" s="5"/>
    </row>
    <row r="86" spans="1:21" x14ac:dyDescent="0.55000000000000004">
      <c r="A86" s="10">
        <v>82</v>
      </c>
      <c r="B86" s="19" t="s">
        <v>96</v>
      </c>
      <c r="C86" s="44">
        <f>+ยกมา!G86</f>
        <v>3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4">
        <f t="shared" si="4"/>
        <v>13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6</v>
      </c>
      <c r="G86" s="44"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4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220</v>
      </c>
      <c r="K86" s="19"/>
      <c r="M86" s="54"/>
      <c r="U86" s="5"/>
    </row>
    <row r="87" spans="1:21" x14ac:dyDescent="0.55000000000000004">
      <c r="A87" s="10">
        <v>83</v>
      </c>
      <c r="B87" s="19" t="s">
        <v>97</v>
      </c>
      <c r="C87" s="44">
        <f>+ยกมา!G87</f>
        <v>4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15</v>
      </c>
      <c r="E87" s="44">
        <f t="shared" si="4"/>
        <v>19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3</v>
      </c>
      <c r="G87" s="44"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11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660</v>
      </c>
      <c r="K87" s="19"/>
      <c r="M87" s="54"/>
      <c r="U87" s="5"/>
    </row>
    <row r="88" spans="1:21" x14ac:dyDescent="0.55000000000000004">
      <c r="A88" s="10">
        <v>84</v>
      </c>
      <c r="B88" s="19" t="s">
        <v>98</v>
      </c>
      <c r="C88" s="44">
        <f>+ยกมา!G88</f>
        <v>8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4">
        <f t="shared" si="4"/>
        <v>13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5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500</v>
      </c>
      <c r="K88" s="19"/>
      <c r="M88" s="54"/>
      <c r="U88" s="5"/>
    </row>
    <row r="89" spans="1:21" x14ac:dyDescent="0.55000000000000004">
      <c r="A89" s="10">
        <v>85</v>
      </c>
      <c r="B89" s="19" t="s">
        <v>99</v>
      </c>
      <c r="C89" s="44">
        <f>+ยกมา!G89</f>
        <v>11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4"/>
        <v>11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6</v>
      </c>
      <c r="G89" s="44"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19"/>
      <c r="M89" s="54"/>
      <c r="U89" s="5"/>
    </row>
    <row r="90" spans="1:21" x14ac:dyDescent="0.55000000000000004">
      <c r="A90" s="10">
        <v>86</v>
      </c>
      <c r="B90" s="19" t="s">
        <v>100</v>
      </c>
      <c r="C90" s="44">
        <f>+ยกมา!G90</f>
        <v>2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4</v>
      </c>
      <c r="E90" s="44">
        <f t="shared" si="4"/>
        <v>6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1</v>
      </c>
      <c r="G90" s="44"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5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250</v>
      </c>
      <c r="K90" s="19"/>
      <c r="M90" s="54"/>
      <c r="U90" s="5"/>
    </row>
    <row r="91" spans="1:21" x14ac:dyDescent="0.55000000000000004">
      <c r="A91" s="10">
        <v>87</v>
      </c>
      <c r="B91" s="19" t="s">
        <v>101</v>
      </c>
      <c r="C91" s="44">
        <f>+ยกมา!G91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6</v>
      </c>
      <c r="E91" s="44">
        <f t="shared" si="4"/>
        <v>6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6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300</v>
      </c>
      <c r="K91" s="19"/>
      <c r="M91" s="54"/>
      <c r="U91" s="5"/>
    </row>
    <row r="92" spans="1:21" x14ac:dyDescent="0.55000000000000004">
      <c r="A92" s="10">
        <v>88</v>
      </c>
      <c r="B92" s="19" t="s">
        <v>102</v>
      </c>
      <c r="C92" s="44">
        <f>+ยกมา!G92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</v>
      </c>
      <c r="E92" s="44">
        <f t="shared" si="4"/>
        <v>2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240</v>
      </c>
      <c r="K92" s="19"/>
      <c r="M92" s="54"/>
      <c r="U92" s="5"/>
    </row>
    <row r="93" spans="1:21" x14ac:dyDescent="0.55000000000000004">
      <c r="A93" s="10">
        <v>89</v>
      </c>
      <c r="B93" s="19" t="s">
        <v>103</v>
      </c>
      <c r="C93" s="44">
        <f>+ยกมา!G93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4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 x14ac:dyDescent="0.55000000000000004">
      <c r="A94" s="10">
        <v>90</v>
      </c>
      <c r="B94" s="19" t="s">
        <v>104</v>
      </c>
      <c r="C94" s="44">
        <f>+ยกมา!G94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4">
        <f t="shared" si="4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4"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 x14ac:dyDescent="0.55000000000000004">
      <c r="A95" s="10">
        <v>91</v>
      </c>
      <c r="B95" s="19" t="s">
        <v>105</v>
      </c>
      <c r="C95" s="44">
        <f>+ยกมา!G95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4">
        <f t="shared" si="4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4"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 x14ac:dyDescent="0.55000000000000004">
      <c r="A96" s="10">
        <v>92</v>
      </c>
      <c r="B96" s="19" t="s">
        <v>106</v>
      </c>
      <c r="C96" s="44">
        <f>+ยกมา!G96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4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 x14ac:dyDescent="0.55000000000000004">
      <c r="A97" s="10">
        <v>93</v>
      </c>
      <c r="B97" s="19" t="s">
        <v>107</v>
      </c>
      <c r="C97" s="44">
        <f>+ยกมา!G97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4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50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 x14ac:dyDescent="0.55000000000000004">
      <c r="A98" s="10">
        <v>94</v>
      </c>
      <c r="B98" s="19" t="s">
        <v>108</v>
      </c>
      <c r="C98" s="44">
        <f>+ยกมา!G98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4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 x14ac:dyDescent="0.55000000000000004">
      <c r="A99" s="10">
        <v>95</v>
      </c>
      <c r="B99" s="19" t="s">
        <v>109</v>
      </c>
      <c r="C99" s="44">
        <f>+ยกมา!G99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4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 x14ac:dyDescent="0.55000000000000004">
      <c r="A100" s="10">
        <v>96</v>
      </c>
      <c r="B100" s="19" t="s">
        <v>110</v>
      </c>
      <c r="C100" s="44">
        <f>+ยกมา!G100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4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 x14ac:dyDescent="0.55000000000000004">
      <c r="A101" s="10">
        <v>97</v>
      </c>
      <c r="B101" s="19" t="s">
        <v>111</v>
      </c>
      <c r="C101" s="44">
        <f>+ยกมา!G101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5</v>
      </c>
      <c r="E101" s="44">
        <f t="shared" si="4"/>
        <v>5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2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110</v>
      </c>
      <c r="K101" s="19"/>
      <c r="M101" s="54"/>
      <c r="U101" s="5"/>
    </row>
    <row r="102" spans="1:21" x14ac:dyDescent="0.55000000000000004">
      <c r="A102" s="10">
        <v>98</v>
      </c>
      <c r="B102" s="19" t="s">
        <v>112</v>
      </c>
      <c r="C102" s="44">
        <f>+ยกมา!G102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</v>
      </c>
      <c r="E102" s="44">
        <f t="shared" si="4"/>
        <v>2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4"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2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100</v>
      </c>
      <c r="K102" s="19"/>
      <c r="M102" s="54"/>
      <c r="U102" s="5"/>
    </row>
    <row r="103" spans="1:21" x14ac:dyDescent="0.55000000000000004">
      <c r="A103" s="10">
        <v>99</v>
      </c>
      <c r="B103" s="19" t="s">
        <v>113</v>
      </c>
      <c r="C103" s="44">
        <f>+ยกมา!G103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4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 x14ac:dyDescent="0.55000000000000004">
      <c r="A104" s="10">
        <v>100</v>
      </c>
      <c r="B104" s="19" t="s">
        <v>114</v>
      </c>
      <c r="C104" s="44">
        <f>+ยกมา!G104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4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 x14ac:dyDescent="0.55000000000000004">
      <c r="A105" s="10">
        <v>101</v>
      </c>
      <c r="B105" s="19" t="s">
        <v>115</v>
      </c>
      <c r="C105" s="44">
        <f>+ยกมา!G105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4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 x14ac:dyDescent="0.55000000000000004">
      <c r="A106" s="10">
        <v>102</v>
      </c>
      <c r="B106" s="19" t="s">
        <v>116</v>
      </c>
      <c r="C106" s="44">
        <f>+ยกมา!G106</f>
        <v>2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5</v>
      </c>
      <c r="E106" s="44">
        <f t="shared" si="4"/>
        <v>7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1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20</v>
      </c>
      <c r="K106" s="19"/>
      <c r="M106" s="54"/>
      <c r="U106" s="5"/>
    </row>
    <row r="107" spans="1:21" x14ac:dyDescent="0.55000000000000004">
      <c r="A107" s="10">
        <v>103</v>
      </c>
      <c r="B107" s="19" t="s">
        <v>117</v>
      </c>
      <c r="C107" s="44">
        <f>+ยกมา!G107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4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 x14ac:dyDescent="0.55000000000000004">
      <c r="A108" s="10">
        <v>104</v>
      </c>
      <c r="B108" s="19" t="s">
        <v>119</v>
      </c>
      <c r="C108" s="44">
        <f>+ยกมา!G108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4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 x14ac:dyDescent="0.55000000000000004">
      <c r="A109" s="10">
        <v>105</v>
      </c>
      <c r="B109" s="19" t="s">
        <v>120</v>
      </c>
      <c r="C109" s="44">
        <f>+ยกมา!G109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4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 x14ac:dyDescent="0.55000000000000004">
      <c r="A110" s="10">
        <v>106</v>
      </c>
      <c r="B110" s="19" t="s">
        <v>121</v>
      </c>
      <c r="C110" s="44">
        <f>+ยกมา!G110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4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 x14ac:dyDescent="0.55000000000000004">
      <c r="A111" s="10">
        <v>107</v>
      </c>
      <c r="B111" s="19" t="s">
        <v>122</v>
      </c>
      <c r="C111" s="44">
        <f>+ยกมา!G111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4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 x14ac:dyDescent="0.55000000000000004">
      <c r="A112" s="10">
        <v>108</v>
      </c>
      <c r="B112" s="19" t="s">
        <v>123</v>
      </c>
      <c r="C112" s="44">
        <f>+ยกมา!G112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4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 x14ac:dyDescent="0.55000000000000004">
      <c r="A113" s="10">
        <v>109</v>
      </c>
      <c r="B113" s="19" t="s">
        <v>124</v>
      </c>
      <c r="C113" s="44">
        <f>+ยกมา!G113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4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 x14ac:dyDescent="0.55000000000000004">
      <c r="A114" s="10">
        <v>110</v>
      </c>
      <c r="B114" s="19" t="s">
        <v>125</v>
      </c>
      <c r="C114" s="44">
        <f>+ยกมา!G114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4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4"/>
      <c r="U114" s="5"/>
    </row>
    <row r="115" spans="1:21" x14ac:dyDescent="0.55000000000000004">
      <c r="A115" s="10">
        <v>111</v>
      </c>
      <c r="B115" s="19" t="s">
        <v>126</v>
      </c>
      <c r="C115" s="44">
        <f>+ยกมา!G115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4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 x14ac:dyDescent="0.55000000000000004">
      <c r="A116" s="10">
        <v>112</v>
      </c>
      <c r="B116" s="19" t="s">
        <v>127</v>
      </c>
      <c r="C116" s="44">
        <f>+ยกมา!G116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4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 x14ac:dyDescent="0.55000000000000004">
      <c r="A117" s="10">
        <v>113</v>
      </c>
      <c r="B117" s="19" t="s">
        <v>128</v>
      </c>
      <c r="C117" s="44">
        <f>+ยกมา!G117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4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 x14ac:dyDescent="0.55000000000000004">
      <c r="A118" s="10">
        <v>114</v>
      </c>
      <c r="B118" s="19" t="s">
        <v>129</v>
      </c>
      <c r="C118" s="44">
        <f>+ยกมา!G118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4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 x14ac:dyDescent="0.55000000000000004">
      <c r="A119" s="10">
        <v>115</v>
      </c>
      <c r="B119" s="19" t="s">
        <v>130</v>
      </c>
      <c r="C119" s="44">
        <f>+ยกมา!G119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4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 x14ac:dyDescent="0.55000000000000004">
      <c r="A120" s="10">
        <v>116</v>
      </c>
      <c r="B120" s="19" t="s">
        <v>131</v>
      </c>
      <c r="C120" s="44">
        <f>+ยกมา!G120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4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 x14ac:dyDescent="0.55000000000000004">
      <c r="A121" s="10">
        <v>117</v>
      </c>
      <c r="B121" s="19" t="s">
        <v>132</v>
      </c>
      <c r="C121" s="44">
        <f>+ยกมา!G121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4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 x14ac:dyDescent="0.55000000000000004">
      <c r="A122" s="10">
        <v>118</v>
      </c>
      <c r="B122" s="19" t="s">
        <v>133</v>
      </c>
      <c r="C122" s="44">
        <f>+ยกมา!G122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4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 x14ac:dyDescent="0.55000000000000004">
      <c r="A123" s="10">
        <v>119</v>
      </c>
      <c r="B123" s="19" t="s">
        <v>134</v>
      </c>
      <c r="C123" s="44">
        <f>+ยกมา!G123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4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 x14ac:dyDescent="0.55000000000000004">
      <c r="A124" s="10">
        <v>120</v>
      </c>
      <c r="B124" s="19" t="s">
        <v>135</v>
      </c>
      <c r="C124" s="44">
        <f>+ยกมา!G124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4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 x14ac:dyDescent="0.55000000000000004">
      <c r="A125" s="10">
        <v>121</v>
      </c>
      <c r="B125" s="19" t="s">
        <v>136</v>
      </c>
      <c r="C125" s="44">
        <f>+ยกมา!G125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4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 x14ac:dyDescent="0.55000000000000004">
      <c r="A126" s="10">
        <v>122</v>
      </c>
      <c r="B126" s="19" t="s">
        <v>137</v>
      </c>
      <c r="C126" s="44">
        <f>+ยกมา!G126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4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 x14ac:dyDescent="0.55000000000000004">
      <c r="A127" s="10">
        <v>123</v>
      </c>
      <c r="B127" s="19" t="s">
        <v>138</v>
      </c>
      <c r="C127" s="44">
        <f>+ยกมา!G127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4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 x14ac:dyDescent="0.55000000000000004">
      <c r="A128" s="10">
        <v>124</v>
      </c>
      <c r="B128" s="19" t="s">
        <v>139</v>
      </c>
      <c r="C128" s="44">
        <f>+ยกมา!G128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4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 x14ac:dyDescent="0.55000000000000004">
      <c r="A129" s="10">
        <v>125</v>
      </c>
      <c r="B129" s="19" t="s">
        <v>140</v>
      </c>
      <c r="C129" s="44">
        <f>+ยกมา!G129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4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 x14ac:dyDescent="0.55000000000000004">
      <c r="A130" s="10">
        <v>126</v>
      </c>
      <c r="B130" s="19" t="s">
        <v>141</v>
      </c>
      <c r="C130" s="44">
        <f>+ยกมา!G130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4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 x14ac:dyDescent="0.55000000000000004">
      <c r="A131" s="10">
        <v>127</v>
      </c>
      <c r="B131" s="19" t="s">
        <v>142</v>
      </c>
      <c r="C131" s="44">
        <f>+ยกมา!G131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4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 x14ac:dyDescent="0.55000000000000004">
      <c r="A132" s="10">
        <v>128</v>
      </c>
      <c r="B132" s="19" t="s">
        <v>143</v>
      </c>
      <c r="C132" s="44">
        <f>+ยกมา!G132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4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 x14ac:dyDescent="0.55000000000000004">
      <c r="A133" s="10">
        <v>129</v>
      </c>
      <c r="B133" s="19" t="s">
        <v>144</v>
      </c>
      <c r="C133" s="44">
        <f>+ยกมา!G133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4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 x14ac:dyDescent="0.55000000000000004">
      <c r="A134" s="10">
        <v>130</v>
      </c>
      <c r="B134" s="19" t="s">
        <v>145</v>
      </c>
      <c r="C134" s="44">
        <f>+ยกมา!G134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4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 x14ac:dyDescent="0.55000000000000004">
      <c r="A135" s="10">
        <v>131</v>
      </c>
      <c r="B135" s="19" t="s">
        <v>146</v>
      </c>
      <c r="C135" s="44">
        <f>+ยกมา!G135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4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 x14ac:dyDescent="0.55000000000000004">
      <c r="A136" s="10">
        <v>132</v>
      </c>
      <c r="B136" s="19" t="s">
        <v>147</v>
      </c>
      <c r="C136" s="44">
        <f>+ยกมา!G136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4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 x14ac:dyDescent="0.55000000000000004">
      <c r="A137" s="10">
        <v>133</v>
      </c>
      <c r="B137" s="19" t="s">
        <v>148</v>
      </c>
      <c r="C137" s="44">
        <f>+ยกมา!G137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4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 x14ac:dyDescent="0.55000000000000004">
      <c r="A138" s="10">
        <v>134</v>
      </c>
      <c r="B138" s="19" t="s">
        <v>149</v>
      </c>
      <c r="C138" s="44">
        <f>+ยกมา!G138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4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 x14ac:dyDescent="0.55000000000000004">
      <c r="A139" s="10">
        <v>135</v>
      </c>
      <c r="B139" s="19" t="s">
        <v>150</v>
      </c>
      <c r="C139" s="44">
        <f>+ยกมา!G139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4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 x14ac:dyDescent="0.55000000000000004">
      <c r="A140" s="10">
        <v>136</v>
      </c>
      <c r="B140" s="19" t="s">
        <v>151</v>
      </c>
      <c r="C140" s="44">
        <f>+ยกมา!G140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4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 x14ac:dyDescent="0.55000000000000004">
      <c r="A141" s="10">
        <v>137</v>
      </c>
      <c r="B141" s="19" t="s">
        <v>152</v>
      </c>
      <c r="C141" s="44">
        <f>+ยกมา!G141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4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 x14ac:dyDescent="0.55000000000000004">
      <c r="A142" s="10">
        <v>138</v>
      </c>
      <c r="B142" s="19" t="s">
        <v>153</v>
      </c>
      <c r="C142" s="44">
        <f>+ยกมา!G142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4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 x14ac:dyDescent="0.55000000000000004">
      <c r="A143" s="10">
        <v>139</v>
      </c>
      <c r="B143" s="19" t="s">
        <v>154</v>
      </c>
      <c r="C143" s="44">
        <f>+ยกมา!G143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4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 x14ac:dyDescent="0.55000000000000004">
      <c r="A144" s="10">
        <v>140</v>
      </c>
      <c r="B144" s="19" t="s">
        <v>155</v>
      </c>
      <c r="C144" s="44">
        <f>+ยกมา!G144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4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 x14ac:dyDescent="0.55000000000000004">
      <c r="A145" s="10">
        <v>141</v>
      </c>
      <c r="B145" s="19" t="s">
        <v>156</v>
      </c>
      <c r="C145" s="44">
        <f>+ยกมา!G145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4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 x14ac:dyDescent="0.55000000000000004">
      <c r="A146" s="10">
        <v>142</v>
      </c>
      <c r="B146" s="19" t="s">
        <v>157</v>
      </c>
      <c r="C146" s="44">
        <f>+ยกมา!G146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4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 x14ac:dyDescent="0.55000000000000004">
      <c r="A147" s="10">
        <v>143</v>
      </c>
      <c r="B147" s="19" t="s">
        <v>158</v>
      </c>
      <c r="C147" s="44">
        <f>+ยกมา!G147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4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 x14ac:dyDescent="0.55000000000000004">
      <c r="A148" s="10">
        <v>144</v>
      </c>
      <c r="B148" s="19" t="s">
        <v>159</v>
      </c>
      <c r="C148" s="44">
        <f>+ยกมา!G148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4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4"/>
      <c r="U148" s="5"/>
    </row>
    <row r="149" spans="1:21" x14ac:dyDescent="0.55000000000000004">
      <c r="A149" s="10">
        <v>145</v>
      </c>
      <c r="B149" s="19" t="s">
        <v>160</v>
      </c>
      <c r="C149" s="44">
        <f>+ยกมา!G149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4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 x14ac:dyDescent="0.55000000000000004">
      <c r="A150" s="10">
        <v>146</v>
      </c>
      <c r="B150" s="19" t="s">
        <v>161</v>
      </c>
      <c r="C150" s="44">
        <f>+ยกมา!G150</f>
        <v>8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59</v>
      </c>
      <c r="E150" s="44">
        <f t="shared" si="4"/>
        <v>67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6</v>
      </c>
      <c r="G150" s="44"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49</v>
      </c>
      <c r="I150" s="20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5880</v>
      </c>
      <c r="K150" s="19"/>
      <c r="M150" s="54"/>
      <c r="U150" s="5"/>
    </row>
    <row r="151" spans="1:21" x14ac:dyDescent="0.55000000000000004">
      <c r="A151" s="10">
        <v>147</v>
      </c>
      <c r="B151" s="19" t="s">
        <v>162</v>
      </c>
      <c r="C151" s="44">
        <f>+ยกมา!G151</f>
        <v>6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17</v>
      </c>
      <c r="E151" s="44">
        <f t="shared" si="4"/>
        <v>23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4</v>
      </c>
      <c r="G151" s="44"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1200</v>
      </c>
      <c r="K151" s="19"/>
      <c r="M151" s="54"/>
      <c r="U151" s="5"/>
    </row>
    <row r="152" spans="1:21" x14ac:dyDescent="0.55000000000000004">
      <c r="A152" s="10">
        <v>148</v>
      </c>
      <c r="B152" s="19" t="s">
        <v>163</v>
      </c>
      <c r="C152" s="44">
        <f>+ยกมา!G152</f>
        <v>7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10</v>
      </c>
      <c r="E152" s="44">
        <f t="shared" si="4"/>
        <v>17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17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2040</v>
      </c>
      <c r="K152" s="19"/>
      <c r="M152" s="54"/>
      <c r="U152" s="5"/>
    </row>
    <row r="153" spans="1:21" x14ac:dyDescent="0.55000000000000004">
      <c r="A153" s="10">
        <v>149</v>
      </c>
      <c r="B153" s="19" t="s">
        <v>164</v>
      </c>
      <c r="C153" s="44">
        <f>+ยกมา!G153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15</v>
      </c>
      <c r="E153" s="44">
        <f t="shared" si="4"/>
        <v>15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8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960</v>
      </c>
      <c r="K153" s="19"/>
      <c r="M153" s="54"/>
      <c r="U153" s="5"/>
    </row>
    <row r="154" spans="1:21" x14ac:dyDescent="0.55000000000000004">
      <c r="A154" s="10">
        <v>150</v>
      </c>
      <c r="B154" s="19" t="s">
        <v>165</v>
      </c>
      <c r="C154" s="44">
        <f>+ยกมา!G154</f>
        <v>4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5</v>
      </c>
      <c r="E154" s="44">
        <f t="shared" si="4"/>
        <v>9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9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1665</v>
      </c>
      <c r="K154" s="19"/>
      <c r="M154" s="54"/>
      <c r="U154" s="5"/>
    </row>
    <row r="155" spans="1:21" x14ac:dyDescent="0.55000000000000004">
      <c r="A155" s="10">
        <v>151</v>
      </c>
      <c r="B155" s="19" t="s">
        <v>166</v>
      </c>
      <c r="C155" s="44">
        <f>+ยกมา!G155</f>
        <v>2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6</v>
      </c>
      <c r="E155" s="44">
        <f t="shared" si="4"/>
        <v>8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2</v>
      </c>
      <c r="G155" s="44"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5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925</v>
      </c>
      <c r="K155" s="19"/>
      <c r="M155" s="54"/>
      <c r="U155" s="5"/>
    </row>
    <row r="156" spans="1:21" x14ac:dyDescent="0.55000000000000004">
      <c r="A156" s="10">
        <v>152</v>
      </c>
      <c r="B156" s="19" t="s">
        <v>167</v>
      </c>
      <c r="C156" s="44">
        <f>+ยกมา!G156</f>
        <v>4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12</v>
      </c>
      <c r="E156" s="44">
        <f t="shared" si="4"/>
        <v>16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1</v>
      </c>
      <c r="G156" s="44"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9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1665</v>
      </c>
      <c r="K156" s="19"/>
      <c r="M156" s="54"/>
      <c r="U156" s="5"/>
    </row>
    <row r="157" spans="1:21" x14ac:dyDescent="0.55000000000000004">
      <c r="A157" s="10">
        <v>153</v>
      </c>
      <c r="B157" s="19" t="s">
        <v>168</v>
      </c>
      <c r="C157" s="44">
        <f>+ยกมา!G157</f>
        <v>2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4"/>
        <v>2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2</v>
      </c>
      <c r="G157" s="44"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 x14ac:dyDescent="0.55000000000000004">
      <c r="A158" s="10">
        <v>154</v>
      </c>
      <c r="B158" s="19" t="s">
        <v>169</v>
      </c>
      <c r="C158" s="44">
        <f>+ยกมา!G158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4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 x14ac:dyDescent="0.55000000000000004">
      <c r="A159" s="10">
        <v>155</v>
      </c>
      <c r="B159" s="19" t="s">
        <v>170</v>
      </c>
      <c r="C159" s="44">
        <f>+ยกมา!G159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4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 x14ac:dyDescent="0.55000000000000004">
      <c r="A160" s="10">
        <v>156</v>
      </c>
      <c r="B160" s="19" t="s">
        <v>171</v>
      </c>
      <c r="C160" s="44">
        <f>+ยกมา!G160</f>
        <v>2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4"/>
        <v>2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2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180</v>
      </c>
      <c r="K160" s="19"/>
      <c r="M160" s="54"/>
      <c r="U160" s="5"/>
    </row>
    <row r="161" spans="1:21" x14ac:dyDescent="0.55000000000000004">
      <c r="A161" s="10">
        <v>157</v>
      </c>
      <c r="B161" s="19" t="s">
        <v>172</v>
      </c>
      <c r="C161" s="44">
        <f>+ยกมา!G161</f>
        <v>3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4"/>
        <v>3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2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180</v>
      </c>
      <c r="K161" s="19"/>
      <c r="M161" s="54"/>
      <c r="U161" s="5"/>
    </row>
    <row r="162" spans="1:21" x14ac:dyDescent="0.55000000000000004">
      <c r="A162" s="10">
        <v>158</v>
      </c>
      <c r="B162" s="19" t="s">
        <v>173</v>
      </c>
      <c r="C162" s="44">
        <f>+ยกมา!G162</f>
        <v>2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4"/>
        <v>2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1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90</v>
      </c>
      <c r="K162" s="19"/>
      <c r="M162" s="54"/>
      <c r="U162" s="5"/>
    </row>
    <row r="163" spans="1:21" x14ac:dyDescent="0.55000000000000004">
      <c r="A163" s="10">
        <v>159</v>
      </c>
      <c r="B163" s="19" t="s">
        <v>266</v>
      </c>
      <c r="C163" s="44">
        <f>+ยกมา!G163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2</v>
      </c>
      <c r="E163" s="44">
        <f t="shared" si="4"/>
        <v>2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2</v>
      </c>
      <c r="I163" s="20">
        <v>30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60</v>
      </c>
      <c r="K163" s="19"/>
      <c r="M163" s="54"/>
      <c r="U163" s="5"/>
    </row>
    <row r="164" spans="1:21" x14ac:dyDescent="0.55000000000000004">
      <c r="A164" s="10">
        <v>160</v>
      </c>
      <c r="B164" s="19" t="s">
        <v>175</v>
      </c>
      <c r="C164" s="44">
        <f>+ยกมา!G164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4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4"/>
      <c r="U164" s="5"/>
    </row>
    <row r="165" spans="1:21" x14ac:dyDescent="0.55000000000000004">
      <c r="A165" s="10">
        <v>161</v>
      </c>
      <c r="B165" s="19" t="s">
        <v>176</v>
      </c>
      <c r="C165" s="44">
        <f>+ยกมา!G165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4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4"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 x14ac:dyDescent="0.55000000000000004">
      <c r="A166" s="10">
        <v>162</v>
      </c>
      <c r="B166" s="19" t="s">
        <v>177</v>
      </c>
      <c r="C166" s="44">
        <f>+ยกมา!G166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4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 x14ac:dyDescent="0.55000000000000004">
      <c r="A167" s="10">
        <v>163</v>
      </c>
      <c r="B167" s="19" t="s">
        <v>178</v>
      </c>
      <c r="C167" s="44">
        <f>+ยกมา!G167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4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4"/>
      <c r="U167" s="5"/>
    </row>
    <row r="168" spans="1:21" x14ac:dyDescent="0.55000000000000004">
      <c r="A168" s="10">
        <v>164</v>
      </c>
      <c r="B168" s="19" t="s">
        <v>179</v>
      </c>
      <c r="C168" s="44">
        <f>+ยกมา!G168</f>
        <v>6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4">
        <f t="shared" si="4"/>
        <v>6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3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165</v>
      </c>
      <c r="K168" s="19"/>
      <c r="M168" s="54"/>
      <c r="U168" s="5"/>
    </row>
    <row r="169" spans="1:21" x14ac:dyDescent="0.55000000000000004">
      <c r="A169" s="10">
        <v>165</v>
      </c>
      <c r="B169" s="19" t="s">
        <v>180</v>
      </c>
      <c r="C169" s="44">
        <f>+ยกมา!G169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4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4"/>
      <c r="U169" s="5"/>
    </row>
    <row r="170" spans="1:21" x14ac:dyDescent="0.55000000000000004">
      <c r="A170" s="10">
        <v>166</v>
      </c>
      <c r="B170" s="19" t="s">
        <v>181</v>
      </c>
      <c r="C170" s="44">
        <f>+ยกมา!G170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5</v>
      </c>
      <c r="E170" s="44">
        <f t="shared" si="4"/>
        <v>5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19"/>
      <c r="M170" s="54"/>
      <c r="U170" s="5"/>
    </row>
    <row r="171" spans="1:21" x14ac:dyDescent="0.55000000000000004">
      <c r="A171" s="10">
        <v>167</v>
      </c>
      <c r="B171" s="19" t="s">
        <v>253</v>
      </c>
      <c r="C171" s="44">
        <f>+ยกมา!G171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4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 x14ac:dyDescent="0.55000000000000004">
      <c r="A172" s="10">
        <v>168</v>
      </c>
      <c r="B172" s="19" t="s">
        <v>182</v>
      </c>
      <c r="C172" s="44">
        <f>+ยกมา!G172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4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 x14ac:dyDescent="0.55000000000000004">
      <c r="A173" s="10">
        <v>169</v>
      </c>
      <c r="B173" s="19" t="s">
        <v>183</v>
      </c>
      <c r="C173" s="44">
        <f>+ยกมา!G173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4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 x14ac:dyDescent="0.55000000000000004">
      <c r="A174" s="10">
        <v>170</v>
      </c>
      <c r="B174" s="19" t="s">
        <v>184</v>
      </c>
      <c r="C174" s="44">
        <f>+ยกมา!G174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4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 x14ac:dyDescent="0.55000000000000004">
      <c r="A175" s="10">
        <v>171</v>
      </c>
      <c r="B175" s="19" t="s">
        <v>185</v>
      </c>
      <c r="C175" s="44">
        <f>+ยกมา!G175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4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 x14ac:dyDescent="0.55000000000000004">
      <c r="A176" s="10">
        <v>172</v>
      </c>
      <c r="B176" s="19" t="s">
        <v>186</v>
      </c>
      <c r="C176" s="44">
        <f>+ยกมา!G176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4">
        <f t="shared" si="4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4"/>
      <c r="U176" s="5"/>
    </row>
    <row r="177" spans="1:21" x14ac:dyDescent="0.55000000000000004">
      <c r="A177" s="10">
        <v>173</v>
      </c>
      <c r="B177" s="19" t="s">
        <v>187</v>
      </c>
      <c r="C177" s="44">
        <f>+ยกมา!G177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5</v>
      </c>
      <c r="E177" s="44">
        <f t="shared" si="4"/>
        <v>5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5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600</v>
      </c>
      <c r="K177" s="19"/>
      <c r="M177" s="54"/>
      <c r="U177" s="5"/>
    </row>
    <row r="178" spans="1:21" x14ac:dyDescent="0.55000000000000004">
      <c r="A178" s="10">
        <v>174</v>
      </c>
      <c r="B178" s="19" t="s">
        <v>188</v>
      </c>
      <c r="C178" s="44">
        <f>+ยกมา!G178</f>
        <v>5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15</v>
      </c>
      <c r="E178" s="44">
        <f t="shared" si="4"/>
        <v>20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19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2280</v>
      </c>
      <c r="K178" s="19"/>
      <c r="M178" s="54"/>
      <c r="U178" s="5"/>
    </row>
    <row r="179" spans="1:21" x14ac:dyDescent="0.55000000000000004">
      <c r="A179" s="10">
        <v>175</v>
      </c>
      <c r="B179" s="19" t="s">
        <v>189</v>
      </c>
      <c r="C179" s="44">
        <f>+ยกมา!G179</f>
        <v>44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4"/>
        <v>44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2</v>
      </c>
      <c r="G179" s="44"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5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50</v>
      </c>
      <c r="K179" s="19"/>
      <c r="M179" s="54"/>
      <c r="U179" s="5"/>
    </row>
    <row r="180" spans="1:21" x14ac:dyDescent="0.55000000000000004">
      <c r="A180" s="10">
        <v>176</v>
      </c>
      <c r="B180" s="19" t="s">
        <v>190</v>
      </c>
      <c r="C180" s="44">
        <f>+ยกมา!G180</f>
        <v>64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72</v>
      </c>
      <c r="E180" s="44">
        <f t="shared" si="4"/>
        <v>136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40</v>
      </c>
      <c r="G180" s="44"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33</v>
      </c>
      <c r="I180" s="20">
        <v>10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330</v>
      </c>
      <c r="K180" s="19"/>
      <c r="M180" s="54"/>
      <c r="U180" s="5"/>
    </row>
    <row r="181" spans="1:21" x14ac:dyDescent="0.55000000000000004">
      <c r="A181" s="10">
        <v>177</v>
      </c>
      <c r="B181" s="19" t="s">
        <v>191</v>
      </c>
      <c r="C181" s="44">
        <f>+ยกมา!G181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4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 x14ac:dyDescent="0.55000000000000004">
      <c r="A182" s="10">
        <v>178</v>
      </c>
      <c r="B182" s="19" t="s">
        <v>192</v>
      </c>
      <c r="C182" s="44">
        <f>+ยกมา!G182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4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 x14ac:dyDescent="0.55000000000000004">
      <c r="A183" s="10">
        <v>179</v>
      </c>
      <c r="B183" s="19" t="s">
        <v>193</v>
      </c>
      <c r="C183" s="44">
        <f>+ยกมา!G183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4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 x14ac:dyDescent="0.55000000000000004">
      <c r="A184" s="10">
        <v>180</v>
      </c>
      <c r="B184" s="19" t="s">
        <v>194</v>
      </c>
      <c r="C184" s="44">
        <f>+ยกมา!G184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4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 x14ac:dyDescent="0.55000000000000004">
      <c r="A185" s="10">
        <v>181</v>
      </c>
      <c r="B185" s="19" t="s">
        <v>195</v>
      </c>
      <c r="C185" s="44">
        <f>+ยกมา!G185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4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 x14ac:dyDescent="0.55000000000000004">
      <c r="A186" s="10">
        <v>182</v>
      </c>
      <c r="B186" s="19" t="s">
        <v>196</v>
      </c>
      <c r="C186" s="44">
        <f>+ยกมา!G186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4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 x14ac:dyDescent="0.55000000000000004">
      <c r="A187" s="10">
        <v>183</v>
      </c>
      <c r="B187" s="19" t="s">
        <v>197</v>
      </c>
      <c r="C187" s="44">
        <f>+ยกมา!G187</f>
        <v>14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4"/>
        <v>14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14</v>
      </c>
      <c r="G187" s="44"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 x14ac:dyDescent="0.55000000000000004">
      <c r="A188" s="10">
        <v>184</v>
      </c>
      <c r="B188" s="19" t="s">
        <v>198</v>
      </c>
      <c r="C188" s="44">
        <f>+ยกมา!G188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4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 x14ac:dyDescent="0.55000000000000004">
      <c r="A189" s="10">
        <v>185</v>
      </c>
      <c r="B189" s="19" t="s">
        <v>199</v>
      </c>
      <c r="C189" s="44">
        <f>+ยกมา!G189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4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/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 x14ac:dyDescent="0.55000000000000004">
      <c r="A190" s="10">
        <v>186</v>
      </c>
      <c r="B190" s="19" t="s">
        <v>200</v>
      </c>
      <c r="C190" s="44">
        <f>+ยกมา!G190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4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 x14ac:dyDescent="0.55000000000000004">
      <c r="A191" s="10">
        <v>187</v>
      </c>
      <c r="B191" s="19" t="s">
        <v>201</v>
      </c>
      <c r="C191" s="44">
        <f>+ยกมา!G191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4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800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 x14ac:dyDescent="0.55000000000000004">
      <c r="A192" s="10">
        <v>188</v>
      </c>
      <c r="B192" s="19" t="s">
        <v>202</v>
      </c>
      <c r="C192" s="44">
        <f>+ยกมา!G192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4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 x14ac:dyDescent="0.55000000000000004">
      <c r="A193" s="10">
        <v>189</v>
      </c>
      <c r="B193" s="19" t="s">
        <v>254</v>
      </c>
      <c r="C193" s="44">
        <f>+ยกมา!G193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4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40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4"/>
      <c r="U193" s="5"/>
    </row>
    <row r="194" spans="1:21" x14ac:dyDescent="0.55000000000000004">
      <c r="A194" s="10">
        <v>190</v>
      </c>
      <c r="B194" s="19" t="s">
        <v>203</v>
      </c>
      <c r="C194" s="44">
        <f>+ยกมา!G194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4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 x14ac:dyDescent="0.55000000000000004">
      <c r="A195" s="10">
        <v>191</v>
      </c>
      <c r="B195" s="19" t="s">
        <v>204</v>
      </c>
      <c r="C195" s="44">
        <f>+ยกมา!G195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4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 x14ac:dyDescent="0.55000000000000004">
      <c r="A196" s="10">
        <v>192</v>
      </c>
      <c r="B196" s="19" t="s">
        <v>205</v>
      </c>
      <c r="C196" s="44">
        <f>+ยกมา!G196</f>
        <v>14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4"/>
        <v>14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14</v>
      </c>
      <c r="G196" s="44"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200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 x14ac:dyDescent="0.55000000000000004">
      <c r="A197" s="10">
        <v>193</v>
      </c>
      <c r="B197" s="19" t="s">
        <v>206</v>
      </c>
      <c r="C197" s="44">
        <f>+ยกมา!G197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4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 x14ac:dyDescent="0.55000000000000004">
      <c r="A198" s="10">
        <v>194</v>
      </c>
      <c r="B198" s="19" t="s">
        <v>207</v>
      </c>
      <c r="C198" s="44">
        <f>+ยกมา!G198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4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150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 x14ac:dyDescent="0.55000000000000004">
      <c r="A199" s="10">
        <v>195</v>
      </c>
      <c r="B199" s="19" t="s">
        <v>208</v>
      </c>
      <c r="C199" s="44">
        <f>+ยกมา!G199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4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65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 x14ac:dyDescent="0.55000000000000004">
      <c r="A200" s="10">
        <v>196</v>
      </c>
      <c r="B200" s="19" t="s">
        <v>209</v>
      </c>
      <c r="C200" s="44">
        <f>+ยกมา!G200</f>
        <v>119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4"/>
        <v>119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40</v>
      </c>
      <c r="G200" s="44"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28</v>
      </c>
      <c r="I200" s="15">
        <v>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 x14ac:dyDescent="0.55000000000000004">
      <c r="A201" s="10">
        <v>197</v>
      </c>
      <c r="B201" s="19" t="s">
        <v>210</v>
      </c>
      <c r="C201" s="44">
        <f>+ยกมา!G201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68</v>
      </c>
      <c r="E201" s="44">
        <f t="shared" si="4"/>
        <v>68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68</v>
      </c>
      <c r="I201" s="15">
        <v>25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2100</v>
      </c>
      <c r="K201" s="19"/>
      <c r="M201" s="54"/>
      <c r="U201" s="5"/>
    </row>
    <row r="202" spans="1:21" x14ac:dyDescent="0.55000000000000004">
      <c r="A202" s="10">
        <v>198</v>
      </c>
      <c r="B202" s="19" t="s">
        <v>211</v>
      </c>
      <c r="C202" s="44">
        <f>+ยกมา!G202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2</v>
      </c>
      <c r="E202" s="44">
        <f t="shared" si="4"/>
        <v>2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2</v>
      </c>
      <c r="I202" s="15">
        <v>150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300</v>
      </c>
      <c r="K202" s="19"/>
      <c r="M202" s="54"/>
      <c r="U202" s="5"/>
    </row>
    <row r="203" spans="1:21" x14ac:dyDescent="0.55000000000000004">
      <c r="A203" s="10">
        <v>199</v>
      </c>
      <c r="B203" s="19" t="s">
        <v>212</v>
      </c>
      <c r="C203" s="44">
        <f>+ยกมา!G203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2</v>
      </c>
      <c r="E203" s="44">
        <f t="shared" ref="E203:E224" si="5">+C203+D203</f>
        <v>2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2</v>
      </c>
      <c r="I203" s="15">
        <v>150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300</v>
      </c>
      <c r="K203" s="19"/>
      <c r="M203" s="54"/>
      <c r="U203" s="5"/>
    </row>
    <row r="204" spans="1:21" x14ac:dyDescent="0.55000000000000004">
      <c r="A204" s="10">
        <v>200</v>
      </c>
      <c r="B204" s="19" t="s">
        <v>255</v>
      </c>
      <c r="C204" s="44">
        <f>+ยกมา!G204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2</v>
      </c>
      <c r="E204" s="44">
        <f t="shared" si="5"/>
        <v>2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2</v>
      </c>
      <c r="I204" s="15">
        <v>120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240</v>
      </c>
      <c r="K204" s="19"/>
      <c r="M204" s="54"/>
      <c r="U204" s="5"/>
    </row>
    <row r="205" spans="1:21" x14ac:dyDescent="0.55000000000000004">
      <c r="A205" s="10">
        <v>201</v>
      </c>
      <c r="B205" s="19" t="s">
        <v>213</v>
      </c>
      <c r="C205" s="44">
        <f>+ยกมา!G205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2</v>
      </c>
      <c r="E205" s="44">
        <f t="shared" si="5"/>
        <v>2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2</v>
      </c>
      <c r="I205" s="15">
        <v>150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300</v>
      </c>
      <c r="K205" s="19"/>
      <c r="M205" s="54"/>
      <c r="U205" s="5"/>
    </row>
    <row r="206" spans="1:21" x14ac:dyDescent="0.55000000000000004">
      <c r="A206" s="10">
        <v>202</v>
      </c>
      <c r="B206" s="19" t="s">
        <v>256</v>
      </c>
      <c r="C206" s="44">
        <f>+ยกมา!G206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5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150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 x14ac:dyDescent="0.55000000000000004">
      <c r="A207" s="10">
        <v>203</v>
      </c>
      <c r="B207" s="19" t="s">
        <v>257</v>
      </c>
      <c r="C207" s="44">
        <f>+ยกมา!G207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5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50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 x14ac:dyDescent="0.55000000000000004">
      <c r="A208" s="10">
        <v>204</v>
      </c>
      <c r="B208" s="19" t="s">
        <v>258</v>
      </c>
      <c r="C208" s="44">
        <f>+ยกมา!G208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5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50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1" x14ac:dyDescent="0.55000000000000004">
      <c r="A209" s="10">
        <v>205</v>
      </c>
      <c r="B209" s="19" t="s">
        <v>259</v>
      </c>
      <c r="C209" s="44">
        <f>+ยกมา!G209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5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10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1" x14ac:dyDescent="0.55000000000000004">
      <c r="A210" s="10">
        <v>206</v>
      </c>
      <c r="B210" s="19" t="s">
        <v>174</v>
      </c>
      <c r="C210" s="44">
        <f>+ยกมา!G210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5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0">
        <v>50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1" x14ac:dyDescent="0.55000000000000004">
      <c r="A211" s="10">
        <v>207</v>
      </c>
      <c r="B211" s="19" t="s">
        <v>290</v>
      </c>
      <c r="C211" s="44">
        <f>+ยกมา!G211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2</v>
      </c>
      <c r="E211" s="44">
        <f t="shared" si="5"/>
        <v>2</v>
      </c>
      <c r="F211" s="45">
        <f>+'1'!F219+'2'!F219+'3'!F219+'4'!F215+'5'!F215+'6'!F215+'7'!F215+'8'!F215+'9'!F215+'10'!F215+'11'!F215+'12'!F215+'13'!F217+'14'!F219+'15'!F219+'16'!F219+'17'!F219+'18'!F219+'19'!F219+'20'!F219+'21'!F219+'22'!F219+'23'!F219+'24'!F219+'25'!F219+'26'!F219+'27'!F219+'28'!F219+'29'!F219+'30'!F219+'31'!F219</f>
        <v>0</v>
      </c>
      <c r="G211" s="44">
        <v>0</v>
      </c>
      <c r="H211" s="45">
        <f>+'1'!H219+'2'!H219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2</v>
      </c>
      <c r="I211" s="20">
        <v>50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100</v>
      </c>
      <c r="K211" s="19"/>
      <c r="M211" s="54"/>
      <c r="U211" s="5"/>
    </row>
    <row r="212" spans="1:21" x14ac:dyDescent="0.55000000000000004">
      <c r="A212" s="10">
        <v>208</v>
      </c>
      <c r="B212" s="19" t="s">
        <v>291</v>
      </c>
      <c r="C212" s="44">
        <f>+ยกมา!G212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1</v>
      </c>
      <c r="E212" s="44">
        <f t="shared" si="5"/>
        <v>1</v>
      </c>
      <c r="F212" s="45">
        <f>+'1'!F220+'2'!F220+'3'!F220+'4'!F216+'5'!F216+'6'!F216+'7'!F216+'8'!F216+'9'!F216+'10'!F216+'11'!F216+'12'!F216+'13'!F218+'14'!F220+'15'!F220+'16'!F220+'17'!F220+'18'!F220+'19'!F220+'20'!F220+'21'!F220+'22'!F220+'23'!F220+'24'!F220+'25'!F220+'26'!F220+'27'!F220+'28'!F220+'29'!F220+'30'!F220+'31'!F220</f>
        <v>0</v>
      </c>
      <c r="G212" s="44"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1</v>
      </c>
      <c r="I212" s="20">
        <v>50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50</v>
      </c>
      <c r="K212" s="19"/>
      <c r="M212" s="54"/>
      <c r="U212" s="5"/>
    </row>
    <row r="213" spans="1:21" x14ac:dyDescent="0.55000000000000004">
      <c r="A213" s="10">
        <v>209</v>
      </c>
      <c r="B213" s="19" t="s">
        <v>292</v>
      </c>
      <c r="C213" s="44">
        <f>+ยกมา!G213</f>
        <v>0</v>
      </c>
      <c r="D213" s="45">
        <f>+'1'!D221+'2'!D221+'3'!D221+'4'!D217+'5'!D217+'6'!D217+'7'!D217+'8'!D217+'9'!D217+'10'!D217+'11'!D217+'12'!D217+'13'!D219+'14'!D221+'15'!D221+'16'!D221+'17'!D221+'18'!D221+'19'!D221+'20'!D221+'21'!D221+'22'!D221+'23'!D221+'24'!D221+'25'!D221+'26'!D221+'27'!D221+'28'!D221+'29'!D221+'30'!D221+'31'!D221</f>
        <v>0</v>
      </c>
      <c r="E213" s="44">
        <f t="shared" si="5"/>
        <v>0</v>
      </c>
      <c r="F213" s="45">
        <f>+'1'!F221+'2'!F221+'3'!F221+'4'!F217+'5'!F217+'6'!F217+'7'!F217+'8'!F217+'9'!F217+'10'!F217+'11'!F217+'12'!F217+'13'!F219+'14'!F221+'15'!F221+'16'!F221+'17'!F221+'18'!F221+'19'!F221+'20'!F221+'21'!F221+'22'!F221+'23'!F221+'24'!F221+'25'!F221+'26'!F221+'27'!F221+'28'!F221+'29'!F221+'30'!F221+'31'!F221</f>
        <v>0</v>
      </c>
      <c r="G213" s="44">
        <v>0</v>
      </c>
      <c r="H213" s="45">
        <f>+'1'!H221+'2'!H221+'3'!H221+'4'!H217+'5'!H217+'6'!H217+'7'!H217+'8'!H217+'9'!H217+'10'!H217+'11'!H217+'12'!H217+'13'!H219+'14'!H221+'15'!H221+'16'!H221+'17'!H221+'18'!H221+'19'!H221+'20'!H221+'21'!H221+'22'!H221+'23'!H221+'24'!H221+'25'!H221+'26'!H221+'27'!H221+'28'!H221+'29'!H221+'30'!H221</f>
        <v>0</v>
      </c>
      <c r="I213" s="20">
        <v>60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1" x14ac:dyDescent="0.55000000000000004">
      <c r="A214" s="10">
        <v>210</v>
      </c>
      <c r="B214" s="19" t="s">
        <v>293</v>
      </c>
      <c r="C214" s="44">
        <f>+ยกมา!G214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2</v>
      </c>
      <c r="E214" s="44">
        <f t="shared" si="5"/>
        <v>2</v>
      </c>
      <c r="F214" s="45">
        <f>+'1'!F222+'2'!F222+'3'!F222+'4'!F218+'5'!F218+'6'!F218+'7'!F218+'8'!F218+'9'!F218+'10'!F218+'11'!F218+'12'!F218+'13'!F220+'14'!F222+'15'!F222+'16'!F222+'17'!F222+'18'!F222+'19'!F222+'20'!F222+'21'!F222+'22'!F222+'23'!F222+'24'!F222+'25'!F222+'26'!F222+'27'!F222+'28'!F222+'29'!F222+'30'!F222+'31'!F222</f>
        <v>0</v>
      </c>
      <c r="G214" s="44"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2</v>
      </c>
      <c r="I214" s="20">
        <v>60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120</v>
      </c>
      <c r="K214" s="19"/>
      <c r="M214" s="54"/>
      <c r="U214" s="5"/>
    </row>
    <row r="215" spans="1:21" x14ac:dyDescent="0.55000000000000004">
      <c r="A215" s="10">
        <v>211</v>
      </c>
      <c r="B215" s="19" t="s">
        <v>337</v>
      </c>
      <c r="C215" s="44">
        <f>+ยกมา!G215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20</v>
      </c>
      <c r="E215" s="44">
        <f t="shared" si="5"/>
        <v>20</v>
      </c>
      <c r="F215" s="45">
        <f>+'1'!F223+'2'!F223+'3'!F223+'4'!F219+'5'!F219+'6'!F219+'7'!F219+'8'!F219+'9'!F219+'10'!F219+'11'!F219+'12'!F219+'13'!F221+'14'!F223+'15'!F223+'16'!F223+'17'!F223+'18'!F223+'19'!F223+'20'!F223+'21'!F223+'22'!F223+'23'!F223+'24'!F223+'25'!F223+'26'!F223+'27'!F223+'28'!F223+'29'!F223+'30'!F223+'31'!F223</f>
        <v>0</v>
      </c>
      <c r="G215" s="44"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19</v>
      </c>
      <c r="I215" s="20">
        <v>50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950</v>
      </c>
      <c r="K215" s="19"/>
      <c r="M215" s="54"/>
      <c r="U215" s="5"/>
    </row>
    <row r="216" spans="1:21" x14ac:dyDescent="0.55000000000000004">
      <c r="A216" s="10">
        <v>212</v>
      </c>
      <c r="B216" s="19" t="s">
        <v>338</v>
      </c>
      <c r="C216" s="44">
        <f>+ยกมา!G216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10</v>
      </c>
      <c r="E216" s="44">
        <f t="shared" si="5"/>
        <v>10</v>
      </c>
      <c r="F216" s="45">
        <f>+'1'!F224+'2'!F224+'3'!F224+'4'!F220+'5'!F220+'6'!F220+'7'!F220+'8'!F220+'9'!F220+'10'!F220+'11'!F220+'12'!F220+'13'!F222+'14'!F224+'15'!F224+'16'!F224+'17'!F224+'18'!F224+'19'!F224+'20'!F224+'21'!F224+'22'!F224+'23'!F224+'24'!F224+'25'!F224+'26'!F224+'27'!F224+'28'!F224+'29'!F224+'30'!F224+'31'!F224</f>
        <v>0</v>
      </c>
      <c r="G216" s="44">
        <v>0</v>
      </c>
      <c r="H216" s="45">
        <v>4</v>
      </c>
      <c r="I216" s="20">
        <v>50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200</v>
      </c>
      <c r="K216" s="19"/>
      <c r="M216" s="54"/>
      <c r="U216" s="5"/>
    </row>
    <row r="217" spans="1:21" x14ac:dyDescent="0.55000000000000004">
      <c r="A217" s="10">
        <v>213</v>
      </c>
      <c r="B217" s="19" t="s">
        <v>347</v>
      </c>
      <c r="C217" s="44">
        <f>+ยกมา!G217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10</v>
      </c>
      <c r="E217" s="44">
        <f t="shared" si="5"/>
        <v>10</v>
      </c>
      <c r="F217" s="45">
        <f>+'1'!F225+'2'!F225+'3'!F225+'4'!F221+'5'!F221+'6'!F221+'7'!F221+'8'!F221+'9'!F221+'10'!F221+'11'!F221+'12'!F221+'13'!F223+'14'!F225+'15'!F225+'16'!F225+'17'!F225+'18'!F225+'19'!F225+'20'!F225+'21'!F225+'22'!F225+'23'!F225+'24'!F225+'25'!F225+'26'!F225+'27'!F225+'28'!F225+'29'!F225+'30'!F225+'31'!F225</f>
        <v>0</v>
      </c>
      <c r="G217" s="44"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8</v>
      </c>
      <c r="I217" s="20">
        <v>50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400</v>
      </c>
      <c r="K217" s="19"/>
      <c r="M217" s="54"/>
      <c r="U217" s="5"/>
    </row>
    <row r="218" spans="1:21" x14ac:dyDescent="0.55000000000000004">
      <c r="A218" s="10">
        <v>214</v>
      </c>
      <c r="B218" s="19"/>
      <c r="C218" s="44">
        <f>+ยกมา!G218</f>
        <v>0</v>
      </c>
      <c r="D218" s="45">
        <f>+'1'!D226+'2'!D226+'3'!D226+'4'!D222+'5'!D222+'6'!D222+'7'!D222+'8'!D222+'9'!D222+'10'!D222+'11'!D222+'12'!D222+'13'!D224+'14'!D226+'15'!D226+'16'!D226+'17'!D226+'18'!D226+'19'!D226+'20'!D226+'21'!D226+'22'!D226+'23'!D226+'24'!D226+'25'!D226+'26'!D226+'27'!D226+'28'!D226+'29'!D226+'30'!D226+'31'!D226</f>
        <v>0</v>
      </c>
      <c r="E218" s="44">
        <f t="shared" si="5"/>
        <v>0</v>
      </c>
      <c r="F218" s="45">
        <f>+'1'!F226+'2'!F226+'3'!F226+'4'!F222+'5'!F222+'6'!F222+'7'!F222+'8'!F222+'9'!F222+'10'!F222+'11'!F222+'12'!F222+'13'!F224+'14'!F226+'15'!F226+'16'!F226+'17'!F226+'18'!F226+'19'!F226+'20'!F226+'21'!F226+'22'!F226+'23'!F226+'24'!F226+'25'!F226+'26'!F226+'27'!F226+'28'!F226+'29'!F226+'30'!F226+'31'!F226</f>
        <v>0</v>
      </c>
      <c r="G218" s="44">
        <v>0</v>
      </c>
      <c r="H218" s="45">
        <f>+'1'!H226+'2'!H226+'3'!H226+'4'!H222+'5'!H222+'6'!H222+'7'!H222+'8'!H222+'9'!H222+'10'!H222+'11'!H222+'12'!H222+'13'!H224+'14'!H226+'15'!H226+'16'!H226+'17'!H226+'18'!H226+'19'!H226+'20'!H226+'21'!H226+'22'!H226+'23'!H226+'24'!H226+'25'!H226+'26'!H226+'27'!H226+'28'!H226+'29'!H226+'30'!H226</f>
        <v>0</v>
      </c>
      <c r="I218" s="20">
        <v>50</v>
      </c>
      <c r="J218" s="45">
        <f>+'1'!J226+'2'!J226+'3'!J226+'4'!J222+'5'!J222+'6'!J222+'7'!J222+'8'!J222+'9'!J222+'10'!J222+'11'!J222+'12'!J222+'13'!J224+'14'!J226+'15'!J226+'16'!J226+'17'!J226+'18'!J226+'19'!J226+'20'!J226+'21'!J226+'22'!J226+'23'!J226+'24'!J226+'25'!J226+'26'!J226+'27'!J226+'28'!J226+'29'!J226+'30'!J226+'31'!J226</f>
        <v>0</v>
      </c>
      <c r="K218" s="19"/>
      <c r="M218" s="54"/>
      <c r="U218" s="5"/>
    </row>
    <row r="219" spans="1:21" x14ac:dyDescent="0.55000000000000004">
      <c r="A219" s="10">
        <v>215</v>
      </c>
      <c r="B219" s="11"/>
      <c r="C219" s="44">
        <f>+ยกมา!G219</f>
        <v>0</v>
      </c>
      <c r="D219" s="45">
        <f>+'1'!D227+'2'!D227+'3'!D227+'4'!D223+'5'!D223+'6'!D223+'7'!D223+'8'!D223+'9'!D223+'10'!D223+'11'!D223+'12'!D223+'13'!D225+'14'!D227+'15'!D227+'16'!D227+'17'!D227+'18'!D227+'19'!D227+'20'!D227+'21'!D227+'22'!D227+'23'!D227+'24'!D227+'25'!D227+'26'!D227+'27'!D227+'28'!D227+'29'!D227+'30'!D227+'31'!D227</f>
        <v>0</v>
      </c>
      <c r="E219" s="44">
        <f t="shared" si="5"/>
        <v>0</v>
      </c>
      <c r="F219" s="45">
        <f>+'1'!F227+'2'!F227+'3'!F227+'4'!F223+'5'!F223+'6'!F223+'7'!F223+'8'!F223+'9'!F223+'10'!F223+'11'!F223+'12'!F223+'13'!F225+'14'!F227+'15'!F227+'16'!F227+'17'!F227+'18'!F227+'19'!F227+'20'!F227+'21'!F227+'22'!F227+'23'!F227+'24'!F227+'25'!F227+'26'!F227+'27'!F227+'28'!F227+'29'!F227+'30'!F227+'31'!F227</f>
        <v>0</v>
      </c>
      <c r="G219" s="44">
        <v>0</v>
      </c>
      <c r="H219" s="45">
        <f>+'1'!H227+'2'!H227+'3'!H227+'4'!H223+'5'!H223+'6'!H223+'7'!H223+'8'!H223+'9'!H223+'10'!H223+'11'!H223+'12'!H223+'13'!H225+'14'!H227+'15'!H227+'16'!H227+'17'!H227+'18'!H227+'19'!H227+'20'!H227+'21'!H227+'22'!H227+'23'!H227+'24'!H227+'25'!H227+'26'!H227+'27'!H227+'28'!H227+'29'!H227+'30'!H227</f>
        <v>0</v>
      </c>
      <c r="I219" s="46">
        <v>0</v>
      </c>
      <c r="J219" s="45">
        <f>+'1'!J227+'2'!J227+'3'!J227+'4'!J223+'5'!J223+'6'!J223+'7'!J223+'8'!J223+'9'!J223+'10'!J223+'11'!J223+'12'!J223+'13'!J225+'14'!J227+'15'!J227+'16'!J227+'17'!J227+'18'!J227+'19'!J227+'20'!J227+'21'!J227+'22'!J227+'23'!J227+'24'!J227+'25'!J227+'26'!J227+'27'!J227+'28'!J227+'29'!J227+'30'!J227+'31'!J227</f>
        <v>0</v>
      </c>
      <c r="K219" s="19"/>
      <c r="M219" s="54"/>
      <c r="U219" s="5"/>
    </row>
    <row r="220" spans="1:21" x14ac:dyDescent="0.55000000000000004">
      <c r="A220" s="10">
        <v>216</v>
      </c>
      <c r="B220" s="11"/>
      <c r="C220" s="44">
        <f>+ยกมา!G220</f>
        <v>0</v>
      </c>
      <c r="D220" s="45">
        <f>+'1'!D228+'2'!D228+'3'!D228+'4'!D224+'5'!D224+'6'!D224+'7'!D224+'8'!D224+'9'!D224+'10'!D224+'11'!D224+'12'!D224+'13'!D226+'14'!D228+'15'!D228+'16'!D228+'17'!D228+'18'!D228+'19'!D228+'20'!D228+'21'!D228+'22'!D228+'23'!D228+'24'!D228+'25'!D228+'26'!D228+'27'!D228+'28'!D228+'29'!D228+'30'!D228+'31'!D228</f>
        <v>0</v>
      </c>
      <c r="E220" s="44">
        <f t="shared" si="5"/>
        <v>0</v>
      </c>
      <c r="F220" s="45">
        <f>+'1'!F228+'2'!F228+'3'!F228+'4'!F224+'5'!F224+'6'!F224+'7'!F224+'8'!F224+'9'!F224+'10'!F224+'11'!F224+'12'!F224+'13'!F226+'14'!F228+'15'!F228+'16'!F228+'17'!F228+'18'!F228+'19'!F228+'20'!F228+'21'!F228+'22'!F228+'23'!F228+'24'!F228+'25'!F228+'26'!F228+'27'!F228+'28'!F228+'29'!F228+'30'!F228+'31'!F228</f>
        <v>0</v>
      </c>
      <c r="G220" s="44">
        <v>0</v>
      </c>
      <c r="H220" s="45">
        <f>+'1'!H228+'2'!H228+'3'!H228+'4'!H224+'5'!H224+'6'!H224+'7'!H224+'8'!H224+'9'!H224+'10'!H224+'11'!H224+'12'!H224+'13'!H226+'14'!H228+'15'!H228+'16'!H228+'17'!H228+'18'!H228+'19'!H228+'20'!H228+'21'!H228+'22'!H228+'23'!H228+'24'!H228+'25'!H228+'26'!H228+'27'!H228+'28'!H228+'29'!H228+'30'!H228</f>
        <v>0</v>
      </c>
      <c r="I220" s="46">
        <v>0</v>
      </c>
      <c r="J220" s="45">
        <f>+'1'!J228+'2'!J228+'3'!J228+'4'!J224+'5'!J224+'6'!J224+'7'!J224+'8'!J224+'9'!J224+'10'!J224+'11'!J224+'12'!J224+'13'!J226+'14'!J228+'15'!J228+'16'!J228+'17'!J228+'18'!J228+'19'!J228+'20'!J228+'21'!J228+'22'!J228+'23'!J228+'24'!J228+'25'!J228+'26'!J228+'27'!J228+'28'!J228+'29'!J228+'30'!J228+'31'!J228</f>
        <v>0</v>
      </c>
      <c r="K220" s="19"/>
      <c r="M220" s="54"/>
      <c r="U220" s="5"/>
    </row>
    <row r="221" spans="1:21" x14ac:dyDescent="0.55000000000000004">
      <c r="A221" s="10">
        <v>217</v>
      </c>
      <c r="B221" s="11"/>
      <c r="C221" s="44">
        <f>+ยกมา!G221</f>
        <v>0</v>
      </c>
      <c r="D221" s="45">
        <f>+'1'!D229+'2'!D229+'3'!D229+'4'!D225+'5'!D225+'6'!D225+'7'!D225+'8'!D225+'9'!D225+'10'!D225+'11'!D225+'12'!D225+'13'!D227+'14'!D229+'15'!D229+'16'!D229+'17'!D229+'18'!D229+'19'!D229+'20'!D229+'21'!D229+'22'!D229+'23'!D229+'24'!D229+'25'!D229+'26'!D229+'27'!D229+'28'!D229+'29'!D229+'30'!D229+'31'!D229</f>
        <v>0</v>
      </c>
      <c r="E221" s="44">
        <f t="shared" si="5"/>
        <v>0</v>
      </c>
      <c r="F221" s="45">
        <f>+'1'!F229+'2'!F229+'3'!F229+'4'!F225+'5'!F225+'6'!F225+'7'!F225+'8'!F225+'9'!F225+'10'!F225+'11'!F225+'12'!F225+'13'!F227+'14'!F229+'15'!F229+'16'!F229+'17'!F229+'18'!F229+'19'!F229+'20'!F229+'21'!F229+'22'!F229+'23'!F229+'24'!F229+'25'!F229+'26'!F229+'27'!F229+'28'!F229+'29'!F229+'30'!F229+'31'!F229</f>
        <v>0</v>
      </c>
      <c r="G221" s="44">
        <v>0</v>
      </c>
      <c r="H221" s="45">
        <f>+'1'!H229+'2'!H229+'3'!H229+'4'!H225+'5'!H225+'6'!H225+'7'!H225+'8'!H225+'9'!H225+'10'!H225+'11'!H225+'12'!H225+'13'!H227+'14'!H229+'15'!H229+'16'!H229+'17'!H229+'18'!H229+'19'!H229+'20'!H229+'21'!H229+'22'!H229+'23'!H229+'24'!H229+'25'!H229+'26'!H229+'27'!H229+'28'!H229+'29'!H229+'30'!H229</f>
        <v>0</v>
      </c>
      <c r="I221" s="46">
        <v>0</v>
      </c>
      <c r="J221" s="45">
        <f>+'1'!J229+'2'!J229+'3'!J229+'4'!J225+'5'!J225+'6'!J225+'7'!J225+'8'!J225+'9'!J225+'10'!J225+'11'!J225+'12'!J225+'13'!J227+'14'!J229+'15'!J229+'16'!J229+'17'!J229+'18'!J229+'19'!J229+'20'!J229+'21'!J229+'22'!J229+'23'!J229+'24'!J229+'25'!J229+'26'!J229+'27'!J229+'28'!J229+'29'!J229+'30'!J229+'31'!J229</f>
        <v>0</v>
      </c>
      <c r="K221" s="19"/>
      <c r="M221" s="54"/>
      <c r="U221" s="5"/>
    </row>
    <row r="222" spans="1:21" x14ac:dyDescent="0.55000000000000004">
      <c r="A222" s="10">
        <v>218</v>
      </c>
      <c r="B222" s="11"/>
      <c r="C222" s="44">
        <f>+ยกมา!G222</f>
        <v>0</v>
      </c>
      <c r="D222" s="45">
        <f>+'1'!D230+'2'!D230+'3'!D230+'4'!D226+'5'!D226+'6'!D226+'7'!D226+'8'!D226+'9'!D226+'10'!D226+'11'!D226+'12'!D226+'13'!D228+'14'!D230+'15'!D230+'16'!D230+'17'!D230+'18'!D230+'19'!D230+'20'!D230+'21'!D230+'22'!D230+'23'!D230+'24'!D230+'25'!D230+'26'!D230+'27'!D230+'28'!D230+'29'!D230+'30'!D230+'31'!D230</f>
        <v>0</v>
      </c>
      <c r="E222" s="44">
        <f t="shared" si="5"/>
        <v>0</v>
      </c>
      <c r="F222" s="45">
        <f>+'1'!F230+'2'!F230+'3'!F230+'4'!F226+'5'!F226+'6'!F226+'7'!F226+'8'!F226+'9'!F226+'10'!F226+'11'!F226+'12'!F226+'13'!F228+'14'!F230+'15'!F230+'16'!F230+'17'!F230+'18'!F230+'19'!F230+'20'!F230+'21'!F230+'22'!F230+'23'!F230+'24'!F230+'25'!F230+'26'!F230+'27'!F230+'28'!F230+'29'!F230+'30'!F230+'31'!F230</f>
        <v>0</v>
      </c>
      <c r="G222" s="44">
        <v>0</v>
      </c>
      <c r="H222" s="45">
        <f>+'1'!H230+'2'!H230+'3'!H230+'4'!H226+'5'!H226+'6'!H226+'7'!H226+'8'!H226+'9'!H226+'10'!H226+'11'!H226+'12'!H226+'13'!H228+'14'!H230+'15'!H230+'16'!H230+'17'!H230+'18'!H230+'19'!H230+'20'!H230+'21'!H230+'22'!H230+'23'!H230+'24'!H230+'25'!H230+'26'!H230+'27'!H230+'28'!H230+'29'!H230+'30'!H230</f>
        <v>0</v>
      </c>
      <c r="I222" s="46">
        <v>0</v>
      </c>
      <c r="J222" s="45">
        <f>+'1'!J230+'2'!J230+'3'!J230+'4'!J226+'5'!J226+'6'!J226+'7'!J226+'8'!J226+'9'!J226+'10'!J226+'11'!J226+'12'!J226+'13'!J228+'14'!J230+'15'!J230+'16'!J230+'17'!J230+'18'!J230+'19'!J230+'20'!J230+'21'!J230+'22'!J230+'23'!J230+'24'!J230+'25'!J230+'26'!J230+'27'!J230+'28'!J230+'29'!J230+'30'!J230+'31'!J230</f>
        <v>0</v>
      </c>
      <c r="K222" s="19"/>
      <c r="M222" s="54"/>
      <c r="U222" s="5"/>
    </row>
    <row r="223" spans="1:21" x14ac:dyDescent="0.55000000000000004">
      <c r="A223" s="10">
        <v>219</v>
      </c>
      <c r="B223" s="11"/>
      <c r="C223" s="44">
        <f>+ยกมา!G223</f>
        <v>0</v>
      </c>
      <c r="D223" s="45">
        <f>+'1'!D231+'2'!D231+'3'!D231+'4'!D227+'5'!D227+'6'!D227+'7'!D227+'8'!D227+'9'!D227+'10'!D227+'11'!D227+'12'!D227+'13'!D229+'14'!D231+'15'!D231+'16'!D231+'17'!D231+'18'!D231+'19'!D231+'20'!D231+'21'!D231+'22'!D231+'23'!D231+'24'!D231+'25'!D231+'26'!D231+'27'!D231+'28'!D231+'29'!D231+'30'!D231+'31'!D231</f>
        <v>0</v>
      </c>
      <c r="E223" s="44">
        <f t="shared" si="5"/>
        <v>0</v>
      </c>
      <c r="F223" s="45">
        <f>+'1'!F231+'2'!F231+'3'!F231+'4'!F227+'5'!F227+'6'!F227+'7'!F227+'8'!F227+'9'!F227+'10'!F227+'11'!F227+'12'!F227+'13'!F229+'14'!F231+'15'!F231+'16'!F231+'17'!F231+'18'!F231+'19'!F231+'20'!F231+'21'!F231+'22'!F231+'23'!F231+'24'!F231+'25'!F231+'26'!F231+'27'!F231+'28'!F231+'29'!F231+'30'!F231+'31'!F231</f>
        <v>0</v>
      </c>
      <c r="G223" s="44">
        <v>0</v>
      </c>
      <c r="H223" s="45">
        <f>+'1'!H231+'2'!H231+'3'!H231+'4'!H227+'5'!H227+'6'!H227+'7'!H227+'8'!H227+'9'!H227+'10'!H227+'11'!H227+'12'!H227+'13'!H229+'14'!H231+'15'!H231+'16'!H231+'17'!H231+'18'!H231+'19'!H231+'20'!H231+'21'!H231+'22'!H231+'23'!H231+'24'!H231+'25'!H231+'26'!H231+'27'!H231+'28'!H231+'29'!H231+'30'!H231</f>
        <v>0</v>
      </c>
      <c r="I223" s="46">
        <v>0</v>
      </c>
      <c r="J223" s="45">
        <f>+'1'!J231+'2'!J231+'3'!J231+'4'!J227+'5'!J227+'6'!J227+'7'!J227+'8'!J227+'9'!J227+'10'!J227+'11'!J227+'12'!J227+'13'!J229+'14'!J231+'15'!J231+'16'!J231+'17'!J231+'18'!J231+'19'!J231+'20'!J231+'21'!J231+'22'!J231+'23'!J231+'24'!J231+'25'!J231+'26'!J231+'27'!J231+'28'!J231+'29'!J231+'30'!J231+'31'!J231</f>
        <v>0</v>
      </c>
      <c r="K223" s="19"/>
      <c r="M223" s="54"/>
      <c r="U223" s="5"/>
    </row>
    <row r="224" spans="1:21" x14ac:dyDescent="0.55000000000000004">
      <c r="A224" s="10">
        <v>220</v>
      </c>
      <c r="B224" s="11"/>
      <c r="C224" s="44">
        <f>+ยกมา!G224</f>
        <v>0</v>
      </c>
      <c r="D224" s="45">
        <f>+'1'!D232+'2'!D232+'3'!D232+'4'!D228+'5'!D228+'6'!D228+'7'!D228+'8'!D228+'9'!D228+'10'!D228+'11'!D228+'12'!D228+'13'!D230+'14'!D232+'15'!D232+'16'!D232+'17'!D232+'18'!D232+'19'!D232+'20'!D232+'21'!D232+'22'!D232+'23'!D232+'24'!D232+'25'!D232+'26'!D232+'27'!D232+'28'!D232+'29'!D232+'30'!D232+'31'!D232</f>
        <v>0</v>
      </c>
      <c r="E224" s="44">
        <f t="shared" si="5"/>
        <v>0</v>
      </c>
      <c r="F224" s="45">
        <f>+'1'!F232+'2'!F232+'3'!F232+'4'!F228+'5'!F228+'6'!F228+'7'!F228+'8'!F228+'9'!F228+'10'!F228+'11'!F228+'12'!F228+'13'!F230+'14'!F232+'15'!F232+'16'!F232+'17'!F232+'18'!F232+'19'!F232+'20'!F232+'21'!F232+'22'!F232+'23'!F232+'24'!F232+'25'!F232+'26'!F232+'27'!F232+'28'!F232+'29'!F232+'30'!F232+'31'!F232</f>
        <v>0</v>
      </c>
      <c r="G224" s="44">
        <v>0</v>
      </c>
      <c r="H224" s="45">
        <f>+'1'!H232+'2'!H232+'3'!H232+'4'!H228+'5'!H228+'6'!H228+'7'!H228+'8'!H228+'9'!H228+'10'!H228+'11'!H228+'12'!H228+'13'!H230+'14'!H232+'15'!H232+'16'!H232+'17'!H232+'18'!H232+'19'!H232+'20'!H232+'21'!H232+'22'!H232+'23'!H232+'24'!H232+'25'!H232+'26'!H232+'27'!H232+'28'!H232+'29'!H232+'30'!H232</f>
        <v>0</v>
      </c>
      <c r="I224" s="46">
        <v>0</v>
      </c>
      <c r="J224" s="45">
        <v>0</v>
      </c>
      <c r="K224" s="19"/>
      <c r="M224" s="54"/>
      <c r="U224" s="5"/>
    </row>
    <row r="225" spans="1:22" ht="29.25" x14ac:dyDescent="0.6">
      <c r="A225" s="10">
        <v>233</v>
      </c>
      <c r="B225" s="19"/>
      <c r="C225" s="44"/>
      <c r="D225" s="45"/>
      <c r="E225" s="44"/>
      <c r="F225" s="45"/>
      <c r="G225" s="44"/>
      <c r="H225" s="45"/>
      <c r="I225" s="15"/>
      <c r="J225" s="45"/>
      <c r="K225" s="19"/>
      <c r="M225" s="54"/>
      <c r="U225" s="5"/>
      <c r="V225" s="55"/>
    </row>
    <row r="226" spans="1:22" s="55" customFormat="1" ht="27.75" customHeight="1" x14ac:dyDescent="0.6">
      <c r="A226" s="118" t="s">
        <v>236</v>
      </c>
      <c r="B226" s="119"/>
      <c r="C226" s="119"/>
      <c r="D226" s="119"/>
      <c r="E226" s="119"/>
      <c r="F226" s="119"/>
      <c r="G226" s="119"/>
      <c r="H226" s="119"/>
      <c r="I226" s="119"/>
      <c r="J226" s="119"/>
      <c r="K226" s="120"/>
      <c r="M226" s="56"/>
      <c r="N226" s="56"/>
      <c r="O226" s="56"/>
      <c r="P226" s="57"/>
      <c r="Q226" s="57"/>
      <c r="R226" s="57"/>
      <c r="S226" s="57"/>
      <c r="T226" s="57"/>
      <c r="U226" s="5"/>
      <c r="V226" s="58"/>
    </row>
    <row r="227" spans="1:22" s="58" customFormat="1" ht="25.5" customHeight="1" x14ac:dyDescent="0.55000000000000004">
      <c r="A227" s="121" t="s">
        <v>237</v>
      </c>
      <c r="B227" s="122"/>
      <c r="C227" s="123" t="s">
        <v>238</v>
      </c>
      <c r="D227" s="124"/>
      <c r="E227" s="125" t="s">
        <v>239</v>
      </c>
      <c r="F227" s="126"/>
      <c r="G227" s="127" t="s">
        <v>240</v>
      </c>
      <c r="H227" s="127"/>
      <c r="I227" s="127"/>
      <c r="J227" s="59">
        <f>SUM(J5:J225)</f>
        <v>111065</v>
      </c>
      <c r="K227" s="60" t="s">
        <v>232</v>
      </c>
      <c r="M227" s="61"/>
      <c r="N227" s="61"/>
      <c r="O227" s="61"/>
      <c r="P227" s="61"/>
      <c r="Q227" s="61"/>
      <c r="R227" s="61"/>
      <c r="S227" s="61"/>
      <c r="T227" s="61"/>
      <c r="U227" s="5"/>
      <c r="V227" s="62"/>
    </row>
    <row r="228" spans="1:22" s="62" customFormat="1" ht="24.75" customHeight="1" x14ac:dyDescent="0.55000000000000004">
      <c r="A228" s="63" t="s">
        <v>241</v>
      </c>
      <c r="B228" s="64">
        <f>+J230</f>
        <v>111065</v>
      </c>
      <c r="C228" s="65" t="s">
        <v>242</v>
      </c>
      <c r="D228" s="66">
        <f>+J227</f>
        <v>111065</v>
      </c>
      <c r="E228" s="67" t="s">
        <v>230</v>
      </c>
      <c r="F228" s="68">
        <f>SUM(P36)</f>
        <v>0</v>
      </c>
      <c r="G228" s="135"/>
      <c r="H228" s="135"/>
      <c r="I228" s="135"/>
      <c r="J228" s="70"/>
      <c r="K228" s="70">
        <f>+R36</f>
        <v>30616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2" customFormat="1" ht="24.75" customHeight="1" x14ac:dyDescent="0.55000000000000004">
      <c r="A229" s="63"/>
      <c r="B229" s="64"/>
      <c r="C229" s="65" t="s">
        <v>243</v>
      </c>
      <c r="D229" s="66">
        <f>K230</f>
        <v>20304</v>
      </c>
      <c r="E229" s="67"/>
      <c r="F229" s="71">
        <v>0</v>
      </c>
      <c r="G229" s="135" t="s">
        <v>244</v>
      </c>
      <c r="H229" s="135"/>
      <c r="I229" s="135"/>
      <c r="J229" s="70">
        <f>-O36</f>
        <v>0</v>
      </c>
      <c r="K229" s="70" t="s">
        <v>243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2" customFormat="1" ht="24.75" customHeight="1" x14ac:dyDescent="0.55000000000000004">
      <c r="A230" s="72" t="s">
        <v>10</v>
      </c>
      <c r="B230" s="64">
        <f>+D229</f>
        <v>20304</v>
      </c>
      <c r="C230" s="65"/>
      <c r="D230" s="66"/>
      <c r="E230" s="67" t="s">
        <v>245</v>
      </c>
      <c r="F230" s="71">
        <f>+Q36</f>
        <v>683</v>
      </c>
      <c r="G230" s="136" t="s">
        <v>246</v>
      </c>
      <c r="H230" s="137"/>
      <c r="I230" s="138"/>
      <c r="J230" s="70">
        <f>+J227-J228</f>
        <v>111065</v>
      </c>
      <c r="K230" s="73">
        <f>+N36</f>
        <v>20304</v>
      </c>
      <c r="M230" s="74"/>
      <c r="N230" s="5"/>
      <c r="O230" s="5"/>
      <c r="P230" s="5"/>
      <c r="Q230" s="5"/>
      <c r="R230" s="5"/>
      <c r="S230" s="5"/>
      <c r="T230" s="5"/>
      <c r="U230" s="5"/>
    </row>
    <row r="231" spans="1:22" s="62" customFormat="1" ht="24.75" customHeight="1" thickBot="1" x14ac:dyDescent="0.6">
      <c r="A231" s="75" t="s">
        <v>247</v>
      </c>
      <c r="B231" s="64">
        <f>B228-B230</f>
        <v>90761</v>
      </c>
      <c r="C231" s="65" t="s">
        <v>247</v>
      </c>
      <c r="D231" s="66">
        <f>+D228-D229</f>
        <v>90761</v>
      </c>
      <c r="E231" s="67" t="s">
        <v>248</v>
      </c>
      <c r="F231" s="71">
        <f>SUM(F228:F230)</f>
        <v>683</v>
      </c>
      <c r="G231" s="135" t="s">
        <v>218</v>
      </c>
      <c r="H231" s="135"/>
      <c r="I231" s="135"/>
      <c r="J231" s="70">
        <f>F231</f>
        <v>683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2" customFormat="1" ht="24.75" customHeight="1" thickTop="1" x14ac:dyDescent="0.55000000000000004">
      <c r="A232" s="76"/>
      <c r="B232" s="76"/>
      <c r="C232" s="65" t="s">
        <v>249</v>
      </c>
      <c r="D232" s="66">
        <v>100000</v>
      </c>
      <c r="G232" s="128" t="s">
        <v>220</v>
      </c>
      <c r="H232" s="129"/>
      <c r="I232" s="130"/>
      <c r="J232" s="70">
        <f>J230-J231-K228-K230</f>
        <v>59462</v>
      </c>
      <c r="K232" s="69"/>
      <c r="M232" s="74"/>
      <c r="N232" s="74"/>
      <c r="O232" s="5"/>
      <c r="P232" s="5"/>
      <c r="Q232" s="5"/>
      <c r="R232" s="5"/>
      <c r="S232" s="5"/>
      <c r="T232" s="5"/>
    </row>
    <row r="233" spans="1:22" s="62" customFormat="1" ht="24.75" customHeight="1" x14ac:dyDescent="0.55000000000000004">
      <c r="A233" s="76"/>
      <c r="B233" s="76"/>
      <c r="C233" s="65" t="s">
        <v>250</v>
      </c>
      <c r="D233" s="66">
        <f>D231-D232</f>
        <v>-9239</v>
      </c>
      <c r="G233" s="128" t="s">
        <v>221</v>
      </c>
      <c r="H233" s="129"/>
      <c r="I233" s="130"/>
      <c r="J233" s="70">
        <f>+T36</f>
        <v>59462</v>
      </c>
      <c r="K233" s="69"/>
      <c r="M233" s="74"/>
      <c r="N233" s="5"/>
      <c r="O233" s="5"/>
      <c r="P233" s="5"/>
      <c r="Q233" s="5"/>
      <c r="R233" s="5"/>
      <c r="S233" s="5"/>
      <c r="T233" s="5"/>
    </row>
    <row r="234" spans="1:22" s="62" customFormat="1" ht="24.75" customHeight="1" x14ac:dyDescent="0.55000000000000004">
      <c r="A234" s="76"/>
      <c r="B234" s="76"/>
      <c r="C234" s="65" t="s">
        <v>251</v>
      </c>
      <c r="D234" s="66">
        <v>0</v>
      </c>
      <c r="G234" s="128" t="s">
        <v>222</v>
      </c>
      <c r="H234" s="129"/>
      <c r="I234" s="130"/>
      <c r="J234" s="70">
        <v>0</v>
      </c>
      <c r="K234" s="69"/>
      <c r="M234" s="74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31" t="s">
        <v>223</v>
      </c>
      <c r="H235" s="131"/>
      <c r="I235" s="131"/>
      <c r="J235" s="77">
        <f>+J233-J232</f>
        <v>0</v>
      </c>
      <c r="K235" s="78"/>
    </row>
    <row r="236" spans="1:22" ht="24.75" customHeight="1" thickBot="1" x14ac:dyDescent="0.6">
      <c r="F236" s="132" t="s">
        <v>252</v>
      </c>
      <c r="G236" s="133"/>
      <c r="H236" s="133"/>
      <c r="I236" s="133"/>
      <c r="J236" s="133"/>
      <c r="K236" s="134"/>
    </row>
    <row r="237" spans="1:22" x14ac:dyDescent="0.55000000000000004">
      <c r="D237" s="23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5686-836B-4C15-95D4-B0558CB59B0C}">
  <sheetPr>
    <tabColor rgb="FFFF6699"/>
  </sheetPr>
  <dimension ref="A1:AS297"/>
  <sheetViews>
    <sheetView zoomScaleNormal="100" workbookViewId="0">
      <selection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5.625" style="2" customWidth="1"/>
    <col min="12" max="12" width="9" style="2"/>
    <col min="13" max="13" width="9.375" style="2" bestFit="1" customWidth="1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 x14ac:dyDescent="0.65">
      <c r="A2" s="152" t="s">
        <v>377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</row>
    <row r="3" spans="1:26" s="5" customFormat="1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s="5" customFormat="1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82">
        <v>12</v>
      </c>
      <c r="D5" s="83">
        <v>20</v>
      </c>
      <c r="E5" s="82">
        <v>32</v>
      </c>
      <c r="F5" s="83">
        <v>0</v>
      </c>
      <c r="G5" s="82">
        <v>21</v>
      </c>
      <c r="H5" s="84">
        <v>11</v>
      </c>
      <c r="I5" s="15">
        <v>50</v>
      </c>
      <c r="J5" s="85">
        <v>550</v>
      </c>
      <c r="K5" s="17" t="s">
        <v>261</v>
      </c>
      <c r="L5" s="18">
        <v>550</v>
      </c>
      <c r="M5" s="23">
        <v>0</v>
      </c>
      <c r="N5"/>
      <c r="O5" s="10">
        <v>1</v>
      </c>
      <c r="P5" s="11" t="s">
        <v>56</v>
      </c>
      <c r="Q5" s="82">
        <v>0</v>
      </c>
      <c r="R5" s="83">
        <v>0</v>
      </c>
      <c r="S5" s="82">
        <v>0</v>
      </c>
      <c r="T5" s="83">
        <v>0</v>
      </c>
      <c r="U5" s="82">
        <v>0</v>
      </c>
      <c r="V5" s="84">
        <v>0</v>
      </c>
      <c r="W5" s="15">
        <v>50</v>
      </c>
      <c r="X5" s="85"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82">
        <v>30</v>
      </c>
      <c r="D6" s="83">
        <v>30</v>
      </c>
      <c r="E6" s="82">
        <v>60</v>
      </c>
      <c r="F6" s="83">
        <v>0</v>
      </c>
      <c r="G6" s="82">
        <v>44</v>
      </c>
      <c r="H6" s="84">
        <v>16</v>
      </c>
      <c r="I6" s="15">
        <v>100</v>
      </c>
      <c r="J6" s="85">
        <v>1600</v>
      </c>
      <c r="K6" s="17" t="s">
        <v>260</v>
      </c>
      <c r="L6" s="18">
        <v>1000</v>
      </c>
      <c r="M6" s="23">
        <v>600</v>
      </c>
      <c r="N6"/>
      <c r="O6" s="10">
        <v>2</v>
      </c>
      <c r="P6" s="11" t="s">
        <v>59</v>
      </c>
      <c r="Q6" s="82">
        <v>0</v>
      </c>
      <c r="R6" s="83">
        <v>0</v>
      </c>
      <c r="S6" s="82">
        <v>0</v>
      </c>
      <c r="T6" s="83">
        <v>0</v>
      </c>
      <c r="U6" s="82">
        <v>0</v>
      </c>
      <c r="V6" s="84">
        <v>0</v>
      </c>
      <c r="W6" s="15">
        <v>50</v>
      </c>
      <c r="X6" s="85"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82">
        <v>0</v>
      </c>
      <c r="D7" s="83">
        <v>0</v>
      </c>
      <c r="E7" s="82">
        <v>0</v>
      </c>
      <c r="F7" s="83">
        <v>0</v>
      </c>
      <c r="G7" s="82">
        <v>0</v>
      </c>
      <c r="H7" s="84">
        <v>0</v>
      </c>
      <c r="I7" s="15">
        <v>50</v>
      </c>
      <c r="J7" s="85">
        <v>0</v>
      </c>
      <c r="K7" s="17" t="s">
        <v>16</v>
      </c>
      <c r="L7" s="18">
        <v>0</v>
      </c>
      <c r="M7" s="23">
        <v>0</v>
      </c>
      <c r="N7"/>
      <c r="O7" s="10">
        <v>3</v>
      </c>
      <c r="P7" s="11" t="s">
        <v>54</v>
      </c>
      <c r="Q7" s="82">
        <v>0</v>
      </c>
      <c r="R7" s="83">
        <v>0</v>
      </c>
      <c r="S7" s="82">
        <v>0</v>
      </c>
      <c r="T7" s="83">
        <v>0</v>
      </c>
      <c r="U7" s="82">
        <v>0</v>
      </c>
      <c r="V7" s="84">
        <v>0</v>
      </c>
      <c r="W7" s="15">
        <v>50</v>
      </c>
      <c r="X7" s="85"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82">
        <v>0</v>
      </c>
      <c r="D8" s="83">
        <v>0</v>
      </c>
      <c r="E8" s="82">
        <v>0</v>
      </c>
      <c r="F8" s="83">
        <v>0</v>
      </c>
      <c r="G8" s="82">
        <v>0</v>
      </c>
      <c r="H8" s="84">
        <v>0</v>
      </c>
      <c r="I8" s="15">
        <v>100</v>
      </c>
      <c r="J8" s="85">
        <v>0</v>
      </c>
      <c r="K8" s="17" t="s">
        <v>16</v>
      </c>
      <c r="L8" s="18">
        <v>0</v>
      </c>
      <c r="M8" s="23">
        <v>0</v>
      </c>
      <c r="N8"/>
      <c r="O8" s="10">
        <v>4</v>
      </c>
      <c r="P8" s="11" t="s">
        <v>53</v>
      </c>
      <c r="Q8" s="82">
        <v>0</v>
      </c>
      <c r="R8" s="83">
        <v>0</v>
      </c>
      <c r="S8" s="82">
        <v>0</v>
      </c>
      <c r="T8" s="83">
        <v>0</v>
      </c>
      <c r="U8" s="82">
        <v>0</v>
      </c>
      <c r="V8" s="84">
        <v>0</v>
      </c>
      <c r="W8" s="15">
        <v>50</v>
      </c>
      <c r="X8" s="85"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82">
        <v>0</v>
      </c>
      <c r="D9" s="83">
        <v>0</v>
      </c>
      <c r="E9" s="82">
        <v>0</v>
      </c>
      <c r="F9" s="83">
        <v>0</v>
      </c>
      <c r="G9" s="82">
        <v>0</v>
      </c>
      <c r="H9" s="84">
        <v>0</v>
      </c>
      <c r="I9" s="15">
        <v>12</v>
      </c>
      <c r="J9" s="85">
        <v>0</v>
      </c>
      <c r="K9" s="17" t="s">
        <v>16</v>
      </c>
      <c r="L9" s="18">
        <v>0</v>
      </c>
      <c r="M9" s="23">
        <v>0</v>
      </c>
      <c r="N9"/>
      <c r="O9" s="10">
        <v>5</v>
      </c>
      <c r="P9" s="11" t="s">
        <v>51</v>
      </c>
      <c r="Q9" s="82">
        <v>0</v>
      </c>
      <c r="R9" s="83">
        <v>0</v>
      </c>
      <c r="S9" s="82">
        <v>0</v>
      </c>
      <c r="T9" s="83">
        <v>0</v>
      </c>
      <c r="U9" s="82">
        <v>0</v>
      </c>
      <c r="V9" s="84">
        <v>0</v>
      </c>
      <c r="W9" s="15">
        <v>50</v>
      </c>
      <c r="X9" s="85"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82">
        <v>0</v>
      </c>
      <c r="D10" s="83">
        <v>0</v>
      </c>
      <c r="E10" s="82">
        <v>0</v>
      </c>
      <c r="F10" s="83">
        <v>0</v>
      </c>
      <c r="G10" s="82">
        <v>0</v>
      </c>
      <c r="H10" s="84">
        <v>0</v>
      </c>
      <c r="I10" s="15">
        <v>15</v>
      </c>
      <c r="J10" s="85">
        <v>0</v>
      </c>
      <c r="K10" s="17" t="s">
        <v>16</v>
      </c>
      <c r="L10" s="18">
        <v>0</v>
      </c>
      <c r="M10" s="23">
        <v>0</v>
      </c>
      <c r="N10"/>
      <c r="O10" s="10">
        <v>6</v>
      </c>
      <c r="P10" s="11" t="s">
        <v>57</v>
      </c>
      <c r="Q10" s="82">
        <v>0</v>
      </c>
      <c r="R10" s="83">
        <v>0</v>
      </c>
      <c r="S10" s="82">
        <v>0</v>
      </c>
      <c r="T10" s="83">
        <v>0</v>
      </c>
      <c r="U10" s="82">
        <v>0</v>
      </c>
      <c r="V10" s="84">
        <v>0</v>
      </c>
      <c r="W10" s="15">
        <v>50</v>
      </c>
      <c r="X10" s="85"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82">
        <v>0</v>
      </c>
      <c r="D11" s="83">
        <v>0</v>
      </c>
      <c r="E11" s="82">
        <v>0</v>
      </c>
      <c r="F11" s="83">
        <v>0</v>
      </c>
      <c r="G11" s="82">
        <v>0</v>
      </c>
      <c r="H11" s="84">
        <v>0</v>
      </c>
      <c r="I11" s="15">
        <v>40</v>
      </c>
      <c r="J11" s="85">
        <v>0</v>
      </c>
      <c r="K11" s="17" t="s">
        <v>16</v>
      </c>
      <c r="L11" s="18">
        <v>0</v>
      </c>
      <c r="M11" s="23">
        <v>0</v>
      </c>
      <c r="N11"/>
      <c r="O11" s="10">
        <v>7</v>
      </c>
      <c r="P11" s="11" t="s">
        <v>58</v>
      </c>
      <c r="Q11" s="82">
        <v>0</v>
      </c>
      <c r="R11" s="83">
        <v>0</v>
      </c>
      <c r="S11" s="82">
        <v>0</v>
      </c>
      <c r="T11" s="83">
        <v>0</v>
      </c>
      <c r="U11" s="82">
        <v>0</v>
      </c>
      <c r="V11" s="84">
        <v>0</v>
      </c>
      <c r="W11" s="15">
        <v>100</v>
      </c>
      <c r="X11" s="85"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82">
        <v>6</v>
      </c>
      <c r="D12" s="83">
        <v>0</v>
      </c>
      <c r="E12" s="82">
        <v>6</v>
      </c>
      <c r="F12" s="83">
        <v>0</v>
      </c>
      <c r="G12" s="82">
        <v>6</v>
      </c>
      <c r="H12" s="84">
        <v>0</v>
      </c>
      <c r="I12" s="86">
        <v>50</v>
      </c>
      <c r="J12" s="85">
        <v>0</v>
      </c>
      <c r="K12" s="17" t="s">
        <v>16</v>
      </c>
      <c r="L12" s="18">
        <v>0</v>
      </c>
      <c r="M12" s="23">
        <v>0</v>
      </c>
      <c r="N12"/>
      <c r="O12" s="10">
        <v>8</v>
      </c>
      <c r="P12" s="11" t="s">
        <v>52</v>
      </c>
      <c r="Q12" s="82">
        <v>0</v>
      </c>
      <c r="R12" s="83">
        <v>0</v>
      </c>
      <c r="S12" s="82">
        <v>0</v>
      </c>
      <c r="T12" s="83">
        <v>0</v>
      </c>
      <c r="U12" s="82">
        <v>0</v>
      </c>
      <c r="V12" s="84">
        <v>0</v>
      </c>
      <c r="W12" s="15">
        <v>100</v>
      </c>
      <c r="X12" s="85"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82">
        <v>2</v>
      </c>
      <c r="D13" s="83">
        <v>0</v>
      </c>
      <c r="E13" s="82">
        <v>2</v>
      </c>
      <c r="F13" s="83">
        <v>0</v>
      </c>
      <c r="G13" s="82">
        <v>2</v>
      </c>
      <c r="H13" s="84">
        <v>0</v>
      </c>
      <c r="I13" s="86">
        <v>100</v>
      </c>
      <c r="J13" s="85">
        <v>0</v>
      </c>
      <c r="K13" s="17" t="s">
        <v>16</v>
      </c>
      <c r="L13" s="18">
        <v>0</v>
      </c>
      <c r="M13" s="23">
        <v>0</v>
      </c>
      <c r="N13"/>
      <c r="O13" s="10">
        <v>9</v>
      </c>
      <c r="P13" s="11" t="s">
        <v>64</v>
      </c>
      <c r="Q13" s="82">
        <v>0</v>
      </c>
      <c r="R13" s="83">
        <v>0</v>
      </c>
      <c r="S13" s="82">
        <v>0</v>
      </c>
      <c r="T13" s="83">
        <v>0</v>
      </c>
      <c r="U13" s="82">
        <v>0</v>
      </c>
      <c r="V13" s="84">
        <v>0</v>
      </c>
      <c r="W13" s="15">
        <v>100</v>
      </c>
      <c r="X13" s="85"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82">
        <v>2</v>
      </c>
      <c r="D14" s="83">
        <v>0</v>
      </c>
      <c r="E14" s="82">
        <v>2</v>
      </c>
      <c r="F14" s="83">
        <v>0</v>
      </c>
      <c r="G14" s="82">
        <v>2</v>
      </c>
      <c r="H14" s="84">
        <v>0</v>
      </c>
      <c r="I14" s="86">
        <v>65</v>
      </c>
      <c r="J14" s="85">
        <v>0</v>
      </c>
      <c r="K14" s="17" t="s">
        <v>16</v>
      </c>
      <c r="L14" s="18">
        <v>0</v>
      </c>
      <c r="M14" s="23">
        <v>0</v>
      </c>
      <c r="N14"/>
      <c r="O14" s="10">
        <v>10</v>
      </c>
      <c r="P14" s="11" t="s">
        <v>62</v>
      </c>
      <c r="Q14" s="82">
        <v>0</v>
      </c>
      <c r="R14" s="83">
        <v>0</v>
      </c>
      <c r="S14" s="82">
        <v>0</v>
      </c>
      <c r="T14" s="83">
        <v>0</v>
      </c>
      <c r="U14" s="82">
        <v>0</v>
      </c>
      <c r="V14" s="84">
        <v>0</v>
      </c>
      <c r="W14" s="15">
        <v>100</v>
      </c>
      <c r="X14" s="85"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82">
        <v>5</v>
      </c>
      <c r="D15" s="83">
        <v>0</v>
      </c>
      <c r="E15" s="82">
        <v>5</v>
      </c>
      <c r="F15" s="83">
        <v>0</v>
      </c>
      <c r="G15" s="82">
        <v>5</v>
      </c>
      <c r="H15" s="84">
        <v>0</v>
      </c>
      <c r="I15" s="86">
        <v>50</v>
      </c>
      <c r="J15" s="85">
        <v>0</v>
      </c>
      <c r="K15" s="17" t="s">
        <v>16</v>
      </c>
      <c r="L15" s="18">
        <v>0</v>
      </c>
      <c r="M15" s="23">
        <v>0</v>
      </c>
      <c r="N15"/>
      <c r="O15" s="10">
        <v>11</v>
      </c>
      <c r="P15" s="11" t="s">
        <v>60</v>
      </c>
      <c r="Q15" s="82">
        <v>0</v>
      </c>
      <c r="R15" s="83">
        <v>0</v>
      </c>
      <c r="S15" s="82">
        <v>0</v>
      </c>
      <c r="T15" s="83">
        <v>0</v>
      </c>
      <c r="U15" s="82">
        <v>0</v>
      </c>
      <c r="V15" s="84">
        <v>0</v>
      </c>
      <c r="W15" s="15">
        <v>50</v>
      </c>
      <c r="X15" s="85"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82">
        <v>0</v>
      </c>
      <c r="D16" s="83">
        <v>0</v>
      </c>
      <c r="E16" s="82">
        <v>0</v>
      </c>
      <c r="F16" s="83">
        <v>0</v>
      </c>
      <c r="G16" s="82">
        <v>0</v>
      </c>
      <c r="H16" s="84">
        <v>0</v>
      </c>
      <c r="I16" s="15">
        <v>50</v>
      </c>
      <c r="J16" s="85">
        <v>0</v>
      </c>
      <c r="K16" s="17" t="s">
        <v>16</v>
      </c>
      <c r="L16" s="18">
        <v>0</v>
      </c>
      <c r="M16" s="23">
        <v>0</v>
      </c>
      <c r="N16"/>
      <c r="O16" s="10">
        <v>12</v>
      </c>
      <c r="P16" s="11" t="s">
        <v>61</v>
      </c>
      <c r="Q16" s="82">
        <v>0</v>
      </c>
      <c r="R16" s="83">
        <v>0</v>
      </c>
      <c r="S16" s="82">
        <v>0</v>
      </c>
      <c r="T16" s="83">
        <v>0</v>
      </c>
      <c r="U16" s="82">
        <v>0</v>
      </c>
      <c r="V16" s="84">
        <v>0</v>
      </c>
      <c r="W16" s="87">
        <v>60</v>
      </c>
      <c r="X16" s="85"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82">
        <v>4</v>
      </c>
      <c r="D17" s="83">
        <v>0</v>
      </c>
      <c r="E17" s="82">
        <v>4</v>
      </c>
      <c r="F17" s="83">
        <v>0</v>
      </c>
      <c r="G17" s="82">
        <v>4</v>
      </c>
      <c r="H17" s="84">
        <v>0</v>
      </c>
      <c r="I17" s="15">
        <v>50</v>
      </c>
      <c r="J17" s="85">
        <v>0</v>
      </c>
      <c r="K17" s="17" t="s">
        <v>16</v>
      </c>
      <c r="L17" s="18">
        <v>0</v>
      </c>
      <c r="M17" s="23">
        <v>0</v>
      </c>
      <c r="N17"/>
      <c r="O17" s="10">
        <v>13</v>
      </c>
      <c r="P17" s="11" t="s">
        <v>67</v>
      </c>
      <c r="Q17" s="82">
        <v>0</v>
      </c>
      <c r="R17" s="83">
        <v>0</v>
      </c>
      <c r="S17" s="82">
        <v>0</v>
      </c>
      <c r="T17" s="83">
        <v>0</v>
      </c>
      <c r="U17" s="82">
        <v>0</v>
      </c>
      <c r="V17" s="84">
        <v>0</v>
      </c>
      <c r="W17" s="15"/>
      <c r="X17" s="85"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82">
        <v>0</v>
      </c>
      <c r="D18" s="83">
        <v>0</v>
      </c>
      <c r="E18" s="82">
        <v>0</v>
      </c>
      <c r="F18" s="83">
        <v>0</v>
      </c>
      <c r="G18" s="82">
        <v>0</v>
      </c>
      <c r="H18" s="84">
        <v>0</v>
      </c>
      <c r="I18" s="86">
        <v>50</v>
      </c>
      <c r="J18" s="85">
        <v>0</v>
      </c>
      <c r="K18" s="17" t="s">
        <v>16</v>
      </c>
      <c r="L18" s="18">
        <v>0</v>
      </c>
      <c r="M18" s="23">
        <v>0</v>
      </c>
      <c r="N18"/>
      <c r="O18" s="10">
        <v>14</v>
      </c>
      <c r="P18" s="11" t="s">
        <v>65</v>
      </c>
      <c r="Q18" s="82">
        <v>0</v>
      </c>
      <c r="R18" s="83">
        <v>0</v>
      </c>
      <c r="S18" s="82">
        <v>0</v>
      </c>
      <c r="T18" s="83">
        <v>0</v>
      </c>
      <c r="U18" s="82">
        <v>0</v>
      </c>
      <c r="V18" s="84">
        <v>0</v>
      </c>
      <c r="W18" s="87"/>
      <c r="X18" s="85"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82">
        <v>3</v>
      </c>
      <c r="D19" s="83">
        <v>0</v>
      </c>
      <c r="E19" s="82">
        <v>3</v>
      </c>
      <c r="F19" s="83">
        <v>0</v>
      </c>
      <c r="G19" s="82">
        <v>3</v>
      </c>
      <c r="H19" s="84">
        <v>0</v>
      </c>
      <c r="I19" s="15">
        <v>50</v>
      </c>
      <c r="J19" s="85">
        <v>0</v>
      </c>
      <c r="K19" s="17" t="s">
        <v>16</v>
      </c>
      <c r="L19" s="18">
        <v>0</v>
      </c>
      <c r="M19" s="23">
        <v>0</v>
      </c>
      <c r="N19"/>
      <c r="O19" s="10">
        <v>15</v>
      </c>
      <c r="P19" s="11" t="s">
        <v>33</v>
      </c>
      <c r="Q19" s="82">
        <v>0</v>
      </c>
      <c r="R19" s="83">
        <v>0</v>
      </c>
      <c r="S19" s="82">
        <v>0</v>
      </c>
      <c r="T19" s="83">
        <v>0</v>
      </c>
      <c r="U19" s="82">
        <v>0</v>
      </c>
      <c r="V19" s="84">
        <v>0</v>
      </c>
      <c r="W19" s="15"/>
      <c r="X19" s="85"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82">
        <v>0</v>
      </c>
      <c r="D20" s="83">
        <v>0</v>
      </c>
      <c r="E20" s="82">
        <v>0</v>
      </c>
      <c r="F20" s="83">
        <v>0</v>
      </c>
      <c r="G20" s="82">
        <v>0</v>
      </c>
      <c r="H20" s="84">
        <v>0</v>
      </c>
      <c r="I20" s="15">
        <v>50</v>
      </c>
      <c r="J20" s="85">
        <v>0</v>
      </c>
      <c r="K20" s="17" t="s">
        <v>16</v>
      </c>
      <c r="L20" s="18">
        <v>0</v>
      </c>
      <c r="M20" s="23">
        <v>0</v>
      </c>
      <c r="N20"/>
      <c r="O20" s="10">
        <v>16</v>
      </c>
      <c r="P20" s="11" t="s">
        <v>17</v>
      </c>
      <c r="Q20" s="82">
        <v>0</v>
      </c>
      <c r="R20" s="83">
        <v>0</v>
      </c>
      <c r="S20" s="82">
        <v>0</v>
      </c>
      <c r="T20" s="83">
        <v>0</v>
      </c>
      <c r="U20" s="82">
        <v>0</v>
      </c>
      <c r="V20" s="84">
        <v>0</v>
      </c>
      <c r="W20" s="15"/>
      <c r="X20" s="85"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82">
        <v>0</v>
      </c>
      <c r="D21" s="83">
        <v>0</v>
      </c>
      <c r="E21" s="82">
        <v>0</v>
      </c>
      <c r="F21" s="83">
        <v>0</v>
      </c>
      <c r="G21" s="82">
        <v>0</v>
      </c>
      <c r="H21" s="84">
        <v>0</v>
      </c>
      <c r="I21" s="15">
        <v>50</v>
      </c>
      <c r="J21" s="85">
        <v>0</v>
      </c>
      <c r="K21" s="17" t="s">
        <v>16</v>
      </c>
      <c r="L21" s="18">
        <v>0</v>
      </c>
      <c r="M21" s="23">
        <v>0</v>
      </c>
      <c r="N21"/>
      <c r="O21" s="10">
        <v>17</v>
      </c>
      <c r="P21" s="11" t="s">
        <v>47</v>
      </c>
      <c r="Q21" s="82">
        <v>0</v>
      </c>
      <c r="R21" s="83">
        <v>0</v>
      </c>
      <c r="S21" s="82">
        <v>0</v>
      </c>
      <c r="T21" s="83">
        <v>0</v>
      </c>
      <c r="U21" s="82">
        <v>0</v>
      </c>
      <c r="V21" s="84">
        <v>0</v>
      </c>
      <c r="W21" s="86"/>
      <c r="X21" s="85"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82">
        <v>2</v>
      </c>
      <c r="D22" s="83">
        <v>0</v>
      </c>
      <c r="E22" s="82">
        <v>2</v>
      </c>
      <c r="F22" s="83">
        <v>0</v>
      </c>
      <c r="G22" s="82">
        <v>2</v>
      </c>
      <c r="H22" s="84">
        <v>0</v>
      </c>
      <c r="I22" s="15">
        <v>85</v>
      </c>
      <c r="J22" s="85">
        <v>0</v>
      </c>
      <c r="K22" s="17" t="s">
        <v>16</v>
      </c>
      <c r="L22" s="18">
        <v>0</v>
      </c>
      <c r="M22" s="23">
        <v>0</v>
      </c>
      <c r="N22"/>
      <c r="O22" s="10">
        <v>18</v>
      </c>
      <c r="P22" s="11" t="s">
        <v>76</v>
      </c>
      <c r="Q22" s="82">
        <v>0</v>
      </c>
      <c r="R22" s="83">
        <v>0</v>
      </c>
      <c r="S22" s="82">
        <v>0</v>
      </c>
      <c r="T22" s="83">
        <v>0</v>
      </c>
      <c r="U22" s="82">
        <v>0</v>
      </c>
      <c r="V22" s="84">
        <v>0</v>
      </c>
      <c r="W22" s="87"/>
      <c r="X22" s="85"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82">
        <v>9</v>
      </c>
      <c r="D23" s="83">
        <v>0</v>
      </c>
      <c r="E23" s="82">
        <v>9</v>
      </c>
      <c r="F23" s="83">
        <v>0</v>
      </c>
      <c r="G23" s="82">
        <v>9</v>
      </c>
      <c r="H23" s="84">
        <v>0</v>
      </c>
      <c r="I23" s="15">
        <v>100</v>
      </c>
      <c r="J23" s="85">
        <v>0</v>
      </c>
      <c r="K23" s="17" t="s">
        <v>16</v>
      </c>
      <c r="L23" s="18">
        <v>0</v>
      </c>
      <c r="M23" s="23">
        <v>0</v>
      </c>
      <c r="N23"/>
      <c r="O23" s="10">
        <v>19</v>
      </c>
      <c r="P23" s="19" t="s">
        <v>96</v>
      </c>
      <c r="Q23" s="82">
        <v>0</v>
      </c>
      <c r="R23" s="83">
        <v>0</v>
      </c>
      <c r="S23" s="82">
        <v>0</v>
      </c>
      <c r="T23" s="83">
        <v>0</v>
      </c>
      <c r="U23" s="82">
        <v>0</v>
      </c>
      <c r="V23" s="84">
        <v>0</v>
      </c>
      <c r="W23" s="22"/>
      <c r="X23" s="85"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82">
        <v>8</v>
      </c>
      <c r="D24" s="83">
        <v>0</v>
      </c>
      <c r="E24" s="82">
        <v>8</v>
      </c>
      <c r="F24" s="83">
        <v>0</v>
      </c>
      <c r="G24" s="82">
        <v>8</v>
      </c>
      <c r="H24" s="84">
        <v>0</v>
      </c>
      <c r="I24" s="87">
        <v>100</v>
      </c>
      <c r="J24" s="85">
        <v>0</v>
      </c>
      <c r="K24" s="17" t="s">
        <v>16</v>
      </c>
      <c r="L24" s="18">
        <v>0</v>
      </c>
      <c r="M24" s="23">
        <v>0</v>
      </c>
      <c r="N24"/>
      <c r="O24" s="10">
        <v>20</v>
      </c>
      <c r="P24" s="19" t="s">
        <v>99</v>
      </c>
      <c r="Q24" s="82">
        <v>0</v>
      </c>
      <c r="R24" s="83">
        <v>0</v>
      </c>
      <c r="S24" s="82">
        <v>0</v>
      </c>
      <c r="T24" s="83">
        <v>0</v>
      </c>
      <c r="U24" s="82">
        <v>0</v>
      </c>
      <c r="V24" s="84">
        <v>0</v>
      </c>
      <c r="W24" s="86"/>
      <c r="X24" s="85"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82">
        <v>0</v>
      </c>
      <c r="D25" s="83">
        <v>0</v>
      </c>
      <c r="E25" s="82">
        <v>0</v>
      </c>
      <c r="F25" s="83">
        <v>0</v>
      </c>
      <c r="G25" s="82">
        <v>0</v>
      </c>
      <c r="H25" s="84">
        <v>0</v>
      </c>
      <c r="I25" s="87">
        <v>100</v>
      </c>
      <c r="J25" s="85">
        <v>0</v>
      </c>
      <c r="K25" s="17" t="s">
        <v>16</v>
      </c>
      <c r="L25" s="18">
        <v>0</v>
      </c>
      <c r="M25" s="23">
        <v>0</v>
      </c>
      <c r="N25"/>
      <c r="O25" s="10">
        <v>21</v>
      </c>
      <c r="P25" s="19" t="s">
        <v>153</v>
      </c>
      <c r="Q25" s="82">
        <v>0</v>
      </c>
      <c r="R25" s="83">
        <v>0</v>
      </c>
      <c r="S25" s="82">
        <v>0</v>
      </c>
      <c r="T25" s="83">
        <v>0</v>
      </c>
      <c r="U25" s="82">
        <v>0</v>
      </c>
      <c r="V25" s="84">
        <v>0</v>
      </c>
      <c r="W25" s="22"/>
      <c r="X25" s="85"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82">
        <v>1</v>
      </c>
      <c r="D26" s="83">
        <v>0</v>
      </c>
      <c r="E26" s="82">
        <v>1</v>
      </c>
      <c r="F26" s="83">
        <v>0</v>
      </c>
      <c r="G26" s="82">
        <v>1</v>
      </c>
      <c r="H26" s="84">
        <v>0</v>
      </c>
      <c r="I26" s="87">
        <v>100</v>
      </c>
      <c r="J26" s="85">
        <v>0</v>
      </c>
      <c r="K26" s="17" t="s">
        <v>16</v>
      </c>
      <c r="L26" s="18">
        <v>0</v>
      </c>
      <c r="M26" s="23">
        <v>0</v>
      </c>
      <c r="N26"/>
      <c r="O26" s="10">
        <v>22</v>
      </c>
      <c r="P26" s="19" t="s">
        <v>155</v>
      </c>
      <c r="Q26" s="82">
        <v>0</v>
      </c>
      <c r="R26" s="83">
        <v>0</v>
      </c>
      <c r="S26" s="82">
        <v>0</v>
      </c>
      <c r="T26" s="83">
        <v>0</v>
      </c>
      <c r="U26" s="82">
        <v>0</v>
      </c>
      <c r="V26" s="84">
        <v>0</v>
      </c>
      <c r="W26" s="22"/>
      <c r="X26" s="85"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82">
        <v>1</v>
      </c>
      <c r="D27" s="83">
        <v>0</v>
      </c>
      <c r="E27" s="82">
        <v>1</v>
      </c>
      <c r="F27" s="83">
        <v>0</v>
      </c>
      <c r="G27" s="82">
        <v>1</v>
      </c>
      <c r="H27" s="84">
        <v>0</v>
      </c>
      <c r="I27" s="86">
        <v>100</v>
      </c>
      <c r="J27" s="85">
        <v>0</v>
      </c>
      <c r="K27" s="17" t="s">
        <v>16</v>
      </c>
      <c r="L27" s="18">
        <v>0</v>
      </c>
      <c r="M27" s="23">
        <v>0</v>
      </c>
      <c r="N27"/>
      <c r="O27" s="10">
        <v>23</v>
      </c>
      <c r="P27" s="19"/>
      <c r="Q27" s="82">
        <v>0</v>
      </c>
      <c r="R27" s="83">
        <v>0</v>
      </c>
      <c r="S27" s="82">
        <v>0</v>
      </c>
      <c r="T27" s="83">
        <v>0</v>
      </c>
      <c r="U27" s="82">
        <v>0</v>
      </c>
      <c r="V27" s="84">
        <v>0</v>
      </c>
      <c r="W27" s="22"/>
      <c r="X27" s="85"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82">
        <v>0</v>
      </c>
      <c r="D28" s="83">
        <v>0</v>
      </c>
      <c r="E28" s="82">
        <v>0</v>
      </c>
      <c r="F28" s="83">
        <v>0</v>
      </c>
      <c r="G28" s="82">
        <v>0</v>
      </c>
      <c r="H28" s="84">
        <v>0</v>
      </c>
      <c r="I28" s="86">
        <v>100</v>
      </c>
      <c r="J28" s="85">
        <v>0</v>
      </c>
      <c r="K28" s="17" t="s">
        <v>16</v>
      </c>
      <c r="L28" s="18">
        <v>0</v>
      </c>
      <c r="M28" s="23">
        <v>0</v>
      </c>
      <c r="N28"/>
      <c r="O28" s="10">
        <v>24</v>
      </c>
      <c r="P28" s="19"/>
      <c r="Q28" s="82">
        <v>0</v>
      </c>
      <c r="R28" s="83">
        <v>0</v>
      </c>
      <c r="S28" s="82">
        <v>0</v>
      </c>
      <c r="T28" s="83">
        <v>0</v>
      </c>
      <c r="U28" s="82">
        <v>0</v>
      </c>
      <c r="V28" s="84">
        <v>0</v>
      </c>
      <c r="W28" s="22"/>
      <c r="X28" s="85"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82">
        <v>4</v>
      </c>
      <c r="D29" s="83">
        <v>0</v>
      </c>
      <c r="E29" s="82">
        <v>4</v>
      </c>
      <c r="F29" s="83">
        <v>0</v>
      </c>
      <c r="G29" s="82">
        <v>4</v>
      </c>
      <c r="H29" s="84">
        <v>0</v>
      </c>
      <c r="I29" s="15">
        <v>100</v>
      </c>
      <c r="J29" s="85">
        <v>0</v>
      </c>
      <c r="K29" s="17" t="s">
        <v>16</v>
      </c>
      <c r="L29" s="18">
        <v>0</v>
      </c>
      <c r="M29" s="23">
        <v>0</v>
      </c>
      <c r="N29"/>
      <c r="O29" s="10">
        <v>25</v>
      </c>
      <c r="P29" s="19"/>
      <c r="Q29" s="82">
        <v>0</v>
      </c>
      <c r="R29" s="83">
        <v>0</v>
      </c>
      <c r="S29" s="82">
        <v>0</v>
      </c>
      <c r="T29" s="83">
        <v>0</v>
      </c>
      <c r="U29" s="82">
        <v>0</v>
      </c>
      <c r="V29" s="84">
        <v>0</v>
      </c>
      <c r="W29" s="22"/>
      <c r="X29" s="85"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82">
        <v>0</v>
      </c>
      <c r="D30" s="83">
        <v>0</v>
      </c>
      <c r="E30" s="82">
        <v>0</v>
      </c>
      <c r="F30" s="83">
        <v>0</v>
      </c>
      <c r="G30" s="82">
        <v>0</v>
      </c>
      <c r="H30" s="84">
        <v>0</v>
      </c>
      <c r="I30" s="15">
        <v>100</v>
      </c>
      <c r="J30" s="85">
        <v>0</v>
      </c>
      <c r="K30" s="17" t="s">
        <v>16</v>
      </c>
      <c r="L30" s="18">
        <v>0</v>
      </c>
      <c r="M30" s="23">
        <v>0</v>
      </c>
      <c r="N30"/>
      <c r="O30" s="10">
        <v>26</v>
      </c>
      <c r="P30" s="19"/>
      <c r="Q30" s="82">
        <v>0</v>
      </c>
      <c r="R30" s="83">
        <v>0</v>
      </c>
      <c r="S30" s="82">
        <v>0</v>
      </c>
      <c r="T30" s="83">
        <v>0</v>
      </c>
      <c r="U30" s="82">
        <v>0</v>
      </c>
      <c r="V30" s="84">
        <v>0</v>
      </c>
      <c r="W30" s="86"/>
      <c r="X30" s="85"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82">
        <v>1</v>
      </c>
      <c r="D31" s="83">
        <v>0</v>
      </c>
      <c r="E31" s="82">
        <v>1</v>
      </c>
      <c r="F31" s="83">
        <v>0</v>
      </c>
      <c r="G31" s="82">
        <v>1</v>
      </c>
      <c r="H31" s="84">
        <v>0</v>
      </c>
      <c r="I31" s="15">
        <v>100</v>
      </c>
      <c r="J31" s="85">
        <v>0</v>
      </c>
      <c r="K31" s="17" t="s">
        <v>16</v>
      </c>
      <c r="L31" s="18">
        <v>0</v>
      </c>
      <c r="M31" s="23">
        <v>0</v>
      </c>
      <c r="N31"/>
      <c r="O31" s="10">
        <v>27</v>
      </c>
      <c r="P31" s="19"/>
      <c r="Q31" s="82">
        <v>0</v>
      </c>
      <c r="R31" s="83">
        <v>0</v>
      </c>
      <c r="S31" s="82">
        <v>0</v>
      </c>
      <c r="T31" s="83">
        <v>0</v>
      </c>
      <c r="U31" s="82">
        <v>0</v>
      </c>
      <c r="V31" s="84">
        <v>0</v>
      </c>
      <c r="W31" s="22"/>
      <c r="X31" s="85"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82">
        <v>0</v>
      </c>
      <c r="D32" s="83">
        <v>0</v>
      </c>
      <c r="E32" s="82">
        <v>0</v>
      </c>
      <c r="F32" s="83">
        <v>0</v>
      </c>
      <c r="G32" s="82">
        <v>0</v>
      </c>
      <c r="H32" s="84">
        <v>0</v>
      </c>
      <c r="I32" s="15">
        <v>130</v>
      </c>
      <c r="J32" s="85">
        <v>0</v>
      </c>
      <c r="K32" s="17" t="s">
        <v>16</v>
      </c>
      <c r="L32" s="18">
        <v>0</v>
      </c>
      <c r="M32" s="23">
        <v>0</v>
      </c>
      <c r="N32"/>
      <c r="O32" s="10">
        <v>28</v>
      </c>
      <c r="P32" s="19"/>
      <c r="Q32" s="82">
        <v>0</v>
      </c>
      <c r="R32" s="83">
        <v>0</v>
      </c>
      <c r="S32" s="82">
        <v>0</v>
      </c>
      <c r="T32" s="83">
        <v>0</v>
      </c>
      <c r="U32" s="82">
        <v>0</v>
      </c>
      <c r="V32" s="84">
        <v>0</v>
      </c>
      <c r="W32" s="86"/>
      <c r="X32" s="85"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82">
        <v>0</v>
      </c>
      <c r="D33" s="83">
        <v>0</v>
      </c>
      <c r="E33" s="82">
        <v>0</v>
      </c>
      <c r="F33" s="83">
        <v>0</v>
      </c>
      <c r="G33" s="82">
        <v>0</v>
      </c>
      <c r="H33" s="84">
        <v>0</v>
      </c>
      <c r="I33" s="15">
        <v>130</v>
      </c>
      <c r="J33" s="85">
        <v>0</v>
      </c>
      <c r="K33" s="17" t="s">
        <v>16</v>
      </c>
      <c r="L33" s="18">
        <v>0</v>
      </c>
      <c r="M33" s="23">
        <v>0</v>
      </c>
      <c r="N33"/>
      <c r="O33" s="10">
        <v>29</v>
      </c>
      <c r="P33" s="19"/>
      <c r="Q33" s="82">
        <v>0</v>
      </c>
      <c r="R33" s="83">
        <v>0</v>
      </c>
      <c r="S33" s="82">
        <v>0</v>
      </c>
      <c r="T33" s="83">
        <v>0</v>
      </c>
      <c r="U33" s="82">
        <v>0</v>
      </c>
      <c r="V33" s="84">
        <v>0</v>
      </c>
      <c r="W33" s="22"/>
      <c r="X33" s="85"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82">
        <v>2</v>
      </c>
      <c r="D34" s="83">
        <v>5</v>
      </c>
      <c r="E34" s="82">
        <v>7</v>
      </c>
      <c r="F34" s="83">
        <v>0</v>
      </c>
      <c r="G34" s="82">
        <v>7</v>
      </c>
      <c r="H34" s="84">
        <v>0</v>
      </c>
      <c r="I34" s="15">
        <v>130</v>
      </c>
      <c r="J34" s="85">
        <v>0</v>
      </c>
      <c r="K34" s="17" t="s">
        <v>16</v>
      </c>
      <c r="L34" s="18">
        <v>0</v>
      </c>
      <c r="M34" s="23">
        <v>0</v>
      </c>
      <c r="N34"/>
      <c r="O34" s="10">
        <v>30</v>
      </c>
      <c r="P34" s="19"/>
      <c r="Q34" s="82">
        <v>0</v>
      </c>
      <c r="R34" s="83">
        <v>0</v>
      </c>
      <c r="S34" s="82">
        <v>0</v>
      </c>
      <c r="T34" s="83">
        <v>0</v>
      </c>
      <c r="U34" s="82">
        <v>0</v>
      </c>
      <c r="V34" s="84">
        <v>0</v>
      </c>
      <c r="W34" s="22"/>
      <c r="X34" s="85"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82">
        <v>5</v>
      </c>
      <c r="D35" s="83">
        <v>0</v>
      </c>
      <c r="E35" s="82">
        <v>5</v>
      </c>
      <c r="F35" s="83">
        <v>0</v>
      </c>
      <c r="G35" s="82">
        <v>5</v>
      </c>
      <c r="H35" s="84">
        <v>0</v>
      </c>
      <c r="I35" s="15">
        <v>130</v>
      </c>
      <c r="J35" s="85">
        <v>0</v>
      </c>
      <c r="K35" s="17" t="s">
        <v>16</v>
      </c>
      <c r="L35" s="18">
        <v>0</v>
      </c>
      <c r="M35" s="23">
        <v>0</v>
      </c>
      <c r="N35"/>
      <c r="O35" s="10">
        <v>31</v>
      </c>
      <c r="P35" s="19"/>
      <c r="Q35" s="82">
        <v>0</v>
      </c>
      <c r="R35" s="83">
        <v>0</v>
      </c>
      <c r="S35" s="82">
        <v>0</v>
      </c>
      <c r="T35" s="83">
        <v>0</v>
      </c>
      <c r="U35" s="82">
        <v>0</v>
      </c>
      <c r="V35" s="84">
        <v>0</v>
      </c>
      <c r="W35" s="22"/>
      <c r="X35" s="85"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82">
        <v>0</v>
      </c>
      <c r="D36" s="83">
        <v>0</v>
      </c>
      <c r="E36" s="82">
        <v>0</v>
      </c>
      <c r="F36" s="83">
        <v>0</v>
      </c>
      <c r="G36" s="82">
        <v>0</v>
      </c>
      <c r="H36" s="84">
        <v>0</v>
      </c>
      <c r="I36" s="15">
        <v>100</v>
      </c>
      <c r="J36" s="85">
        <v>0</v>
      </c>
      <c r="K36" s="17" t="s">
        <v>16</v>
      </c>
      <c r="L36" s="18">
        <v>0</v>
      </c>
      <c r="M36" s="23">
        <v>0</v>
      </c>
      <c r="N36"/>
      <c r="O36" s="10">
        <v>32</v>
      </c>
      <c r="P36" s="19"/>
      <c r="Q36" s="82">
        <v>0</v>
      </c>
      <c r="R36" s="83">
        <v>0</v>
      </c>
      <c r="S36" s="82">
        <v>0</v>
      </c>
      <c r="T36" s="83">
        <v>0</v>
      </c>
      <c r="U36" s="82">
        <v>0</v>
      </c>
      <c r="V36" s="84">
        <v>0</v>
      </c>
      <c r="W36" s="86"/>
      <c r="X36" s="85"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82">
        <v>11</v>
      </c>
      <c r="D37" s="83">
        <v>0</v>
      </c>
      <c r="E37" s="82">
        <v>11</v>
      </c>
      <c r="F37" s="83">
        <v>0</v>
      </c>
      <c r="G37" s="82">
        <v>10</v>
      </c>
      <c r="H37" s="84">
        <v>1</v>
      </c>
      <c r="I37" s="15">
        <v>100</v>
      </c>
      <c r="J37" s="85">
        <v>100</v>
      </c>
      <c r="K37" s="17" t="s">
        <v>16</v>
      </c>
      <c r="L37" s="18">
        <v>0</v>
      </c>
      <c r="M37" s="23">
        <v>100</v>
      </c>
      <c r="N37"/>
      <c r="O37" s="10">
        <v>33</v>
      </c>
      <c r="P37" s="19"/>
      <c r="Q37" s="82">
        <v>0</v>
      </c>
      <c r="R37" s="83">
        <v>0</v>
      </c>
      <c r="S37" s="82">
        <v>0</v>
      </c>
      <c r="T37" s="83">
        <v>0</v>
      </c>
      <c r="U37" s="82">
        <v>0</v>
      </c>
      <c r="V37" s="84">
        <v>0</v>
      </c>
      <c r="W37" s="86"/>
      <c r="X37" s="85"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82">
        <v>1</v>
      </c>
      <c r="D38" s="83">
        <v>2</v>
      </c>
      <c r="E38" s="82">
        <v>3</v>
      </c>
      <c r="F38" s="83">
        <v>0</v>
      </c>
      <c r="G38" s="82">
        <v>3</v>
      </c>
      <c r="H38" s="84">
        <v>0</v>
      </c>
      <c r="I38" s="15">
        <v>50</v>
      </c>
      <c r="J38" s="85">
        <v>0</v>
      </c>
      <c r="K38" s="17" t="s">
        <v>16</v>
      </c>
      <c r="L38" s="18">
        <v>0</v>
      </c>
      <c r="M38" s="23">
        <v>0</v>
      </c>
      <c r="N38"/>
      <c r="O38" s="10">
        <v>34</v>
      </c>
      <c r="P38" s="19"/>
      <c r="Q38" s="82">
        <v>0</v>
      </c>
      <c r="R38" s="83">
        <v>0</v>
      </c>
      <c r="S38" s="82">
        <v>0</v>
      </c>
      <c r="T38" s="83">
        <v>0</v>
      </c>
      <c r="U38" s="82">
        <v>0</v>
      </c>
      <c r="V38" s="84">
        <v>0</v>
      </c>
      <c r="W38" s="86"/>
      <c r="X38" s="85"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82">
        <v>2</v>
      </c>
      <c r="D39" s="83">
        <v>2</v>
      </c>
      <c r="E39" s="82">
        <v>4</v>
      </c>
      <c r="F39" s="83">
        <v>0</v>
      </c>
      <c r="G39" s="82">
        <v>4</v>
      </c>
      <c r="H39" s="84">
        <v>0</v>
      </c>
      <c r="I39" s="15">
        <v>50</v>
      </c>
      <c r="J39" s="85">
        <v>0</v>
      </c>
      <c r="K39" s="17" t="s">
        <v>16</v>
      </c>
      <c r="L39" s="18">
        <v>0</v>
      </c>
      <c r="M39" s="23">
        <v>0</v>
      </c>
      <c r="N39"/>
      <c r="O39" s="10">
        <v>35</v>
      </c>
      <c r="P39" s="19"/>
      <c r="Q39" s="82">
        <v>0</v>
      </c>
      <c r="R39" s="83">
        <v>0</v>
      </c>
      <c r="S39" s="82">
        <v>0</v>
      </c>
      <c r="T39" s="83">
        <v>0</v>
      </c>
      <c r="U39" s="82">
        <v>0</v>
      </c>
      <c r="V39" s="84">
        <v>0</v>
      </c>
      <c r="W39" s="86"/>
      <c r="X39" s="85"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82">
        <v>2</v>
      </c>
      <c r="D40" s="83">
        <v>2</v>
      </c>
      <c r="E40" s="82">
        <v>4</v>
      </c>
      <c r="F40" s="83">
        <v>0</v>
      </c>
      <c r="G40" s="82">
        <v>4</v>
      </c>
      <c r="H40" s="84">
        <v>0</v>
      </c>
      <c r="I40" s="15">
        <v>50</v>
      </c>
      <c r="J40" s="85">
        <v>0</v>
      </c>
      <c r="K40" s="17" t="s">
        <v>16</v>
      </c>
      <c r="L40" s="18">
        <v>0</v>
      </c>
      <c r="M40" s="23">
        <v>0</v>
      </c>
      <c r="N40"/>
      <c r="O40" s="10">
        <v>36</v>
      </c>
      <c r="P40" s="19"/>
      <c r="Q40" s="82">
        <v>0</v>
      </c>
      <c r="R40" s="83">
        <v>0</v>
      </c>
      <c r="S40" s="82">
        <v>0</v>
      </c>
      <c r="T40" s="83">
        <v>0</v>
      </c>
      <c r="U40" s="82">
        <v>0</v>
      </c>
      <c r="V40" s="84">
        <v>0</v>
      </c>
      <c r="W40" s="22"/>
      <c r="X40" s="85"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82">
        <v>4</v>
      </c>
      <c r="D41" s="83">
        <v>0</v>
      </c>
      <c r="E41" s="82">
        <v>4</v>
      </c>
      <c r="F41" s="83">
        <v>0</v>
      </c>
      <c r="G41" s="82">
        <v>4</v>
      </c>
      <c r="H41" s="84">
        <v>0</v>
      </c>
      <c r="I41" s="15">
        <v>50</v>
      </c>
      <c r="J41" s="85">
        <v>0</v>
      </c>
      <c r="K41" s="17" t="s">
        <v>16</v>
      </c>
      <c r="L41" s="18">
        <v>0</v>
      </c>
      <c r="M41" s="23">
        <v>0</v>
      </c>
      <c r="N41"/>
      <c r="O41" s="10">
        <v>37</v>
      </c>
      <c r="P41" s="11"/>
      <c r="Q41" s="82">
        <v>0</v>
      </c>
      <c r="R41" s="83">
        <v>0</v>
      </c>
      <c r="S41" s="82">
        <v>0</v>
      </c>
      <c r="T41" s="83">
        <v>0</v>
      </c>
      <c r="U41" s="82">
        <v>0</v>
      </c>
      <c r="V41" s="84">
        <v>0</v>
      </c>
      <c r="W41" s="22"/>
      <c r="X41" s="85"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82">
        <v>8</v>
      </c>
      <c r="D42" s="83">
        <v>0</v>
      </c>
      <c r="E42" s="82">
        <v>8</v>
      </c>
      <c r="F42" s="83">
        <v>0</v>
      </c>
      <c r="G42" s="82">
        <v>8</v>
      </c>
      <c r="H42" s="84">
        <v>0</v>
      </c>
      <c r="I42" s="15">
        <v>50</v>
      </c>
      <c r="J42" s="85">
        <v>0</v>
      </c>
      <c r="K42" s="17" t="s">
        <v>16</v>
      </c>
      <c r="L42" s="18">
        <v>0</v>
      </c>
      <c r="M42" s="23">
        <v>0</v>
      </c>
      <c r="N42"/>
      <c r="O42" s="10">
        <v>38</v>
      </c>
      <c r="P42" s="11"/>
      <c r="Q42" s="82">
        <v>0</v>
      </c>
      <c r="R42" s="83">
        <v>0</v>
      </c>
      <c r="S42" s="82">
        <v>0</v>
      </c>
      <c r="T42" s="83">
        <v>0</v>
      </c>
      <c r="U42" s="82">
        <v>0</v>
      </c>
      <c r="V42" s="84">
        <v>0</v>
      </c>
      <c r="W42" s="22"/>
      <c r="X42" s="85"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82">
        <v>3</v>
      </c>
      <c r="D43" s="83">
        <v>0</v>
      </c>
      <c r="E43" s="82">
        <v>3</v>
      </c>
      <c r="F43" s="83">
        <v>0</v>
      </c>
      <c r="G43" s="82">
        <v>3</v>
      </c>
      <c r="H43" s="84">
        <v>0</v>
      </c>
      <c r="I43" s="15">
        <v>50</v>
      </c>
      <c r="J43" s="85">
        <v>0</v>
      </c>
      <c r="K43" s="17" t="s">
        <v>16</v>
      </c>
      <c r="L43" s="18">
        <v>0</v>
      </c>
      <c r="M43" s="23">
        <v>0</v>
      </c>
      <c r="N43"/>
      <c r="O43" s="10">
        <v>39</v>
      </c>
      <c r="P43" s="11"/>
      <c r="Q43" s="82">
        <v>0</v>
      </c>
      <c r="R43" s="83">
        <v>0</v>
      </c>
      <c r="S43" s="82">
        <v>0</v>
      </c>
      <c r="T43" s="83">
        <v>0</v>
      </c>
      <c r="U43" s="82">
        <v>0</v>
      </c>
      <c r="V43" s="84">
        <v>0</v>
      </c>
      <c r="W43" s="22"/>
      <c r="X43" s="85"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82">
        <v>6</v>
      </c>
      <c r="D44" s="83">
        <v>0</v>
      </c>
      <c r="E44" s="82">
        <v>6</v>
      </c>
      <c r="F44" s="83">
        <v>0</v>
      </c>
      <c r="G44" s="82">
        <v>6</v>
      </c>
      <c r="H44" s="84">
        <v>0</v>
      </c>
      <c r="I44" s="15">
        <v>50</v>
      </c>
      <c r="J44" s="85">
        <v>0</v>
      </c>
      <c r="K44" s="17" t="s">
        <v>16</v>
      </c>
      <c r="L44" s="18">
        <v>0</v>
      </c>
      <c r="M44" s="23">
        <v>0</v>
      </c>
      <c r="N44"/>
      <c r="O44" s="10">
        <v>40</v>
      </c>
      <c r="P44" s="11"/>
      <c r="Q44" s="82">
        <v>0</v>
      </c>
      <c r="R44" s="83">
        <v>0</v>
      </c>
      <c r="S44" s="82">
        <v>0</v>
      </c>
      <c r="T44" s="83">
        <v>0</v>
      </c>
      <c r="U44" s="82">
        <v>0</v>
      </c>
      <c r="V44" s="84">
        <v>0</v>
      </c>
      <c r="W44" s="22"/>
      <c r="X44" s="85"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82">
        <v>0</v>
      </c>
      <c r="D45" s="83">
        <v>0</v>
      </c>
      <c r="E45" s="82">
        <v>0</v>
      </c>
      <c r="F45" s="83">
        <v>0</v>
      </c>
      <c r="G45" s="82">
        <v>0</v>
      </c>
      <c r="H45" s="84">
        <v>0</v>
      </c>
      <c r="I45" s="15">
        <v>50</v>
      </c>
      <c r="J45" s="85">
        <v>0</v>
      </c>
      <c r="K45" s="17" t="s">
        <v>16</v>
      </c>
      <c r="L45" s="18">
        <v>0</v>
      </c>
      <c r="M45" s="23">
        <v>0</v>
      </c>
      <c r="N45"/>
      <c r="O45" s="10">
        <v>41</v>
      </c>
      <c r="P45" s="11"/>
      <c r="Q45" s="82">
        <v>0</v>
      </c>
      <c r="R45" s="83">
        <v>0</v>
      </c>
      <c r="S45" s="82">
        <v>0</v>
      </c>
      <c r="T45" s="83">
        <v>0</v>
      </c>
      <c r="U45" s="82">
        <v>0</v>
      </c>
      <c r="V45" s="84">
        <v>0</v>
      </c>
      <c r="W45" s="22"/>
      <c r="X45" s="85"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82">
        <v>2</v>
      </c>
      <c r="D46" s="83">
        <v>5</v>
      </c>
      <c r="E46" s="82">
        <v>7</v>
      </c>
      <c r="F46" s="83">
        <v>0</v>
      </c>
      <c r="G46" s="82">
        <v>6</v>
      </c>
      <c r="H46" s="84">
        <v>1</v>
      </c>
      <c r="I46" s="15">
        <v>50</v>
      </c>
      <c r="J46" s="85">
        <v>50</v>
      </c>
      <c r="K46" s="17" t="s">
        <v>16</v>
      </c>
      <c r="L46" s="18">
        <v>0</v>
      </c>
      <c r="M46" s="23">
        <v>50</v>
      </c>
      <c r="N46"/>
      <c r="O46" s="10">
        <v>42</v>
      </c>
      <c r="P46" s="19"/>
      <c r="Q46" s="82">
        <v>0</v>
      </c>
      <c r="R46" s="83">
        <v>0</v>
      </c>
      <c r="S46" s="82">
        <v>0</v>
      </c>
      <c r="T46" s="83">
        <v>0</v>
      </c>
      <c r="U46" s="82">
        <v>0</v>
      </c>
      <c r="V46" s="84">
        <v>0</v>
      </c>
      <c r="W46" s="22"/>
      <c r="X46" s="85"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82">
        <v>7</v>
      </c>
      <c r="D47" s="83">
        <v>0</v>
      </c>
      <c r="E47" s="82">
        <v>7</v>
      </c>
      <c r="F47" s="83">
        <v>0</v>
      </c>
      <c r="G47" s="82">
        <v>7</v>
      </c>
      <c r="H47" s="84">
        <v>0</v>
      </c>
      <c r="I47" s="15">
        <v>50</v>
      </c>
      <c r="J47" s="85">
        <v>0</v>
      </c>
      <c r="K47" s="17" t="s">
        <v>16</v>
      </c>
      <c r="L47" s="18">
        <v>0</v>
      </c>
      <c r="M47" s="23">
        <v>0</v>
      </c>
      <c r="N47"/>
      <c r="O47" s="10">
        <v>43</v>
      </c>
      <c r="P47" s="19"/>
      <c r="Q47" s="82">
        <v>0</v>
      </c>
      <c r="R47" s="83">
        <v>0</v>
      </c>
      <c r="S47" s="82">
        <v>0</v>
      </c>
      <c r="T47" s="83">
        <v>0</v>
      </c>
      <c r="U47" s="82">
        <v>0</v>
      </c>
      <c r="V47" s="84">
        <v>0</v>
      </c>
      <c r="W47" s="86"/>
      <c r="X47" s="85"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82">
        <v>7</v>
      </c>
      <c r="D48" s="83">
        <v>0</v>
      </c>
      <c r="E48" s="82">
        <v>7</v>
      </c>
      <c r="F48" s="83">
        <v>0</v>
      </c>
      <c r="G48" s="82">
        <v>7</v>
      </c>
      <c r="H48" s="84">
        <v>0</v>
      </c>
      <c r="I48" s="15">
        <v>50</v>
      </c>
      <c r="J48" s="85">
        <v>0</v>
      </c>
      <c r="K48" s="17" t="s">
        <v>16</v>
      </c>
      <c r="L48" s="18">
        <v>0</v>
      </c>
      <c r="M48" s="23">
        <v>0</v>
      </c>
      <c r="N48"/>
      <c r="O48" s="10">
        <v>44</v>
      </c>
      <c r="P48" s="19"/>
      <c r="Q48" s="82">
        <v>0</v>
      </c>
      <c r="R48" s="83">
        <v>0</v>
      </c>
      <c r="S48" s="82">
        <v>0</v>
      </c>
      <c r="T48" s="83">
        <v>0</v>
      </c>
      <c r="U48" s="82">
        <v>0</v>
      </c>
      <c r="V48" s="84">
        <v>0</v>
      </c>
      <c r="W48" s="86"/>
      <c r="X48" s="85"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82">
        <v>16</v>
      </c>
      <c r="D49" s="83">
        <v>0</v>
      </c>
      <c r="E49" s="82">
        <v>16</v>
      </c>
      <c r="F49" s="83">
        <v>0</v>
      </c>
      <c r="G49" s="82">
        <v>15</v>
      </c>
      <c r="H49" s="84">
        <v>1</v>
      </c>
      <c r="I49" s="15">
        <v>50</v>
      </c>
      <c r="J49" s="85">
        <v>50</v>
      </c>
      <c r="K49" s="17" t="s">
        <v>16</v>
      </c>
      <c r="L49" s="18">
        <v>0</v>
      </c>
      <c r="M49" s="23">
        <v>50</v>
      </c>
      <c r="N49"/>
      <c r="O49" s="10">
        <v>45</v>
      </c>
      <c r="P49" s="19"/>
      <c r="Q49" s="82">
        <v>0</v>
      </c>
      <c r="R49" s="83">
        <v>0</v>
      </c>
      <c r="S49" s="82">
        <v>0</v>
      </c>
      <c r="T49" s="83">
        <v>0</v>
      </c>
      <c r="U49" s="82">
        <v>0</v>
      </c>
      <c r="V49" s="84">
        <v>0</v>
      </c>
      <c r="W49" s="86"/>
      <c r="X49" s="85"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82">
        <v>0</v>
      </c>
      <c r="D50" s="83">
        <v>2</v>
      </c>
      <c r="E50" s="82">
        <v>2</v>
      </c>
      <c r="F50" s="83">
        <v>0</v>
      </c>
      <c r="G50" s="82">
        <v>2</v>
      </c>
      <c r="H50" s="84">
        <v>0</v>
      </c>
      <c r="I50" s="15">
        <v>120</v>
      </c>
      <c r="J50" s="85">
        <v>0</v>
      </c>
      <c r="K50" s="17" t="s">
        <v>16</v>
      </c>
      <c r="L50" s="18">
        <v>0</v>
      </c>
      <c r="M50" s="23">
        <v>0</v>
      </c>
      <c r="N50"/>
      <c r="O50" s="10">
        <v>46</v>
      </c>
      <c r="P50" s="19"/>
      <c r="Q50" s="82">
        <v>0</v>
      </c>
      <c r="R50" s="83">
        <v>0</v>
      </c>
      <c r="S50" s="82">
        <v>0</v>
      </c>
      <c r="T50" s="83">
        <v>0</v>
      </c>
      <c r="U50" s="82">
        <v>0</v>
      </c>
      <c r="V50" s="84">
        <v>0</v>
      </c>
      <c r="W50" s="86"/>
      <c r="X50" s="85"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82">
        <v>2</v>
      </c>
      <c r="D51" s="83">
        <v>0</v>
      </c>
      <c r="E51" s="82">
        <v>2</v>
      </c>
      <c r="F51" s="83">
        <v>0</v>
      </c>
      <c r="G51" s="82">
        <v>2</v>
      </c>
      <c r="H51" s="84">
        <v>0</v>
      </c>
      <c r="I51" s="15">
        <v>120</v>
      </c>
      <c r="J51" s="85">
        <v>0</v>
      </c>
      <c r="K51" s="17" t="s">
        <v>16</v>
      </c>
      <c r="L51" s="18">
        <v>0</v>
      </c>
      <c r="M51" s="23">
        <v>0</v>
      </c>
      <c r="N51"/>
      <c r="O51" s="10">
        <v>47</v>
      </c>
      <c r="P51" s="19"/>
      <c r="Q51" s="82">
        <v>0</v>
      </c>
      <c r="R51" s="83">
        <v>0</v>
      </c>
      <c r="S51" s="82">
        <v>0</v>
      </c>
      <c r="T51" s="83">
        <v>0</v>
      </c>
      <c r="U51" s="82">
        <v>0</v>
      </c>
      <c r="V51" s="84">
        <v>0</v>
      </c>
      <c r="W51" s="86"/>
      <c r="X51" s="85"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82">
        <v>2</v>
      </c>
      <c r="D52" s="83">
        <v>0</v>
      </c>
      <c r="E52" s="82">
        <v>2</v>
      </c>
      <c r="F52" s="83">
        <v>0</v>
      </c>
      <c r="G52" s="82">
        <v>2</v>
      </c>
      <c r="H52" s="84">
        <v>0</v>
      </c>
      <c r="I52" s="87">
        <v>120</v>
      </c>
      <c r="J52" s="85">
        <v>0</v>
      </c>
      <c r="K52" s="17" t="s">
        <v>16</v>
      </c>
      <c r="L52" s="18">
        <v>0</v>
      </c>
      <c r="M52" s="23">
        <v>0</v>
      </c>
      <c r="N52"/>
      <c r="O52" s="10">
        <v>48</v>
      </c>
      <c r="P52" s="19"/>
      <c r="Q52" s="82">
        <v>0</v>
      </c>
      <c r="R52" s="83">
        <v>0</v>
      </c>
      <c r="S52" s="82">
        <v>0</v>
      </c>
      <c r="T52" s="83">
        <v>0</v>
      </c>
      <c r="U52" s="82">
        <v>0</v>
      </c>
      <c r="V52" s="84">
        <v>0</v>
      </c>
      <c r="W52" s="86"/>
      <c r="X52" s="85"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82">
        <v>0</v>
      </c>
      <c r="D53" s="83">
        <v>0</v>
      </c>
      <c r="E53" s="82">
        <v>0</v>
      </c>
      <c r="F53" s="83">
        <v>0</v>
      </c>
      <c r="G53" s="82">
        <v>0</v>
      </c>
      <c r="H53" s="84">
        <v>0</v>
      </c>
      <c r="I53" s="15">
        <v>120</v>
      </c>
      <c r="J53" s="85">
        <v>0</v>
      </c>
      <c r="K53" s="17" t="s">
        <v>16</v>
      </c>
      <c r="L53" s="18">
        <v>0</v>
      </c>
      <c r="M53" s="23">
        <v>0</v>
      </c>
      <c r="N53"/>
      <c r="O53" s="10">
        <v>49</v>
      </c>
      <c r="P53" s="19"/>
      <c r="Q53" s="82">
        <v>0</v>
      </c>
      <c r="R53" s="83">
        <v>0</v>
      </c>
      <c r="S53" s="82">
        <v>0</v>
      </c>
      <c r="T53" s="83">
        <v>0</v>
      </c>
      <c r="U53" s="82">
        <v>0</v>
      </c>
      <c r="V53" s="84">
        <v>0</v>
      </c>
      <c r="W53" s="86"/>
      <c r="X53" s="85"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82">
        <v>2</v>
      </c>
      <c r="D54" s="83">
        <v>0</v>
      </c>
      <c r="E54" s="82">
        <v>2</v>
      </c>
      <c r="F54" s="83">
        <v>0</v>
      </c>
      <c r="G54" s="82">
        <v>2</v>
      </c>
      <c r="H54" s="84">
        <v>0</v>
      </c>
      <c r="I54" s="15">
        <v>120</v>
      </c>
      <c r="J54" s="85">
        <v>0</v>
      </c>
      <c r="K54" s="17" t="s">
        <v>16</v>
      </c>
      <c r="L54" s="18">
        <v>0</v>
      </c>
      <c r="M54" s="23">
        <v>0</v>
      </c>
      <c r="N54"/>
      <c r="O54" s="10">
        <v>50</v>
      </c>
      <c r="P54" s="19"/>
      <c r="Q54" s="82">
        <v>0</v>
      </c>
      <c r="R54" s="83">
        <v>0</v>
      </c>
      <c r="S54" s="82">
        <v>0</v>
      </c>
      <c r="T54" s="83">
        <v>0</v>
      </c>
      <c r="U54" s="82">
        <v>0</v>
      </c>
      <c r="V54" s="84">
        <v>0</v>
      </c>
      <c r="W54" s="86"/>
      <c r="X54" s="85"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82">
        <v>6</v>
      </c>
      <c r="D55" s="83">
        <v>0</v>
      </c>
      <c r="E55" s="82">
        <v>6</v>
      </c>
      <c r="F55" s="83">
        <v>0</v>
      </c>
      <c r="G55" s="82">
        <v>4</v>
      </c>
      <c r="H55" s="84">
        <v>2</v>
      </c>
      <c r="I55" s="87">
        <v>120</v>
      </c>
      <c r="J55" s="85">
        <v>240</v>
      </c>
      <c r="K55" s="17" t="s">
        <v>16</v>
      </c>
      <c r="L55" s="18">
        <v>70</v>
      </c>
      <c r="M55" s="23">
        <v>170</v>
      </c>
      <c r="N55"/>
      <c r="O55" s="10">
        <v>51</v>
      </c>
      <c r="P55" s="19"/>
      <c r="Q55" s="82">
        <v>0</v>
      </c>
      <c r="R55" s="83">
        <v>0</v>
      </c>
      <c r="S55" s="82">
        <v>0</v>
      </c>
      <c r="T55" s="83">
        <v>0</v>
      </c>
      <c r="U55" s="82">
        <v>0</v>
      </c>
      <c r="V55" s="84">
        <v>0</v>
      </c>
      <c r="W55" s="86"/>
      <c r="X55" s="85"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82">
        <v>0</v>
      </c>
      <c r="D56" s="83">
        <v>0</v>
      </c>
      <c r="E56" s="82">
        <v>0</v>
      </c>
      <c r="F56" s="83">
        <v>0</v>
      </c>
      <c r="G56" s="82">
        <v>0</v>
      </c>
      <c r="H56" s="84">
        <v>0</v>
      </c>
      <c r="I56" s="87">
        <v>120</v>
      </c>
      <c r="J56" s="85">
        <v>0</v>
      </c>
      <c r="K56" s="17" t="s">
        <v>16</v>
      </c>
      <c r="L56" s="18">
        <v>0</v>
      </c>
      <c r="M56" s="23">
        <v>0</v>
      </c>
      <c r="N56"/>
      <c r="O56" s="10">
        <v>52</v>
      </c>
      <c r="P56" s="19"/>
      <c r="Q56" s="82">
        <v>0</v>
      </c>
      <c r="R56" s="83">
        <v>0</v>
      </c>
      <c r="S56" s="82">
        <v>0</v>
      </c>
      <c r="T56" s="83">
        <v>0</v>
      </c>
      <c r="U56" s="82">
        <v>0</v>
      </c>
      <c r="V56" s="84">
        <v>0</v>
      </c>
      <c r="W56" s="86"/>
      <c r="X56" s="85"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82">
        <v>0</v>
      </c>
      <c r="D57" s="83">
        <v>2</v>
      </c>
      <c r="E57" s="82">
        <v>2</v>
      </c>
      <c r="F57" s="83">
        <v>0</v>
      </c>
      <c r="G57" s="82">
        <v>2</v>
      </c>
      <c r="H57" s="84">
        <v>0</v>
      </c>
      <c r="I57" s="87">
        <v>120</v>
      </c>
      <c r="J57" s="85">
        <v>0</v>
      </c>
      <c r="K57" s="17" t="s">
        <v>16</v>
      </c>
      <c r="L57" s="18">
        <v>0</v>
      </c>
      <c r="M57" s="23">
        <v>0</v>
      </c>
      <c r="N57"/>
      <c r="O57" s="10">
        <v>53</v>
      </c>
      <c r="P57" s="19"/>
      <c r="Q57" s="82">
        <v>0</v>
      </c>
      <c r="R57" s="83">
        <v>0</v>
      </c>
      <c r="S57" s="82">
        <v>0</v>
      </c>
      <c r="T57" s="83">
        <v>0</v>
      </c>
      <c r="U57" s="82">
        <v>0</v>
      </c>
      <c r="V57" s="84">
        <v>0</v>
      </c>
      <c r="W57" s="86"/>
      <c r="X57" s="85"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82">
        <v>0</v>
      </c>
      <c r="D58" s="83">
        <v>0</v>
      </c>
      <c r="E58" s="82">
        <v>0</v>
      </c>
      <c r="F58" s="83">
        <v>0</v>
      </c>
      <c r="G58" s="82">
        <v>0</v>
      </c>
      <c r="H58" s="84">
        <v>0</v>
      </c>
      <c r="I58" s="87">
        <v>120</v>
      </c>
      <c r="J58" s="85">
        <v>0</v>
      </c>
      <c r="K58" s="17" t="s">
        <v>16</v>
      </c>
      <c r="L58" s="18">
        <v>0</v>
      </c>
      <c r="M58" s="23">
        <v>0</v>
      </c>
      <c r="N58"/>
      <c r="O58" s="10">
        <v>54</v>
      </c>
      <c r="P58" s="19"/>
      <c r="Q58" s="82">
        <v>0</v>
      </c>
      <c r="R58" s="83">
        <v>0</v>
      </c>
      <c r="S58" s="82">
        <v>0</v>
      </c>
      <c r="T58" s="83">
        <v>0</v>
      </c>
      <c r="U58" s="82">
        <v>0</v>
      </c>
      <c r="V58" s="84">
        <v>0</v>
      </c>
      <c r="W58" s="86"/>
      <c r="X58" s="85"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82">
        <v>0</v>
      </c>
      <c r="D59" s="83">
        <v>0</v>
      </c>
      <c r="E59" s="82">
        <v>0</v>
      </c>
      <c r="F59" s="83">
        <v>0</v>
      </c>
      <c r="G59" s="82">
        <v>0</v>
      </c>
      <c r="H59" s="84">
        <v>0</v>
      </c>
      <c r="I59" s="15">
        <v>70</v>
      </c>
      <c r="J59" s="85">
        <v>0</v>
      </c>
      <c r="K59" s="17" t="s">
        <v>16</v>
      </c>
      <c r="L59" s="18">
        <v>0</v>
      </c>
      <c r="M59" s="23">
        <v>0</v>
      </c>
      <c r="N59"/>
      <c r="O59" s="10">
        <v>55</v>
      </c>
      <c r="P59" s="19"/>
      <c r="Q59" s="82">
        <v>0</v>
      </c>
      <c r="R59" s="83">
        <v>0</v>
      </c>
      <c r="S59" s="82">
        <v>0</v>
      </c>
      <c r="T59" s="83">
        <v>0</v>
      </c>
      <c r="U59" s="82">
        <v>0</v>
      </c>
      <c r="V59" s="84">
        <v>0</v>
      </c>
      <c r="W59" s="86"/>
      <c r="X59" s="85"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82">
        <v>0</v>
      </c>
      <c r="D60" s="83">
        <v>0</v>
      </c>
      <c r="E60" s="82">
        <v>0</v>
      </c>
      <c r="F60" s="83">
        <v>0</v>
      </c>
      <c r="G60" s="82">
        <v>0</v>
      </c>
      <c r="H60" s="84">
        <v>0</v>
      </c>
      <c r="I60" s="87">
        <v>80</v>
      </c>
      <c r="J60" s="85">
        <v>0</v>
      </c>
      <c r="K60" s="17" t="s">
        <v>16</v>
      </c>
      <c r="L60" s="18">
        <v>0</v>
      </c>
      <c r="M60" s="23">
        <v>0</v>
      </c>
      <c r="N60"/>
      <c r="O60" s="10">
        <v>56</v>
      </c>
      <c r="P60" s="19"/>
      <c r="Q60" s="82">
        <v>0</v>
      </c>
      <c r="R60" s="83">
        <v>0</v>
      </c>
      <c r="S60" s="82">
        <v>0</v>
      </c>
      <c r="T60" s="83">
        <v>0</v>
      </c>
      <c r="U60" s="82">
        <v>0</v>
      </c>
      <c r="V60" s="84">
        <v>0</v>
      </c>
      <c r="W60" s="86"/>
      <c r="X60" s="85"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82">
        <v>5</v>
      </c>
      <c r="D61" s="83">
        <v>0</v>
      </c>
      <c r="E61" s="82">
        <v>5</v>
      </c>
      <c r="F61" s="83">
        <v>0</v>
      </c>
      <c r="G61" s="82">
        <v>5</v>
      </c>
      <c r="H61" s="84">
        <v>0</v>
      </c>
      <c r="I61" s="15">
        <v>50</v>
      </c>
      <c r="J61" s="85">
        <v>0</v>
      </c>
      <c r="K61" s="17" t="s">
        <v>16</v>
      </c>
      <c r="L61" s="18">
        <v>0</v>
      </c>
      <c r="M61" s="23">
        <v>0</v>
      </c>
      <c r="N61"/>
      <c r="O61" s="10">
        <v>57</v>
      </c>
      <c r="P61" s="19"/>
      <c r="Q61" s="82">
        <v>0</v>
      </c>
      <c r="R61" s="83">
        <v>0</v>
      </c>
      <c r="S61" s="82">
        <v>0</v>
      </c>
      <c r="T61" s="83">
        <v>0</v>
      </c>
      <c r="U61" s="82">
        <v>0</v>
      </c>
      <c r="V61" s="84">
        <v>0</v>
      </c>
      <c r="W61" s="86"/>
      <c r="X61" s="85"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82">
        <v>3</v>
      </c>
      <c r="D62" s="83">
        <v>0</v>
      </c>
      <c r="E62" s="82">
        <v>3</v>
      </c>
      <c r="F62" s="83">
        <v>0</v>
      </c>
      <c r="G62" s="82">
        <v>3</v>
      </c>
      <c r="H62" s="84">
        <v>0</v>
      </c>
      <c r="I62" s="86">
        <v>50</v>
      </c>
      <c r="J62" s="85">
        <v>0</v>
      </c>
      <c r="K62" s="17" t="s">
        <v>16</v>
      </c>
      <c r="L62" s="18">
        <v>0</v>
      </c>
      <c r="M62" s="23">
        <v>0</v>
      </c>
      <c r="N62"/>
      <c r="O62" s="10">
        <v>58</v>
      </c>
      <c r="P62" s="19"/>
      <c r="Q62" s="82">
        <v>0</v>
      </c>
      <c r="R62" s="83">
        <v>0</v>
      </c>
      <c r="S62" s="82">
        <v>0</v>
      </c>
      <c r="T62" s="83">
        <v>0</v>
      </c>
      <c r="U62" s="82">
        <v>0</v>
      </c>
      <c r="V62" s="84">
        <v>0</v>
      </c>
      <c r="W62" s="86"/>
      <c r="X62" s="85"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82">
        <v>3</v>
      </c>
      <c r="D63" s="83">
        <v>0</v>
      </c>
      <c r="E63" s="82">
        <v>3</v>
      </c>
      <c r="F63" s="83">
        <v>0</v>
      </c>
      <c r="G63" s="82">
        <v>3</v>
      </c>
      <c r="H63" s="84">
        <v>0</v>
      </c>
      <c r="I63" s="86">
        <v>50</v>
      </c>
      <c r="J63" s="85">
        <v>0</v>
      </c>
      <c r="K63" s="17" t="s">
        <v>16</v>
      </c>
      <c r="L63" s="18">
        <v>0</v>
      </c>
      <c r="M63" s="23">
        <v>0</v>
      </c>
      <c r="N63"/>
      <c r="O63" s="10">
        <v>59</v>
      </c>
      <c r="P63" s="19"/>
      <c r="Q63" s="82">
        <v>0</v>
      </c>
      <c r="R63" s="83">
        <v>0</v>
      </c>
      <c r="S63" s="82">
        <v>0</v>
      </c>
      <c r="T63" s="83">
        <v>0</v>
      </c>
      <c r="U63" s="82">
        <v>0</v>
      </c>
      <c r="V63" s="84">
        <v>0</v>
      </c>
      <c r="W63" s="86"/>
      <c r="X63" s="85"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82">
        <v>0</v>
      </c>
      <c r="D64" s="83">
        <v>0</v>
      </c>
      <c r="E64" s="82">
        <v>0</v>
      </c>
      <c r="F64" s="83">
        <v>0</v>
      </c>
      <c r="G64" s="82">
        <v>0</v>
      </c>
      <c r="H64" s="84">
        <v>0</v>
      </c>
      <c r="I64" s="87">
        <v>30</v>
      </c>
      <c r="J64" s="85">
        <v>0</v>
      </c>
      <c r="K64" s="17" t="s">
        <v>16</v>
      </c>
      <c r="L64" s="18">
        <v>0</v>
      </c>
      <c r="M64" s="23">
        <v>0</v>
      </c>
      <c r="N64"/>
      <c r="O64" s="10">
        <v>60</v>
      </c>
      <c r="P64" s="19"/>
      <c r="Q64" s="82">
        <v>0</v>
      </c>
      <c r="R64" s="83">
        <v>0</v>
      </c>
      <c r="S64" s="82">
        <v>0</v>
      </c>
      <c r="T64" s="83">
        <v>0</v>
      </c>
      <c r="U64" s="82">
        <v>0</v>
      </c>
      <c r="V64" s="84">
        <v>0</v>
      </c>
      <c r="W64" s="86"/>
      <c r="X64" s="85"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82">
        <v>0</v>
      </c>
      <c r="D65" s="83">
        <v>0</v>
      </c>
      <c r="E65" s="82">
        <v>0</v>
      </c>
      <c r="F65" s="83">
        <v>0</v>
      </c>
      <c r="G65" s="82">
        <v>0</v>
      </c>
      <c r="H65" s="84">
        <v>0</v>
      </c>
      <c r="I65" s="87">
        <v>30</v>
      </c>
      <c r="J65" s="85">
        <v>0</v>
      </c>
      <c r="K65" s="17" t="s">
        <v>16</v>
      </c>
      <c r="L65" s="18">
        <v>0</v>
      </c>
      <c r="M65" s="23">
        <v>0</v>
      </c>
      <c r="N65"/>
      <c r="O65" s="10">
        <v>61</v>
      </c>
      <c r="P65" s="19"/>
      <c r="Q65" s="82">
        <v>0</v>
      </c>
      <c r="R65" s="83">
        <v>0</v>
      </c>
      <c r="S65" s="82">
        <v>0</v>
      </c>
      <c r="T65" s="83">
        <v>0</v>
      </c>
      <c r="U65" s="82">
        <v>0</v>
      </c>
      <c r="V65" s="84">
        <v>0</v>
      </c>
      <c r="W65" s="86"/>
      <c r="X65" s="85"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82">
        <v>12</v>
      </c>
      <c r="D66" s="83">
        <v>0</v>
      </c>
      <c r="E66" s="82">
        <v>12</v>
      </c>
      <c r="F66" s="83">
        <v>0</v>
      </c>
      <c r="G66" s="82">
        <v>12</v>
      </c>
      <c r="H66" s="84">
        <v>0</v>
      </c>
      <c r="I66" s="15">
        <v>50</v>
      </c>
      <c r="J66" s="85">
        <v>0</v>
      </c>
      <c r="K66" s="17" t="s">
        <v>16</v>
      </c>
      <c r="L66" s="18">
        <v>0</v>
      </c>
      <c r="M66" s="23">
        <v>0</v>
      </c>
      <c r="N66"/>
      <c r="O66" s="10">
        <v>62</v>
      </c>
      <c r="P66" s="19"/>
      <c r="Q66" s="82">
        <v>0</v>
      </c>
      <c r="R66" s="83">
        <v>0</v>
      </c>
      <c r="S66" s="82">
        <v>0</v>
      </c>
      <c r="T66" s="83">
        <v>0</v>
      </c>
      <c r="U66" s="82">
        <v>0</v>
      </c>
      <c r="V66" s="84">
        <v>0</v>
      </c>
      <c r="W66" s="86"/>
      <c r="X66" s="85"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82">
        <v>1</v>
      </c>
      <c r="D67" s="83">
        <v>3</v>
      </c>
      <c r="E67" s="82">
        <v>4</v>
      </c>
      <c r="F67" s="83">
        <v>0</v>
      </c>
      <c r="G67" s="82">
        <v>3</v>
      </c>
      <c r="H67" s="84">
        <v>1</v>
      </c>
      <c r="I67" s="15">
        <v>50</v>
      </c>
      <c r="J67" s="85">
        <v>50</v>
      </c>
      <c r="K67" s="17" t="s">
        <v>16</v>
      </c>
      <c r="L67" s="18">
        <v>25</v>
      </c>
      <c r="M67" s="23">
        <v>25</v>
      </c>
      <c r="N67"/>
      <c r="O67" s="10">
        <v>63</v>
      </c>
      <c r="P67" s="19"/>
      <c r="Q67" s="82">
        <v>0</v>
      </c>
      <c r="R67" s="83">
        <v>0</v>
      </c>
      <c r="S67" s="82">
        <v>0</v>
      </c>
      <c r="T67" s="83">
        <v>0</v>
      </c>
      <c r="U67" s="82">
        <v>0</v>
      </c>
      <c r="V67" s="84">
        <v>0</v>
      </c>
      <c r="W67" s="86"/>
      <c r="X67" s="85"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82">
        <v>0</v>
      </c>
      <c r="D68" s="83">
        <v>0</v>
      </c>
      <c r="E68" s="82">
        <v>0</v>
      </c>
      <c r="F68" s="83">
        <v>0</v>
      </c>
      <c r="G68" s="82">
        <v>0</v>
      </c>
      <c r="H68" s="84">
        <v>0</v>
      </c>
      <c r="I68" s="86">
        <v>40</v>
      </c>
      <c r="J68" s="85">
        <v>0</v>
      </c>
      <c r="K68" s="17" t="s">
        <v>16</v>
      </c>
      <c r="L68" s="18">
        <v>0</v>
      </c>
      <c r="M68" s="23">
        <v>0</v>
      </c>
      <c r="N68"/>
      <c r="O68" s="10">
        <v>64</v>
      </c>
      <c r="P68" s="19"/>
      <c r="Q68" s="82">
        <v>0</v>
      </c>
      <c r="R68" s="83">
        <v>0</v>
      </c>
      <c r="S68" s="82">
        <v>0</v>
      </c>
      <c r="T68" s="83">
        <v>0</v>
      </c>
      <c r="U68" s="82">
        <v>0</v>
      </c>
      <c r="V68" s="84">
        <v>0</v>
      </c>
      <c r="W68" s="86"/>
      <c r="X68" s="85"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82">
        <v>0</v>
      </c>
      <c r="D69" s="83">
        <v>0</v>
      </c>
      <c r="E69" s="82">
        <v>0</v>
      </c>
      <c r="F69" s="83">
        <v>0</v>
      </c>
      <c r="G69" s="82">
        <v>0</v>
      </c>
      <c r="H69" s="84">
        <v>0</v>
      </c>
      <c r="I69" s="86">
        <v>25</v>
      </c>
      <c r="J69" s="85">
        <v>0</v>
      </c>
      <c r="K69" s="17" t="s">
        <v>16</v>
      </c>
      <c r="L69" s="18">
        <v>0</v>
      </c>
      <c r="M69" s="23">
        <v>0</v>
      </c>
      <c r="N69"/>
      <c r="O69" s="10">
        <v>65</v>
      </c>
      <c r="P69" s="19"/>
      <c r="Q69" s="82">
        <v>0</v>
      </c>
      <c r="R69" s="83">
        <v>0</v>
      </c>
      <c r="S69" s="82">
        <v>0</v>
      </c>
      <c r="T69" s="83">
        <v>0</v>
      </c>
      <c r="U69" s="82">
        <v>0</v>
      </c>
      <c r="V69" s="84">
        <v>0</v>
      </c>
      <c r="W69" s="86"/>
      <c r="X69" s="85"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82">
        <v>4</v>
      </c>
      <c r="D70" s="83">
        <v>0</v>
      </c>
      <c r="E70" s="82">
        <v>4</v>
      </c>
      <c r="F70" s="83">
        <v>0</v>
      </c>
      <c r="G70" s="82">
        <v>3</v>
      </c>
      <c r="H70" s="84">
        <v>1</v>
      </c>
      <c r="I70" s="86">
        <v>50</v>
      </c>
      <c r="J70" s="85">
        <v>50</v>
      </c>
      <c r="K70" s="17" t="s">
        <v>16</v>
      </c>
      <c r="L70" s="18">
        <v>10</v>
      </c>
      <c r="M70" s="23">
        <v>40</v>
      </c>
      <c r="N70"/>
      <c r="O70" s="10">
        <v>66</v>
      </c>
      <c r="P70" s="19"/>
      <c r="Q70" s="82">
        <v>0</v>
      </c>
      <c r="R70" s="83">
        <v>0</v>
      </c>
      <c r="S70" s="82">
        <v>0</v>
      </c>
      <c r="T70" s="83">
        <v>0</v>
      </c>
      <c r="U70" s="82">
        <v>0</v>
      </c>
      <c r="V70" s="84">
        <v>0</v>
      </c>
      <c r="W70" s="86"/>
      <c r="X70" s="85"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82">
        <v>4</v>
      </c>
      <c r="D71" s="83">
        <v>0</v>
      </c>
      <c r="E71" s="82">
        <v>4</v>
      </c>
      <c r="F71" s="83">
        <v>0</v>
      </c>
      <c r="G71" s="82">
        <v>4</v>
      </c>
      <c r="H71" s="84">
        <v>0</v>
      </c>
      <c r="I71" s="86">
        <v>60</v>
      </c>
      <c r="J71" s="85">
        <v>0</v>
      </c>
      <c r="K71" s="17" t="s">
        <v>16</v>
      </c>
      <c r="L71" s="18">
        <v>0</v>
      </c>
      <c r="M71" s="23">
        <v>0</v>
      </c>
      <c r="N71"/>
      <c r="O71" s="10">
        <v>67</v>
      </c>
      <c r="P71" s="19"/>
      <c r="Q71" s="82">
        <v>0</v>
      </c>
      <c r="R71" s="83">
        <v>0</v>
      </c>
      <c r="S71" s="82">
        <v>0</v>
      </c>
      <c r="T71" s="83">
        <v>0</v>
      </c>
      <c r="U71" s="82">
        <v>0</v>
      </c>
      <c r="V71" s="84">
        <v>0</v>
      </c>
      <c r="W71" s="86"/>
      <c r="X71" s="85"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82">
        <v>0</v>
      </c>
      <c r="D72" s="83">
        <v>0</v>
      </c>
      <c r="E72" s="82">
        <v>0</v>
      </c>
      <c r="F72" s="83">
        <v>0</v>
      </c>
      <c r="G72" s="82">
        <v>0</v>
      </c>
      <c r="H72" s="84">
        <v>0</v>
      </c>
      <c r="I72" s="22">
        <v>50</v>
      </c>
      <c r="J72" s="85">
        <v>0</v>
      </c>
      <c r="K72" s="17" t="s">
        <v>16</v>
      </c>
      <c r="L72" s="18">
        <v>0</v>
      </c>
      <c r="M72" s="23">
        <v>0</v>
      </c>
      <c r="N72"/>
      <c r="O72" s="10">
        <v>68</v>
      </c>
      <c r="P72" s="19"/>
      <c r="Q72" s="82">
        <v>0</v>
      </c>
      <c r="R72" s="83">
        <v>0</v>
      </c>
      <c r="S72" s="82">
        <v>0</v>
      </c>
      <c r="T72" s="83">
        <v>0</v>
      </c>
      <c r="U72" s="82">
        <v>0</v>
      </c>
      <c r="V72" s="84">
        <v>0</v>
      </c>
      <c r="W72" s="86"/>
      <c r="X72" s="85"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82">
        <v>6</v>
      </c>
      <c r="D73" s="83">
        <v>0</v>
      </c>
      <c r="E73" s="82">
        <v>6</v>
      </c>
      <c r="F73" s="83">
        <v>0</v>
      </c>
      <c r="G73" s="82">
        <v>6</v>
      </c>
      <c r="H73" s="84">
        <v>0</v>
      </c>
      <c r="I73" s="86">
        <v>60</v>
      </c>
      <c r="J73" s="85">
        <v>0</v>
      </c>
      <c r="K73" s="17" t="s">
        <v>16</v>
      </c>
      <c r="L73" s="18">
        <v>0</v>
      </c>
      <c r="M73" s="23">
        <v>0</v>
      </c>
      <c r="N73"/>
      <c r="O73" s="10">
        <v>69</v>
      </c>
      <c r="P73" s="19"/>
      <c r="Q73" s="82">
        <v>0</v>
      </c>
      <c r="R73" s="83">
        <v>0</v>
      </c>
      <c r="S73" s="82">
        <v>0</v>
      </c>
      <c r="T73" s="83">
        <v>0</v>
      </c>
      <c r="U73" s="82">
        <v>0</v>
      </c>
      <c r="V73" s="84">
        <v>0</v>
      </c>
      <c r="W73" s="86"/>
      <c r="X73" s="85"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82">
        <v>10</v>
      </c>
      <c r="D74" s="83">
        <v>0</v>
      </c>
      <c r="E74" s="82">
        <v>10</v>
      </c>
      <c r="F74" s="83">
        <v>0</v>
      </c>
      <c r="G74" s="82">
        <v>9</v>
      </c>
      <c r="H74" s="84">
        <v>1</v>
      </c>
      <c r="I74" s="22">
        <v>120</v>
      </c>
      <c r="J74" s="85">
        <v>120</v>
      </c>
      <c r="K74" s="17" t="s">
        <v>16</v>
      </c>
      <c r="L74" s="18">
        <v>0</v>
      </c>
      <c r="M74" s="23">
        <v>120</v>
      </c>
      <c r="N74"/>
      <c r="O74" s="10">
        <v>70</v>
      </c>
      <c r="P74" s="19"/>
      <c r="Q74" s="82">
        <v>0</v>
      </c>
      <c r="R74" s="83">
        <v>0</v>
      </c>
      <c r="S74" s="82">
        <v>0</v>
      </c>
      <c r="T74" s="83">
        <v>0</v>
      </c>
      <c r="U74" s="82">
        <v>0</v>
      </c>
      <c r="V74" s="84">
        <v>0</v>
      </c>
      <c r="W74" s="86"/>
      <c r="X74" s="85"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82">
        <v>0</v>
      </c>
      <c r="D75" s="83">
        <v>0</v>
      </c>
      <c r="E75" s="82">
        <v>0</v>
      </c>
      <c r="F75" s="83">
        <v>0</v>
      </c>
      <c r="G75" s="82">
        <v>0</v>
      </c>
      <c r="H75" s="84">
        <v>0</v>
      </c>
      <c r="I75" s="22">
        <v>60</v>
      </c>
      <c r="J75" s="85">
        <v>0</v>
      </c>
      <c r="K75" s="17" t="s">
        <v>16</v>
      </c>
      <c r="L75" s="18">
        <v>0</v>
      </c>
      <c r="M75" s="23">
        <v>0</v>
      </c>
      <c r="N75"/>
      <c r="O75" s="10">
        <v>71</v>
      </c>
      <c r="P75" s="19"/>
      <c r="Q75" s="82">
        <v>0</v>
      </c>
      <c r="R75" s="83">
        <v>0</v>
      </c>
      <c r="S75" s="82">
        <v>0</v>
      </c>
      <c r="T75" s="83">
        <v>0</v>
      </c>
      <c r="U75" s="82">
        <v>0</v>
      </c>
      <c r="V75" s="84">
        <v>0</v>
      </c>
      <c r="W75" s="86"/>
      <c r="X75" s="85"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82">
        <v>0</v>
      </c>
      <c r="D76" s="83">
        <v>0</v>
      </c>
      <c r="E76" s="82">
        <v>0</v>
      </c>
      <c r="F76" s="83">
        <v>0</v>
      </c>
      <c r="G76" s="82">
        <v>0</v>
      </c>
      <c r="H76" s="84">
        <v>0</v>
      </c>
      <c r="I76" s="22">
        <v>120</v>
      </c>
      <c r="J76" s="85">
        <v>0</v>
      </c>
      <c r="K76" s="17" t="s">
        <v>16</v>
      </c>
      <c r="L76" s="18">
        <v>0</v>
      </c>
      <c r="M76" s="23">
        <v>0</v>
      </c>
      <c r="N76"/>
      <c r="O76" s="10">
        <v>72</v>
      </c>
      <c r="P76" s="19"/>
      <c r="Q76" s="82">
        <v>0</v>
      </c>
      <c r="R76" s="83">
        <v>0</v>
      </c>
      <c r="S76" s="82">
        <v>0</v>
      </c>
      <c r="T76" s="83">
        <v>0</v>
      </c>
      <c r="U76" s="82">
        <v>0</v>
      </c>
      <c r="V76" s="84">
        <v>0</v>
      </c>
      <c r="W76" s="86"/>
      <c r="X76" s="85"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82">
        <v>2</v>
      </c>
      <c r="D77" s="83">
        <v>0</v>
      </c>
      <c r="E77" s="82">
        <v>2</v>
      </c>
      <c r="F77" s="83">
        <v>0</v>
      </c>
      <c r="G77" s="82">
        <v>2</v>
      </c>
      <c r="H77" s="84">
        <v>0</v>
      </c>
      <c r="I77" s="86">
        <v>50</v>
      </c>
      <c r="J77" s="85">
        <v>0</v>
      </c>
      <c r="K77" s="17" t="s">
        <v>16</v>
      </c>
      <c r="L77" s="18">
        <v>0</v>
      </c>
      <c r="M77" s="23">
        <v>0</v>
      </c>
      <c r="N77"/>
      <c r="O77" s="10">
        <v>73</v>
      </c>
      <c r="P77" s="19"/>
      <c r="Q77" s="82">
        <v>0</v>
      </c>
      <c r="R77" s="83">
        <v>0</v>
      </c>
      <c r="S77" s="82">
        <v>0</v>
      </c>
      <c r="T77" s="83">
        <v>0</v>
      </c>
      <c r="U77" s="82">
        <v>0</v>
      </c>
      <c r="V77" s="84">
        <v>0</v>
      </c>
      <c r="W77" s="86"/>
      <c r="X77" s="85"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82">
        <v>1</v>
      </c>
      <c r="D78" s="83">
        <v>0</v>
      </c>
      <c r="E78" s="82">
        <v>1</v>
      </c>
      <c r="F78" s="83">
        <v>0</v>
      </c>
      <c r="G78" s="82">
        <v>1</v>
      </c>
      <c r="H78" s="84">
        <v>0</v>
      </c>
      <c r="I78" s="22">
        <v>120</v>
      </c>
      <c r="J78" s="85">
        <v>0</v>
      </c>
      <c r="K78" s="17" t="s">
        <v>16</v>
      </c>
      <c r="L78" s="18">
        <v>0</v>
      </c>
      <c r="M78" s="23">
        <v>0</v>
      </c>
      <c r="N78"/>
      <c r="O78" s="10">
        <v>74</v>
      </c>
      <c r="P78" s="19"/>
      <c r="Q78" s="82">
        <v>0</v>
      </c>
      <c r="R78" s="83">
        <v>0</v>
      </c>
      <c r="S78" s="82">
        <v>0</v>
      </c>
      <c r="T78" s="83">
        <v>0</v>
      </c>
      <c r="U78" s="82">
        <v>0</v>
      </c>
      <c r="V78" s="84">
        <v>0</v>
      </c>
      <c r="W78" s="86"/>
      <c r="X78" s="85"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82">
        <v>3</v>
      </c>
      <c r="D79" s="83">
        <v>0</v>
      </c>
      <c r="E79" s="82">
        <v>3</v>
      </c>
      <c r="F79" s="83">
        <v>0</v>
      </c>
      <c r="G79" s="82">
        <v>3</v>
      </c>
      <c r="H79" s="84">
        <v>0</v>
      </c>
      <c r="I79" s="22">
        <v>50</v>
      </c>
      <c r="J79" s="85">
        <v>0</v>
      </c>
      <c r="K79" s="17" t="s">
        <v>16</v>
      </c>
      <c r="L79" s="18">
        <v>0</v>
      </c>
      <c r="M79" s="23">
        <v>0</v>
      </c>
      <c r="N79"/>
      <c r="O79" s="10">
        <v>75</v>
      </c>
      <c r="P79" s="19"/>
      <c r="Q79" s="82">
        <v>0</v>
      </c>
      <c r="R79" s="83">
        <v>0</v>
      </c>
      <c r="S79" s="82">
        <v>0</v>
      </c>
      <c r="T79" s="83">
        <v>0</v>
      </c>
      <c r="U79" s="82">
        <v>0</v>
      </c>
      <c r="V79" s="84">
        <v>0</v>
      </c>
      <c r="W79" s="86"/>
      <c r="X79" s="85"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82">
        <v>0</v>
      </c>
      <c r="D80" s="83">
        <v>0</v>
      </c>
      <c r="E80" s="82">
        <v>0</v>
      </c>
      <c r="F80" s="83">
        <v>0</v>
      </c>
      <c r="G80" s="82">
        <v>0</v>
      </c>
      <c r="H80" s="84">
        <v>0</v>
      </c>
      <c r="I80" s="22">
        <v>50</v>
      </c>
      <c r="J80" s="85">
        <v>0</v>
      </c>
      <c r="K80" s="17" t="s">
        <v>16</v>
      </c>
      <c r="L80" s="18">
        <v>0</v>
      </c>
      <c r="M80" s="23">
        <v>0</v>
      </c>
      <c r="N80"/>
      <c r="O80" s="10">
        <v>76</v>
      </c>
      <c r="P80" s="19"/>
      <c r="Q80" s="82">
        <v>0</v>
      </c>
      <c r="R80" s="83">
        <v>0</v>
      </c>
      <c r="S80" s="82">
        <v>0</v>
      </c>
      <c r="T80" s="83">
        <v>0</v>
      </c>
      <c r="U80" s="82">
        <v>0</v>
      </c>
      <c r="V80" s="84">
        <v>0</v>
      </c>
      <c r="W80" s="86"/>
      <c r="X80" s="85"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82">
        <v>1</v>
      </c>
      <c r="D81" s="83">
        <v>0</v>
      </c>
      <c r="E81" s="82">
        <v>1</v>
      </c>
      <c r="F81" s="83"/>
      <c r="G81" s="82">
        <v>1</v>
      </c>
      <c r="H81" s="84">
        <v>0</v>
      </c>
      <c r="I81" s="86">
        <v>55</v>
      </c>
      <c r="J81" s="85">
        <v>0</v>
      </c>
      <c r="K81" s="17" t="s">
        <v>16</v>
      </c>
      <c r="L81" s="18">
        <v>0</v>
      </c>
      <c r="M81" s="23">
        <v>0</v>
      </c>
      <c r="N81"/>
      <c r="O81" s="10">
        <v>77</v>
      </c>
      <c r="P81" s="19"/>
      <c r="Q81" s="82">
        <v>0</v>
      </c>
      <c r="R81" s="83">
        <v>0</v>
      </c>
      <c r="S81" s="82">
        <v>0</v>
      </c>
      <c r="T81" s="83">
        <v>0</v>
      </c>
      <c r="U81" s="82">
        <v>0</v>
      </c>
      <c r="V81" s="84">
        <v>0</v>
      </c>
      <c r="W81" s="86"/>
      <c r="X81" s="85"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82">
        <v>2</v>
      </c>
      <c r="D82" s="83">
        <v>0</v>
      </c>
      <c r="E82" s="82">
        <v>2</v>
      </c>
      <c r="F82" s="83">
        <v>0</v>
      </c>
      <c r="G82" s="82">
        <v>2</v>
      </c>
      <c r="H82" s="84">
        <v>0</v>
      </c>
      <c r="I82" s="22">
        <v>55</v>
      </c>
      <c r="J82" s="85">
        <v>0</v>
      </c>
      <c r="K82" s="17" t="s">
        <v>16</v>
      </c>
      <c r="L82" s="18">
        <v>0</v>
      </c>
      <c r="M82" s="23">
        <v>0</v>
      </c>
      <c r="N82"/>
      <c r="O82" s="10">
        <v>78</v>
      </c>
      <c r="P82" s="19"/>
      <c r="Q82" s="82">
        <v>0</v>
      </c>
      <c r="R82" s="83">
        <v>0</v>
      </c>
      <c r="S82" s="82">
        <v>0</v>
      </c>
      <c r="T82" s="83">
        <v>0</v>
      </c>
      <c r="U82" s="82">
        <v>0</v>
      </c>
      <c r="V82" s="84">
        <v>0</v>
      </c>
      <c r="W82" s="86"/>
      <c r="X82" s="85"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82">
        <v>0</v>
      </c>
      <c r="D83" s="83">
        <v>0</v>
      </c>
      <c r="E83" s="82">
        <v>0</v>
      </c>
      <c r="F83" s="83">
        <v>0</v>
      </c>
      <c r="G83" s="82">
        <v>0</v>
      </c>
      <c r="H83" s="84">
        <v>0</v>
      </c>
      <c r="I83" s="22">
        <v>55</v>
      </c>
      <c r="J83" s="85">
        <v>0</v>
      </c>
      <c r="K83" s="17" t="s">
        <v>16</v>
      </c>
      <c r="L83" s="18">
        <v>0</v>
      </c>
      <c r="M83" s="23">
        <v>0</v>
      </c>
      <c r="N83"/>
      <c r="O83" s="10">
        <v>79</v>
      </c>
      <c r="P83" s="19"/>
      <c r="Q83" s="82">
        <v>0</v>
      </c>
      <c r="R83" s="83">
        <v>0</v>
      </c>
      <c r="S83" s="82">
        <v>0</v>
      </c>
      <c r="T83" s="83">
        <v>0</v>
      </c>
      <c r="U83" s="82">
        <v>0</v>
      </c>
      <c r="V83" s="84">
        <v>0</v>
      </c>
      <c r="W83" s="86"/>
      <c r="X83" s="85"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82">
        <v>0</v>
      </c>
      <c r="D84" s="83">
        <v>0</v>
      </c>
      <c r="E84" s="82">
        <v>0</v>
      </c>
      <c r="F84" s="83">
        <v>0</v>
      </c>
      <c r="G84" s="82">
        <v>0</v>
      </c>
      <c r="H84" s="84">
        <v>0</v>
      </c>
      <c r="I84" s="22">
        <v>55</v>
      </c>
      <c r="J84" s="85">
        <v>0</v>
      </c>
      <c r="K84" s="17" t="s">
        <v>16</v>
      </c>
      <c r="L84" s="18">
        <v>0</v>
      </c>
      <c r="M84" s="23">
        <v>0</v>
      </c>
      <c r="N84"/>
      <c r="O84" s="10">
        <v>80</v>
      </c>
      <c r="P84" s="19"/>
      <c r="Q84" s="82">
        <v>0</v>
      </c>
      <c r="R84" s="83">
        <v>0</v>
      </c>
      <c r="S84" s="82">
        <v>0</v>
      </c>
      <c r="T84" s="83">
        <v>0</v>
      </c>
      <c r="U84" s="82">
        <v>0</v>
      </c>
      <c r="V84" s="84">
        <v>0</v>
      </c>
      <c r="W84" s="86"/>
      <c r="X84" s="85"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82">
        <v>3</v>
      </c>
      <c r="D85" s="83">
        <v>0</v>
      </c>
      <c r="E85" s="82">
        <v>3</v>
      </c>
      <c r="F85" s="83">
        <v>0</v>
      </c>
      <c r="G85" s="82">
        <v>3</v>
      </c>
      <c r="H85" s="84">
        <v>0</v>
      </c>
      <c r="I85" s="22">
        <v>100</v>
      </c>
      <c r="J85" s="85">
        <v>0</v>
      </c>
      <c r="K85" s="17" t="s">
        <v>16</v>
      </c>
      <c r="L85" s="18">
        <v>0</v>
      </c>
      <c r="M85" s="23">
        <v>0</v>
      </c>
      <c r="N85"/>
      <c r="O85" s="10">
        <v>81</v>
      </c>
      <c r="P85" s="19"/>
      <c r="Q85" s="82">
        <v>0</v>
      </c>
      <c r="R85" s="83">
        <v>0</v>
      </c>
      <c r="S85" s="82">
        <v>0</v>
      </c>
      <c r="T85" s="83">
        <v>0</v>
      </c>
      <c r="U85" s="82">
        <v>0</v>
      </c>
      <c r="V85" s="84">
        <v>0</v>
      </c>
      <c r="W85" s="86"/>
      <c r="X85" s="85"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82">
        <v>3</v>
      </c>
      <c r="D86" s="83">
        <v>0</v>
      </c>
      <c r="E86" s="82">
        <v>3</v>
      </c>
      <c r="F86" s="83">
        <v>0</v>
      </c>
      <c r="G86" s="82">
        <v>3</v>
      </c>
      <c r="H86" s="84">
        <v>0</v>
      </c>
      <c r="I86" s="86">
        <v>55</v>
      </c>
      <c r="J86" s="85">
        <v>0</v>
      </c>
      <c r="K86" s="17" t="s">
        <v>16</v>
      </c>
      <c r="L86" s="18">
        <v>0</v>
      </c>
      <c r="M86" s="23">
        <v>0</v>
      </c>
      <c r="N86"/>
      <c r="O86" s="10">
        <v>82</v>
      </c>
      <c r="P86" s="19"/>
      <c r="Q86" s="82">
        <v>0</v>
      </c>
      <c r="R86" s="83">
        <v>0</v>
      </c>
      <c r="S86" s="82">
        <v>0</v>
      </c>
      <c r="T86" s="83">
        <v>0</v>
      </c>
      <c r="U86" s="82">
        <v>0</v>
      </c>
      <c r="V86" s="84">
        <v>0</v>
      </c>
      <c r="W86" s="86"/>
      <c r="X86" s="85"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82">
        <v>4</v>
      </c>
      <c r="D87" s="83">
        <v>0</v>
      </c>
      <c r="E87" s="82">
        <v>4</v>
      </c>
      <c r="F87" s="83">
        <v>0</v>
      </c>
      <c r="G87" s="82">
        <v>4</v>
      </c>
      <c r="H87" s="84">
        <v>0</v>
      </c>
      <c r="I87" s="86">
        <v>60</v>
      </c>
      <c r="J87" s="85">
        <v>0</v>
      </c>
      <c r="K87" s="17" t="s">
        <v>16</v>
      </c>
      <c r="L87" s="18">
        <v>0</v>
      </c>
      <c r="M87" s="23">
        <v>0</v>
      </c>
      <c r="N87"/>
      <c r="O87" s="10">
        <v>83</v>
      </c>
      <c r="P87" s="19"/>
      <c r="Q87" s="82">
        <v>0</v>
      </c>
      <c r="R87" s="83">
        <v>0</v>
      </c>
      <c r="S87" s="82">
        <v>0</v>
      </c>
      <c r="T87" s="83">
        <v>0</v>
      </c>
      <c r="U87" s="82">
        <v>0</v>
      </c>
      <c r="V87" s="84">
        <v>0</v>
      </c>
      <c r="W87" s="86"/>
      <c r="X87" s="85"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82">
        <v>8</v>
      </c>
      <c r="D88" s="83">
        <v>0</v>
      </c>
      <c r="E88" s="82">
        <v>8</v>
      </c>
      <c r="F88" s="83">
        <v>0</v>
      </c>
      <c r="G88" s="82">
        <v>8</v>
      </c>
      <c r="H88" s="84">
        <v>0</v>
      </c>
      <c r="I88" s="86">
        <v>100</v>
      </c>
      <c r="J88" s="85">
        <v>0</v>
      </c>
      <c r="K88" s="17" t="s">
        <v>16</v>
      </c>
      <c r="L88" s="18">
        <v>0</v>
      </c>
      <c r="M88" s="23">
        <v>0</v>
      </c>
      <c r="N88"/>
      <c r="O88" s="10">
        <v>84</v>
      </c>
      <c r="P88" s="19"/>
      <c r="Q88" s="82">
        <v>0</v>
      </c>
      <c r="R88" s="83">
        <v>0</v>
      </c>
      <c r="S88" s="82">
        <v>0</v>
      </c>
      <c r="T88" s="83">
        <v>0</v>
      </c>
      <c r="U88" s="82">
        <v>0</v>
      </c>
      <c r="V88" s="84">
        <v>0</v>
      </c>
      <c r="W88" s="86"/>
      <c r="X88" s="85"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82">
        <v>11</v>
      </c>
      <c r="D89" s="83">
        <v>0</v>
      </c>
      <c r="E89" s="82">
        <v>11</v>
      </c>
      <c r="F89" s="83">
        <v>0</v>
      </c>
      <c r="G89" s="82">
        <v>11</v>
      </c>
      <c r="H89" s="84">
        <v>0</v>
      </c>
      <c r="I89" s="86">
        <v>55</v>
      </c>
      <c r="J89" s="85">
        <v>0</v>
      </c>
      <c r="K89" s="17" t="s">
        <v>16</v>
      </c>
      <c r="L89" s="18">
        <v>0</v>
      </c>
      <c r="M89" s="23">
        <v>0</v>
      </c>
      <c r="N89"/>
      <c r="O89" s="10">
        <v>85</v>
      </c>
      <c r="P89" s="19"/>
      <c r="Q89" s="82">
        <v>0</v>
      </c>
      <c r="R89" s="83">
        <v>0</v>
      </c>
      <c r="S89" s="82">
        <v>0</v>
      </c>
      <c r="T89" s="83">
        <v>0</v>
      </c>
      <c r="U89" s="82">
        <v>0</v>
      </c>
      <c r="V89" s="84">
        <v>0</v>
      </c>
      <c r="W89" s="86"/>
      <c r="X89" s="85"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82">
        <v>2</v>
      </c>
      <c r="D90" s="83">
        <v>0</v>
      </c>
      <c r="E90" s="82">
        <v>2</v>
      </c>
      <c r="F90" s="83">
        <v>0</v>
      </c>
      <c r="G90" s="82">
        <v>2</v>
      </c>
      <c r="H90" s="84">
        <v>0</v>
      </c>
      <c r="I90" s="86">
        <v>50</v>
      </c>
      <c r="J90" s="85">
        <v>0</v>
      </c>
      <c r="K90" s="17" t="s">
        <v>16</v>
      </c>
      <c r="L90" s="18">
        <v>0</v>
      </c>
      <c r="M90" s="23">
        <v>0</v>
      </c>
      <c r="N90"/>
      <c r="O90" s="10">
        <v>86</v>
      </c>
      <c r="P90" s="19"/>
      <c r="Q90" s="82">
        <v>0</v>
      </c>
      <c r="R90" s="83">
        <v>0</v>
      </c>
      <c r="S90" s="82">
        <v>0</v>
      </c>
      <c r="T90" s="83">
        <v>0</v>
      </c>
      <c r="U90" s="82">
        <v>0</v>
      </c>
      <c r="V90" s="84">
        <v>0</v>
      </c>
      <c r="W90" s="86"/>
      <c r="X90" s="85"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82">
        <v>0</v>
      </c>
      <c r="D91" s="83">
        <v>0</v>
      </c>
      <c r="E91" s="82">
        <v>0</v>
      </c>
      <c r="F91" s="83">
        <v>0</v>
      </c>
      <c r="G91" s="82">
        <v>0</v>
      </c>
      <c r="H91" s="84">
        <v>0</v>
      </c>
      <c r="I91" s="22">
        <v>50</v>
      </c>
      <c r="J91" s="85">
        <v>0</v>
      </c>
      <c r="K91" s="17" t="s">
        <v>16</v>
      </c>
      <c r="L91" s="18">
        <v>0</v>
      </c>
      <c r="M91" s="23">
        <v>0</v>
      </c>
      <c r="N91"/>
      <c r="O91" s="10">
        <v>87</v>
      </c>
      <c r="P91" s="19"/>
      <c r="Q91" s="82">
        <v>0</v>
      </c>
      <c r="R91" s="83">
        <v>0</v>
      </c>
      <c r="S91" s="82">
        <v>0</v>
      </c>
      <c r="T91" s="83">
        <v>0</v>
      </c>
      <c r="U91" s="82">
        <v>0</v>
      </c>
      <c r="V91" s="84">
        <v>0</v>
      </c>
      <c r="W91" s="86"/>
      <c r="X91" s="85"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82">
        <v>0</v>
      </c>
      <c r="D92" s="83">
        <v>0</v>
      </c>
      <c r="E92" s="82">
        <v>0</v>
      </c>
      <c r="F92" s="83">
        <v>0</v>
      </c>
      <c r="G92" s="82">
        <v>0</v>
      </c>
      <c r="H92" s="84">
        <v>0</v>
      </c>
      <c r="I92" s="22">
        <v>120</v>
      </c>
      <c r="J92" s="85">
        <v>0</v>
      </c>
      <c r="K92" s="17" t="s">
        <v>16</v>
      </c>
      <c r="L92" s="18">
        <v>0</v>
      </c>
      <c r="M92" s="23">
        <v>0</v>
      </c>
      <c r="N92"/>
      <c r="O92" s="10">
        <v>88</v>
      </c>
      <c r="P92" s="19"/>
      <c r="Q92" s="82">
        <v>0</v>
      </c>
      <c r="R92" s="83">
        <v>0</v>
      </c>
      <c r="S92" s="82">
        <v>0</v>
      </c>
      <c r="T92" s="83">
        <v>0</v>
      </c>
      <c r="U92" s="82">
        <v>0</v>
      </c>
      <c r="V92" s="84">
        <v>0</v>
      </c>
      <c r="W92" s="86"/>
      <c r="X92" s="85"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82">
        <v>0</v>
      </c>
      <c r="D93" s="83">
        <v>0</v>
      </c>
      <c r="E93" s="82">
        <v>0</v>
      </c>
      <c r="F93" s="83">
        <v>0</v>
      </c>
      <c r="G93" s="82">
        <v>0</v>
      </c>
      <c r="H93" s="84">
        <v>0</v>
      </c>
      <c r="I93" s="86">
        <v>250</v>
      </c>
      <c r="J93" s="85">
        <v>0</v>
      </c>
      <c r="K93" s="17" t="s">
        <v>16</v>
      </c>
      <c r="L93" s="18">
        <v>0</v>
      </c>
      <c r="M93" s="23">
        <v>0</v>
      </c>
      <c r="N93"/>
      <c r="O93" s="10">
        <v>89</v>
      </c>
      <c r="P93" s="19"/>
      <c r="Q93" s="82">
        <v>0</v>
      </c>
      <c r="R93" s="83">
        <v>0</v>
      </c>
      <c r="S93" s="82">
        <v>0</v>
      </c>
      <c r="T93" s="83">
        <v>0</v>
      </c>
      <c r="U93" s="82">
        <v>0</v>
      </c>
      <c r="V93" s="84">
        <v>0</v>
      </c>
      <c r="W93" s="86"/>
      <c r="X93" s="85"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82">
        <v>0</v>
      </c>
      <c r="D94" s="83">
        <v>0</v>
      </c>
      <c r="E94" s="82">
        <v>0</v>
      </c>
      <c r="F94" s="83">
        <v>0</v>
      </c>
      <c r="G94" s="82">
        <v>0</v>
      </c>
      <c r="H94" s="84">
        <v>0</v>
      </c>
      <c r="I94" s="86">
        <v>120</v>
      </c>
      <c r="J94" s="85">
        <v>0</v>
      </c>
      <c r="K94" s="17" t="s">
        <v>16</v>
      </c>
      <c r="L94" s="18">
        <v>0</v>
      </c>
      <c r="M94" s="23">
        <v>0</v>
      </c>
      <c r="N94"/>
      <c r="O94" s="10">
        <v>90</v>
      </c>
      <c r="P94" s="19"/>
      <c r="Q94" s="82">
        <v>0</v>
      </c>
      <c r="R94" s="83">
        <v>0</v>
      </c>
      <c r="S94" s="82">
        <v>0</v>
      </c>
      <c r="T94" s="83">
        <v>0</v>
      </c>
      <c r="U94" s="82">
        <v>0</v>
      </c>
      <c r="V94" s="84">
        <v>0</v>
      </c>
      <c r="W94" s="86"/>
      <c r="X94" s="85"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82">
        <v>0</v>
      </c>
      <c r="D95" s="83">
        <v>0</v>
      </c>
      <c r="E95" s="82">
        <v>0</v>
      </c>
      <c r="F95" s="83">
        <v>0</v>
      </c>
      <c r="G95" s="82">
        <v>0</v>
      </c>
      <c r="H95" s="84">
        <v>0</v>
      </c>
      <c r="I95" s="86">
        <v>120</v>
      </c>
      <c r="J95" s="85">
        <v>0</v>
      </c>
      <c r="K95" s="17" t="s">
        <v>16</v>
      </c>
      <c r="L95" s="18">
        <v>0</v>
      </c>
      <c r="M95" s="23">
        <v>0</v>
      </c>
      <c r="N95"/>
      <c r="O95" s="10">
        <v>91</v>
      </c>
      <c r="P95" s="19"/>
      <c r="Q95" s="82">
        <v>0</v>
      </c>
      <c r="R95" s="83">
        <v>0</v>
      </c>
      <c r="S95" s="82">
        <v>0</v>
      </c>
      <c r="T95" s="83">
        <v>0</v>
      </c>
      <c r="U95" s="82">
        <v>0</v>
      </c>
      <c r="V95" s="84">
        <v>0</v>
      </c>
      <c r="W95" s="86"/>
      <c r="X95" s="85"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82">
        <v>0</v>
      </c>
      <c r="D96" s="83">
        <v>0</v>
      </c>
      <c r="E96" s="82">
        <v>0</v>
      </c>
      <c r="F96" s="83">
        <v>0</v>
      </c>
      <c r="G96" s="82">
        <v>0</v>
      </c>
      <c r="H96" s="84">
        <v>0</v>
      </c>
      <c r="I96" s="86">
        <v>120</v>
      </c>
      <c r="J96" s="85">
        <v>0</v>
      </c>
      <c r="K96" s="17" t="s">
        <v>16</v>
      </c>
      <c r="L96" s="18">
        <v>0</v>
      </c>
      <c r="M96" s="23">
        <v>0</v>
      </c>
      <c r="N96"/>
      <c r="O96" s="10">
        <v>92</v>
      </c>
      <c r="P96" s="19"/>
      <c r="Q96" s="82">
        <v>0</v>
      </c>
      <c r="R96" s="83">
        <v>0</v>
      </c>
      <c r="S96" s="82">
        <v>0</v>
      </c>
      <c r="T96" s="83">
        <v>0</v>
      </c>
      <c r="U96" s="82">
        <v>0</v>
      </c>
      <c r="V96" s="84">
        <v>0</v>
      </c>
      <c r="W96" s="86"/>
      <c r="X96" s="85"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82">
        <v>0</v>
      </c>
      <c r="D97" s="83">
        <v>0</v>
      </c>
      <c r="E97" s="82">
        <v>0</v>
      </c>
      <c r="F97" s="83">
        <v>0</v>
      </c>
      <c r="G97" s="82">
        <v>0</v>
      </c>
      <c r="H97" s="84">
        <v>0</v>
      </c>
      <c r="I97" s="86">
        <v>50</v>
      </c>
      <c r="J97" s="85">
        <v>0</v>
      </c>
      <c r="K97" s="17" t="s">
        <v>16</v>
      </c>
      <c r="L97" s="18">
        <v>0</v>
      </c>
      <c r="M97" s="23">
        <v>0</v>
      </c>
      <c r="N97"/>
      <c r="O97" s="10">
        <v>93</v>
      </c>
      <c r="P97" s="19"/>
      <c r="Q97" s="82">
        <v>0</v>
      </c>
      <c r="R97" s="83">
        <v>0</v>
      </c>
      <c r="S97" s="82">
        <v>0</v>
      </c>
      <c r="T97" s="83">
        <v>0</v>
      </c>
      <c r="U97" s="82">
        <v>0</v>
      </c>
      <c r="V97" s="84">
        <v>0</v>
      </c>
      <c r="W97" s="86"/>
      <c r="X97" s="85"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82">
        <v>0</v>
      </c>
      <c r="D98" s="83">
        <v>0</v>
      </c>
      <c r="E98" s="82">
        <v>0</v>
      </c>
      <c r="F98" s="83">
        <v>0</v>
      </c>
      <c r="G98" s="82">
        <v>0</v>
      </c>
      <c r="H98" s="84">
        <v>0</v>
      </c>
      <c r="I98" s="86">
        <v>50</v>
      </c>
      <c r="J98" s="85">
        <v>0</v>
      </c>
      <c r="K98" s="17" t="s">
        <v>16</v>
      </c>
      <c r="L98" s="18">
        <v>0</v>
      </c>
      <c r="M98" s="23">
        <v>0</v>
      </c>
      <c r="N98"/>
      <c r="O98" s="10">
        <v>94</v>
      </c>
      <c r="P98" s="19"/>
      <c r="Q98" s="82">
        <v>0</v>
      </c>
      <c r="R98" s="83">
        <v>0</v>
      </c>
      <c r="S98" s="82">
        <v>0</v>
      </c>
      <c r="T98" s="83">
        <v>0</v>
      </c>
      <c r="U98" s="82">
        <v>0</v>
      </c>
      <c r="V98" s="84">
        <v>0</v>
      </c>
      <c r="W98" s="86"/>
      <c r="X98" s="85"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82">
        <v>0</v>
      </c>
      <c r="D99" s="83">
        <v>0</v>
      </c>
      <c r="E99" s="82">
        <v>0</v>
      </c>
      <c r="F99" s="83">
        <v>0</v>
      </c>
      <c r="G99" s="82">
        <v>0</v>
      </c>
      <c r="H99" s="84">
        <v>0</v>
      </c>
      <c r="I99" s="86">
        <v>50</v>
      </c>
      <c r="J99" s="85">
        <v>0</v>
      </c>
      <c r="K99" s="17" t="s">
        <v>16</v>
      </c>
      <c r="L99" s="18">
        <v>0</v>
      </c>
      <c r="M99" s="23">
        <v>0</v>
      </c>
      <c r="N99"/>
      <c r="O99" s="10">
        <v>95</v>
      </c>
      <c r="P99" s="19"/>
      <c r="Q99" s="82">
        <v>0</v>
      </c>
      <c r="R99" s="83">
        <v>0</v>
      </c>
      <c r="S99" s="82">
        <v>0</v>
      </c>
      <c r="T99" s="83">
        <v>0</v>
      </c>
      <c r="U99" s="82">
        <v>0</v>
      </c>
      <c r="V99" s="84">
        <v>0</v>
      </c>
      <c r="W99" s="86"/>
      <c r="X99" s="85"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82">
        <v>0</v>
      </c>
      <c r="D100" s="83">
        <v>0</v>
      </c>
      <c r="E100" s="82">
        <v>0</v>
      </c>
      <c r="F100" s="83">
        <v>0</v>
      </c>
      <c r="G100" s="82">
        <v>0</v>
      </c>
      <c r="H100" s="84">
        <v>0</v>
      </c>
      <c r="I100" s="86">
        <v>60</v>
      </c>
      <c r="J100" s="85">
        <v>0</v>
      </c>
      <c r="K100" s="17" t="s">
        <v>16</v>
      </c>
      <c r="L100" s="18">
        <v>0</v>
      </c>
      <c r="M100" s="23">
        <v>0</v>
      </c>
      <c r="N100"/>
      <c r="O100" s="10">
        <v>96</v>
      </c>
      <c r="P100" s="19"/>
      <c r="Q100" s="82">
        <v>0</v>
      </c>
      <c r="R100" s="83">
        <v>0</v>
      </c>
      <c r="S100" s="82">
        <v>0</v>
      </c>
      <c r="T100" s="83">
        <v>0</v>
      </c>
      <c r="U100" s="82">
        <v>0</v>
      </c>
      <c r="V100" s="84">
        <v>0</v>
      </c>
      <c r="W100" s="86"/>
      <c r="X100" s="85"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82">
        <v>0</v>
      </c>
      <c r="D101" s="83">
        <v>0</v>
      </c>
      <c r="E101" s="82">
        <v>0</v>
      </c>
      <c r="F101" s="83">
        <v>0</v>
      </c>
      <c r="G101" s="82">
        <v>0</v>
      </c>
      <c r="H101" s="84">
        <v>0</v>
      </c>
      <c r="I101" s="86">
        <v>55</v>
      </c>
      <c r="J101" s="85">
        <v>0</v>
      </c>
      <c r="K101" s="17" t="s">
        <v>16</v>
      </c>
      <c r="L101" s="18">
        <v>0</v>
      </c>
      <c r="M101" s="23">
        <v>0</v>
      </c>
      <c r="N101"/>
      <c r="O101" s="10">
        <v>97</v>
      </c>
      <c r="P101" s="19"/>
      <c r="Q101" s="82">
        <v>0</v>
      </c>
      <c r="R101" s="83">
        <v>0</v>
      </c>
      <c r="S101" s="82">
        <v>0</v>
      </c>
      <c r="T101" s="83">
        <v>0</v>
      </c>
      <c r="U101" s="82">
        <v>0</v>
      </c>
      <c r="V101" s="84">
        <v>0</v>
      </c>
      <c r="W101" s="86"/>
      <c r="X101" s="85"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82">
        <v>0</v>
      </c>
      <c r="D102" s="83">
        <v>0</v>
      </c>
      <c r="E102" s="82">
        <v>0</v>
      </c>
      <c r="F102" s="83">
        <v>0</v>
      </c>
      <c r="G102" s="82">
        <v>0</v>
      </c>
      <c r="H102" s="84">
        <v>0</v>
      </c>
      <c r="I102" s="86">
        <v>50</v>
      </c>
      <c r="J102" s="85">
        <v>0</v>
      </c>
      <c r="K102" s="17" t="s">
        <v>16</v>
      </c>
      <c r="L102" s="18">
        <v>0</v>
      </c>
      <c r="M102" s="23">
        <v>0</v>
      </c>
      <c r="N102"/>
      <c r="O102" s="10">
        <v>98</v>
      </c>
      <c r="P102" s="19"/>
      <c r="Q102" s="82">
        <v>0</v>
      </c>
      <c r="R102" s="83">
        <v>0</v>
      </c>
      <c r="S102" s="82">
        <v>0</v>
      </c>
      <c r="T102" s="83">
        <v>0</v>
      </c>
      <c r="U102" s="82">
        <v>0</v>
      </c>
      <c r="V102" s="84">
        <v>0</v>
      </c>
      <c r="W102" s="86"/>
      <c r="X102" s="85"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82">
        <v>0</v>
      </c>
      <c r="D103" s="83">
        <v>0</v>
      </c>
      <c r="E103" s="82">
        <v>0</v>
      </c>
      <c r="F103" s="83">
        <v>0</v>
      </c>
      <c r="G103" s="82">
        <v>0</v>
      </c>
      <c r="H103" s="84">
        <v>0</v>
      </c>
      <c r="I103" s="86">
        <v>100</v>
      </c>
      <c r="J103" s="85">
        <v>0</v>
      </c>
      <c r="K103" s="17" t="s">
        <v>16</v>
      </c>
      <c r="L103" s="18">
        <v>0</v>
      </c>
      <c r="M103" s="23">
        <v>0</v>
      </c>
      <c r="N103"/>
      <c r="O103" s="10">
        <v>99</v>
      </c>
      <c r="P103" s="19"/>
      <c r="Q103" s="82">
        <v>0</v>
      </c>
      <c r="R103" s="83">
        <v>0</v>
      </c>
      <c r="S103" s="82">
        <v>0</v>
      </c>
      <c r="T103" s="83">
        <v>0</v>
      </c>
      <c r="U103" s="82">
        <v>0</v>
      </c>
      <c r="V103" s="84">
        <v>0</v>
      </c>
      <c r="W103" s="86"/>
      <c r="X103" s="85"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82">
        <v>0</v>
      </c>
      <c r="D104" s="83">
        <v>0</v>
      </c>
      <c r="E104" s="82">
        <v>0</v>
      </c>
      <c r="F104" s="83">
        <v>0</v>
      </c>
      <c r="G104" s="82">
        <v>0</v>
      </c>
      <c r="H104" s="84">
        <v>0</v>
      </c>
      <c r="I104" s="86">
        <v>100</v>
      </c>
      <c r="J104" s="85">
        <v>0</v>
      </c>
      <c r="K104" s="17" t="s">
        <v>16</v>
      </c>
      <c r="L104" s="18">
        <v>0</v>
      </c>
      <c r="M104" s="23">
        <v>0</v>
      </c>
      <c r="N104"/>
      <c r="O104" s="10">
        <v>100</v>
      </c>
      <c r="P104" s="19"/>
      <c r="Q104" s="82">
        <v>0</v>
      </c>
      <c r="R104" s="83">
        <v>0</v>
      </c>
      <c r="S104" s="82">
        <v>0</v>
      </c>
      <c r="T104" s="83">
        <v>0</v>
      </c>
      <c r="U104" s="82">
        <v>0</v>
      </c>
      <c r="V104" s="84">
        <v>0</v>
      </c>
      <c r="W104" s="86"/>
      <c r="X104" s="85"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82">
        <v>0</v>
      </c>
      <c r="D105" s="83">
        <v>0</v>
      </c>
      <c r="E105" s="82">
        <v>0</v>
      </c>
      <c r="F105" s="83">
        <v>0</v>
      </c>
      <c r="G105" s="82">
        <v>0</v>
      </c>
      <c r="H105" s="84">
        <v>0</v>
      </c>
      <c r="I105" s="22">
        <v>30</v>
      </c>
      <c r="J105" s="85">
        <v>0</v>
      </c>
      <c r="K105" s="17" t="s">
        <v>16</v>
      </c>
      <c r="L105" s="18">
        <v>0</v>
      </c>
      <c r="M105" s="23">
        <v>0</v>
      </c>
      <c r="N105"/>
      <c r="O105" s="1"/>
      <c r="P105"/>
      <c r="Q105" s="88"/>
      <c r="R105" s="89"/>
      <c r="S105" s="88"/>
      <c r="T105" s="89"/>
      <c r="U105" s="88"/>
      <c r="V105" s="88"/>
      <c r="W105" s="90"/>
      <c r="X105" s="89"/>
      <c r="Y105" s="27"/>
      <c r="Z105" s="41">
        <v>1420</v>
      </c>
    </row>
    <row r="106" spans="1:26" ht="25.5" x14ac:dyDescent="0.55000000000000004">
      <c r="A106" s="10">
        <v>102</v>
      </c>
      <c r="B106" s="19" t="s">
        <v>116</v>
      </c>
      <c r="C106" s="82">
        <v>2</v>
      </c>
      <c r="D106" s="83">
        <v>0</v>
      </c>
      <c r="E106" s="82">
        <v>2</v>
      </c>
      <c r="F106" s="83">
        <v>0</v>
      </c>
      <c r="G106" s="82">
        <v>2</v>
      </c>
      <c r="H106" s="84">
        <v>0</v>
      </c>
      <c r="I106" s="22">
        <v>20</v>
      </c>
      <c r="J106" s="85">
        <v>0</v>
      </c>
      <c r="K106" s="17" t="s">
        <v>16</v>
      </c>
      <c r="L106" s="18">
        <v>0</v>
      </c>
      <c r="M106" s="23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25.5" x14ac:dyDescent="0.55000000000000004">
      <c r="A107" s="10">
        <v>103</v>
      </c>
      <c r="B107" s="19" t="s">
        <v>117</v>
      </c>
      <c r="C107" s="82">
        <v>0</v>
      </c>
      <c r="D107" s="83">
        <v>0</v>
      </c>
      <c r="E107" s="82">
        <v>0</v>
      </c>
      <c r="F107" s="83">
        <v>0</v>
      </c>
      <c r="G107" s="82">
        <v>0</v>
      </c>
      <c r="H107" s="84">
        <v>0</v>
      </c>
      <c r="I107" s="86">
        <v>100</v>
      </c>
      <c r="J107" s="85">
        <v>0</v>
      </c>
      <c r="K107" s="17" t="s">
        <v>16</v>
      </c>
      <c r="L107" s="18">
        <v>0</v>
      </c>
      <c r="M107" s="23">
        <v>0</v>
      </c>
      <c r="N107"/>
      <c r="O107"/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v>0</v>
      </c>
      <c r="Y107"/>
      <c r="Z107"/>
    </row>
    <row r="108" spans="1:26" ht="25.5" x14ac:dyDescent="0.55000000000000004">
      <c r="A108" s="10">
        <v>104</v>
      </c>
      <c r="B108" s="19" t="s">
        <v>119</v>
      </c>
      <c r="C108" s="82">
        <v>0</v>
      </c>
      <c r="D108" s="83">
        <v>0</v>
      </c>
      <c r="E108" s="82">
        <v>0</v>
      </c>
      <c r="F108" s="83">
        <v>0</v>
      </c>
      <c r="G108" s="82">
        <v>0</v>
      </c>
      <c r="H108" s="84">
        <v>0</v>
      </c>
      <c r="I108" s="86">
        <v>80</v>
      </c>
      <c r="J108" s="85">
        <v>0</v>
      </c>
      <c r="K108" s="17" t="s">
        <v>16</v>
      </c>
      <c r="L108" s="18">
        <v>0</v>
      </c>
      <c r="M108" s="23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 x14ac:dyDescent="0.55000000000000004">
      <c r="A109" s="10">
        <v>105</v>
      </c>
      <c r="B109" s="19" t="s">
        <v>120</v>
      </c>
      <c r="C109" s="82">
        <v>0</v>
      </c>
      <c r="D109" s="83">
        <v>0</v>
      </c>
      <c r="E109" s="82">
        <v>0</v>
      </c>
      <c r="F109" s="83">
        <v>0</v>
      </c>
      <c r="G109" s="82">
        <v>0</v>
      </c>
      <c r="H109" s="84">
        <v>0</v>
      </c>
      <c r="I109" s="86">
        <v>60</v>
      </c>
      <c r="J109" s="85">
        <v>0</v>
      </c>
      <c r="K109" s="17" t="s">
        <v>16</v>
      </c>
      <c r="L109" s="18">
        <v>0</v>
      </c>
      <c r="M109" s="23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 x14ac:dyDescent="0.55000000000000004">
      <c r="A110" s="10">
        <v>106</v>
      </c>
      <c r="B110" s="19" t="s">
        <v>121</v>
      </c>
      <c r="C110" s="82">
        <v>0</v>
      </c>
      <c r="D110" s="83">
        <v>0</v>
      </c>
      <c r="E110" s="82">
        <v>0</v>
      </c>
      <c r="F110" s="83">
        <v>0</v>
      </c>
      <c r="G110" s="82">
        <v>0</v>
      </c>
      <c r="H110" s="84">
        <v>0</v>
      </c>
      <c r="I110" s="86">
        <v>35</v>
      </c>
      <c r="J110" s="85">
        <v>0</v>
      </c>
      <c r="K110" s="17" t="s">
        <v>16</v>
      </c>
      <c r="L110" s="18">
        <v>0</v>
      </c>
      <c r="M110" s="23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 x14ac:dyDescent="0.55000000000000004">
      <c r="A111" s="10">
        <v>107</v>
      </c>
      <c r="B111" s="19" t="s">
        <v>122</v>
      </c>
      <c r="C111" s="82">
        <v>0</v>
      </c>
      <c r="D111" s="83">
        <v>0</v>
      </c>
      <c r="E111" s="82">
        <v>0</v>
      </c>
      <c r="F111" s="83">
        <v>0</v>
      </c>
      <c r="G111" s="82">
        <v>0</v>
      </c>
      <c r="H111" s="84">
        <v>0</v>
      </c>
      <c r="I111" s="86">
        <v>35</v>
      </c>
      <c r="J111" s="85">
        <v>0</v>
      </c>
      <c r="K111" s="17" t="s">
        <v>16</v>
      </c>
      <c r="L111" s="18">
        <v>0</v>
      </c>
      <c r="M111" s="23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 x14ac:dyDescent="0.55000000000000004">
      <c r="A112" s="10">
        <v>108</v>
      </c>
      <c r="B112" s="19" t="s">
        <v>123</v>
      </c>
      <c r="C112" s="82">
        <v>0</v>
      </c>
      <c r="D112" s="83">
        <v>0</v>
      </c>
      <c r="E112" s="82">
        <v>0</v>
      </c>
      <c r="F112" s="83">
        <v>0</v>
      </c>
      <c r="G112" s="82">
        <v>0</v>
      </c>
      <c r="H112" s="84">
        <v>0</v>
      </c>
      <c r="I112" s="86">
        <v>35</v>
      </c>
      <c r="J112" s="85">
        <v>0</v>
      </c>
      <c r="K112" s="17" t="s">
        <v>16</v>
      </c>
      <c r="L112" s="18">
        <v>0</v>
      </c>
      <c r="M112" s="23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 x14ac:dyDescent="0.55000000000000004">
      <c r="A113" s="10">
        <v>109</v>
      </c>
      <c r="B113" s="19" t="s">
        <v>124</v>
      </c>
      <c r="C113" s="82">
        <v>0</v>
      </c>
      <c r="D113" s="83">
        <v>0</v>
      </c>
      <c r="E113" s="82">
        <v>0</v>
      </c>
      <c r="F113" s="83">
        <v>0</v>
      </c>
      <c r="G113" s="82">
        <v>0</v>
      </c>
      <c r="H113" s="84">
        <v>0</v>
      </c>
      <c r="I113" s="86">
        <v>35</v>
      </c>
      <c r="J113" s="85">
        <v>0</v>
      </c>
      <c r="K113" s="17" t="s">
        <v>16</v>
      </c>
      <c r="L113" s="18">
        <v>0</v>
      </c>
      <c r="M113" s="23">
        <v>0</v>
      </c>
    </row>
    <row r="114" spans="1:13" ht="25.5" x14ac:dyDescent="0.55000000000000004">
      <c r="A114" s="10">
        <v>110</v>
      </c>
      <c r="B114" s="19" t="s">
        <v>125</v>
      </c>
      <c r="C114" s="82">
        <v>0</v>
      </c>
      <c r="D114" s="83">
        <v>0</v>
      </c>
      <c r="E114" s="82">
        <v>0</v>
      </c>
      <c r="F114" s="83">
        <v>0</v>
      </c>
      <c r="G114" s="82">
        <v>0</v>
      </c>
      <c r="H114" s="84">
        <v>0</v>
      </c>
      <c r="I114" s="86">
        <v>35</v>
      </c>
      <c r="J114" s="85">
        <v>0</v>
      </c>
      <c r="K114" s="17" t="s">
        <v>16</v>
      </c>
      <c r="L114" s="18">
        <v>0</v>
      </c>
      <c r="M114" s="23">
        <v>0</v>
      </c>
    </row>
    <row r="115" spans="1:13" ht="25.5" x14ac:dyDescent="0.55000000000000004">
      <c r="A115" s="10">
        <v>111</v>
      </c>
      <c r="B115" s="19" t="s">
        <v>126</v>
      </c>
      <c r="C115" s="82">
        <v>0</v>
      </c>
      <c r="D115" s="83">
        <v>0</v>
      </c>
      <c r="E115" s="82">
        <v>0</v>
      </c>
      <c r="F115" s="83">
        <v>0</v>
      </c>
      <c r="G115" s="82">
        <v>0</v>
      </c>
      <c r="H115" s="84">
        <v>0</v>
      </c>
      <c r="I115" s="86">
        <v>50</v>
      </c>
      <c r="J115" s="85">
        <v>0</v>
      </c>
      <c r="K115" s="17" t="s">
        <v>16</v>
      </c>
      <c r="L115" s="18">
        <v>0</v>
      </c>
      <c r="M115" s="23">
        <v>0</v>
      </c>
    </row>
    <row r="116" spans="1:13" ht="25.5" x14ac:dyDescent="0.55000000000000004">
      <c r="A116" s="10">
        <v>112</v>
      </c>
      <c r="B116" s="19" t="s">
        <v>127</v>
      </c>
      <c r="C116" s="82">
        <v>0</v>
      </c>
      <c r="D116" s="83">
        <v>0</v>
      </c>
      <c r="E116" s="82">
        <v>0</v>
      </c>
      <c r="F116" s="83">
        <v>0</v>
      </c>
      <c r="G116" s="82">
        <v>0</v>
      </c>
      <c r="H116" s="84">
        <v>0</v>
      </c>
      <c r="I116" s="86">
        <v>50</v>
      </c>
      <c r="J116" s="85">
        <v>0</v>
      </c>
      <c r="K116" s="17" t="s">
        <v>16</v>
      </c>
      <c r="L116" s="18">
        <v>0</v>
      </c>
      <c r="M116" s="23">
        <v>0</v>
      </c>
    </row>
    <row r="117" spans="1:13" ht="25.5" x14ac:dyDescent="0.55000000000000004">
      <c r="A117" s="10">
        <v>113</v>
      </c>
      <c r="B117" s="19" t="s">
        <v>128</v>
      </c>
      <c r="C117" s="82">
        <v>0</v>
      </c>
      <c r="D117" s="83">
        <v>0</v>
      </c>
      <c r="E117" s="82">
        <v>0</v>
      </c>
      <c r="F117" s="83">
        <v>0</v>
      </c>
      <c r="G117" s="82">
        <v>0</v>
      </c>
      <c r="H117" s="84">
        <v>0</v>
      </c>
      <c r="I117" s="86">
        <v>50</v>
      </c>
      <c r="J117" s="85">
        <v>0</v>
      </c>
      <c r="K117" s="17" t="s">
        <v>16</v>
      </c>
      <c r="L117" s="18">
        <v>0</v>
      </c>
      <c r="M117" s="23">
        <v>0</v>
      </c>
    </row>
    <row r="118" spans="1:13" ht="25.5" x14ac:dyDescent="0.55000000000000004">
      <c r="A118" s="10">
        <v>114</v>
      </c>
      <c r="B118" s="19" t="s">
        <v>129</v>
      </c>
      <c r="C118" s="82">
        <v>0</v>
      </c>
      <c r="D118" s="83">
        <v>0</v>
      </c>
      <c r="E118" s="82">
        <v>0</v>
      </c>
      <c r="F118" s="83">
        <v>0</v>
      </c>
      <c r="G118" s="82">
        <v>0</v>
      </c>
      <c r="H118" s="84">
        <v>0</v>
      </c>
      <c r="I118" s="86">
        <v>50</v>
      </c>
      <c r="J118" s="85">
        <v>0</v>
      </c>
      <c r="K118" s="17" t="s">
        <v>16</v>
      </c>
      <c r="L118" s="18">
        <v>0</v>
      </c>
      <c r="M118" s="23">
        <v>0</v>
      </c>
    </row>
    <row r="119" spans="1:13" ht="25.5" x14ac:dyDescent="0.55000000000000004">
      <c r="A119" s="10">
        <v>115</v>
      </c>
      <c r="B119" s="19" t="s">
        <v>130</v>
      </c>
      <c r="C119" s="82">
        <v>0</v>
      </c>
      <c r="D119" s="83">
        <v>0</v>
      </c>
      <c r="E119" s="82">
        <v>0</v>
      </c>
      <c r="F119" s="83">
        <v>0</v>
      </c>
      <c r="G119" s="82">
        <v>0</v>
      </c>
      <c r="H119" s="84">
        <v>0</v>
      </c>
      <c r="I119" s="86">
        <v>50</v>
      </c>
      <c r="J119" s="85">
        <v>0</v>
      </c>
      <c r="K119" s="17" t="s">
        <v>16</v>
      </c>
      <c r="L119" s="18">
        <v>0</v>
      </c>
      <c r="M119" s="23">
        <v>0</v>
      </c>
    </row>
    <row r="120" spans="1:13" ht="25.5" x14ac:dyDescent="0.55000000000000004">
      <c r="A120" s="10">
        <v>116</v>
      </c>
      <c r="B120" s="19" t="s">
        <v>131</v>
      </c>
      <c r="C120" s="82">
        <v>0</v>
      </c>
      <c r="D120" s="83">
        <v>0</v>
      </c>
      <c r="E120" s="82">
        <v>0</v>
      </c>
      <c r="F120" s="83">
        <v>0</v>
      </c>
      <c r="G120" s="82">
        <v>0</v>
      </c>
      <c r="H120" s="84">
        <v>0</v>
      </c>
      <c r="I120" s="86">
        <v>50</v>
      </c>
      <c r="J120" s="85">
        <v>0</v>
      </c>
      <c r="K120" s="17" t="s">
        <v>16</v>
      </c>
      <c r="L120" s="18">
        <v>0</v>
      </c>
      <c r="M120" s="23">
        <v>0</v>
      </c>
    </row>
    <row r="121" spans="1:13" ht="25.5" x14ac:dyDescent="0.55000000000000004">
      <c r="A121" s="10">
        <v>117</v>
      </c>
      <c r="B121" s="19" t="s">
        <v>132</v>
      </c>
      <c r="C121" s="82">
        <v>0</v>
      </c>
      <c r="D121" s="83">
        <v>0</v>
      </c>
      <c r="E121" s="82">
        <v>0</v>
      </c>
      <c r="F121" s="83">
        <v>0</v>
      </c>
      <c r="G121" s="82">
        <v>0</v>
      </c>
      <c r="H121" s="84">
        <v>0</v>
      </c>
      <c r="I121" s="86">
        <v>40</v>
      </c>
      <c r="J121" s="85">
        <v>0</v>
      </c>
      <c r="K121" s="17" t="s">
        <v>16</v>
      </c>
      <c r="L121" s="18">
        <v>0</v>
      </c>
      <c r="M121" s="23">
        <v>0</v>
      </c>
    </row>
    <row r="122" spans="1:13" ht="25.5" x14ac:dyDescent="0.55000000000000004">
      <c r="A122" s="10">
        <v>118</v>
      </c>
      <c r="B122" s="19" t="s">
        <v>133</v>
      </c>
      <c r="C122" s="82">
        <v>0</v>
      </c>
      <c r="D122" s="83">
        <v>0</v>
      </c>
      <c r="E122" s="82">
        <v>0</v>
      </c>
      <c r="F122" s="83">
        <v>0</v>
      </c>
      <c r="G122" s="82">
        <v>0</v>
      </c>
      <c r="H122" s="84">
        <v>0</v>
      </c>
      <c r="I122" s="86">
        <v>35</v>
      </c>
      <c r="J122" s="85">
        <v>0</v>
      </c>
      <c r="K122" s="17" t="s">
        <v>16</v>
      </c>
      <c r="L122" s="18">
        <v>0</v>
      </c>
      <c r="M122" s="23">
        <v>0</v>
      </c>
    </row>
    <row r="123" spans="1:13" ht="25.5" x14ac:dyDescent="0.55000000000000004">
      <c r="A123" s="10">
        <v>119</v>
      </c>
      <c r="B123" s="19" t="s">
        <v>134</v>
      </c>
      <c r="C123" s="82">
        <v>0</v>
      </c>
      <c r="D123" s="83">
        <v>0</v>
      </c>
      <c r="E123" s="82">
        <v>0</v>
      </c>
      <c r="F123" s="83">
        <v>0</v>
      </c>
      <c r="G123" s="82">
        <v>0</v>
      </c>
      <c r="H123" s="84">
        <v>0</v>
      </c>
      <c r="I123" s="86">
        <v>40</v>
      </c>
      <c r="J123" s="85">
        <v>0</v>
      </c>
      <c r="K123" s="17" t="s">
        <v>16</v>
      </c>
      <c r="L123" s="18">
        <v>0</v>
      </c>
      <c r="M123" s="23">
        <v>0</v>
      </c>
    </row>
    <row r="124" spans="1:13" ht="25.5" x14ac:dyDescent="0.55000000000000004">
      <c r="A124" s="10">
        <v>120</v>
      </c>
      <c r="B124" s="19" t="s">
        <v>135</v>
      </c>
      <c r="C124" s="82">
        <v>0</v>
      </c>
      <c r="D124" s="83">
        <v>0</v>
      </c>
      <c r="E124" s="82">
        <v>0</v>
      </c>
      <c r="F124" s="83">
        <v>0</v>
      </c>
      <c r="G124" s="82">
        <v>0</v>
      </c>
      <c r="H124" s="84">
        <v>0</v>
      </c>
      <c r="I124" s="86">
        <v>40</v>
      </c>
      <c r="J124" s="85">
        <v>0</v>
      </c>
      <c r="K124" s="17" t="s">
        <v>16</v>
      </c>
      <c r="L124" s="18">
        <v>0</v>
      </c>
      <c r="M124" s="23">
        <v>0</v>
      </c>
    </row>
    <row r="125" spans="1:13" ht="25.5" x14ac:dyDescent="0.55000000000000004">
      <c r="A125" s="10">
        <v>121</v>
      </c>
      <c r="B125" s="19" t="s">
        <v>136</v>
      </c>
      <c r="C125" s="82">
        <v>0</v>
      </c>
      <c r="D125" s="83">
        <v>0</v>
      </c>
      <c r="E125" s="82">
        <v>0</v>
      </c>
      <c r="F125" s="83">
        <v>0</v>
      </c>
      <c r="G125" s="82">
        <v>0</v>
      </c>
      <c r="H125" s="84">
        <v>0</v>
      </c>
      <c r="I125" s="86">
        <v>30</v>
      </c>
      <c r="J125" s="85">
        <v>0</v>
      </c>
      <c r="K125" s="17" t="s">
        <v>16</v>
      </c>
      <c r="L125" s="18">
        <v>0</v>
      </c>
      <c r="M125" s="23">
        <v>0</v>
      </c>
    </row>
    <row r="126" spans="1:13" ht="25.5" x14ac:dyDescent="0.55000000000000004">
      <c r="A126" s="10">
        <v>122</v>
      </c>
      <c r="B126" s="19" t="s">
        <v>137</v>
      </c>
      <c r="C126" s="82">
        <v>0</v>
      </c>
      <c r="D126" s="83">
        <v>0</v>
      </c>
      <c r="E126" s="82">
        <v>0</v>
      </c>
      <c r="F126" s="83">
        <v>0</v>
      </c>
      <c r="G126" s="82">
        <v>0</v>
      </c>
      <c r="H126" s="84">
        <v>0</v>
      </c>
      <c r="I126" s="86">
        <v>40</v>
      </c>
      <c r="J126" s="85">
        <v>0</v>
      </c>
      <c r="K126" s="17" t="s">
        <v>16</v>
      </c>
      <c r="L126" s="18">
        <v>0</v>
      </c>
      <c r="M126" s="23">
        <v>0</v>
      </c>
    </row>
    <row r="127" spans="1:13" ht="25.5" x14ac:dyDescent="0.55000000000000004">
      <c r="A127" s="10">
        <v>123</v>
      </c>
      <c r="B127" s="19" t="s">
        <v>138</v>
      </c>
      <c r="C127" s="82">
        <v>0</v>
      </c>
      <c r="D127" s="83">
        <v>0</v>
      </c>
      <c r="E127" s="82">
        <v>0</v>
      </c>
      <c r="F127" s="83">
        <v>0</v>
      </c>
      <c r="G127" s="82">
        <v>0</v>
      </c>
      <c r="H127" s="84">
        <v>0</v>
      </c>
      <c r="I127" s="86">
        <v>20</v>
      </c>
      <c r="J127" s="85">
        <v>0</v>
      </c>
      <c r="K127" s="17" t="s">
        <v>16</v>
      </c>
      <c r="L127" s="18">
        <v>0</v>
      </c>
      <c r="M127" s="23">
        <v>0</v>
      </c>
    </row>
    <row r="128" spans="1:13" ht="25.5" x14ac:dyDescent="0.55000000000000004">
      <c r="A128" s="10">
        <v>124</v>
      </c>
      <c r="B128" s="19" t="s">
        <v>139</v>
      </c>
      <c r="C128" s="82">
        <v>0</v>
      </c>
      <c r="D128" s="83">
        <v>0</v>
      </c>
      <c r="E128" s="82">
        <v>0</v>
      </c>
      <c r="F128" s="83">
        <v>0</v>
      </c>
      <c r="G128" s="82">
        <v>0</v>
      </c>
      <c r="H128" s="84">
        <v>0</v>
      </c>
      <c r="I128" s="86">
        <v>35</v>
      </c>
      <c r="J128" s="85">
        <v>0</v>
      </c>
      <c r="K128" s="17" t="s">
        <v>16</v>
      </c>
      <c r="L128" s="18">
        <v>0</v>
      </c>
      <c r="M128" s="23">
        <v>0</v>
      </c>
    </row>
    <row r="129" spans="1:13" ht="25.5" x14ac:dyDescent="0.55000000000000004">
      <c r="A129" s="10">
        <v>125</v>
      </c>
      <c r="B129" s="19" t="s">
        <v>140</v>
      </c>
      <c r="C129" s="82">
        <v>0</v>
      </c>
      <c r="D129" s="83">
        <v>0</v>
      </c>
      <c r="E129" s="82">
        <v>0</v>
      </c>
      <c r="F129" s="83">
        <v>0</v>
      </c>
      <c r="G129" s="82">
        <v>0</v>
      </c>
      <c r="H129" s="84">
        <v>0</v>
      </c>
      <c r="I129" s="86">
        <v>40</v>
      </c>
      <c r="J129" s="85">
        <v>0</v>
      </c>
      <c r="K129" s="17" t="s">
        <v>16</v>
      </c>
      <c r="L129" s="18">
        <v>0</v>
      </c>
      <c r="M129" s="23">
        <v>0</v>
      </c>
    </row>
    <row r="130" spans="1:13" ht="25.5" x14ac:dyDescent="0.55000000000000004">
      <c r="A130" s="10">
        <v>126</v>
      </c>
      <c r="B130" s="19" t="s">
        <v>141</v>
      </c>
      <c r="C130" s="82">
        <v>0</v>
      </c>
      <c r="D130" s="83">
        <v>0</v>
      </c>
      <c r="E130" s="82">
        <v>0</v>
      </c>
      <c r="F130" s="83">
        <v>0</v>
      </c>
      <c r="G130" s="82">
        <v>0</v>
      </c>
      <c r="H130" s="84">
        <v>0</v>
      </c>
      <c r="I130" s="86">
        <v>50</v>
      </c>
      <c r="J130" s="85">
        <v>0</v>
      </c>
      <c r="K130" s="17" t="s">
        <v>16</v>
      </c>
      <c r="L130" s="18">
        <v>0</v>
      </c>
      <c r="M130" s="23">
        <v>0</v>
      </c>
    </row>
    <row r="131" spans="1:13" ht="25.5" x14ac:dyDescent="0.55000000000000004">
      <c r="A131" s="10">
        <v>127</v>
      </c>
      <c r="B131" s="19" t="s">
        <v>142</v>
      </c>
      <c r="C131" s="82">
        <v>0</v>
      </c>
      <c r="D131" s="83">
        <v>0</v>
      </c>
      <c r="E131" s="82">
        <v>0</v>
      </c>
      <c r="F131" s="83">
        <v>0</v>
      </c>
      <c r="G131" s="82">
        <v>0</v>
      </c>
      <c r="H131" s="84">
        <v>0</v>
      </c>
      <c r="I131" s="86">
        <v>55</v>
      </c>
      <c r="J131" s="85">
        <v>0</v>
      </c>
      <c r="K131" s="17" t="s">
        <v>16</v>
      </c>
      <c r="L131" s="18">
        <v>0</v>
      </c>
      <c r="M131" s="23">
        <v>0</v>
      </c>
    </row>
    <row r="132" spans="1:13" ht="25.5" x14ac:dyDescent="0.55000000000000004">
      <c r="A132" s="10">
        <v>128</v>
      </c>
      <c r="B132" s="19" t="s">
        <v>143</v>
      </c>
      <c r="C132" s="82">
        <v>0</v>
      </c>
      <c r="D132" s="83">
        <v>0</v>
      </c>
      <c r="E132" s="82">
        <v>0</v>
      </c>
      <c r="F132" s="83">
        <v>0</v>
      </c>
      <c r="G132" s="82">
        <v>0</v>
      </c>
      <c r="H132" s="84">
        <v>0</v>
      </c>
      <c r="I132" s="86">
        <v>55</v>
      </c>
      <c r="J132" s="85">
        <v>0</v>
      </c>
      <c r="K132" s="17" t="s">
        <v>16</v>
      </c>
      <c r="L132" s="18">
        <v>0</v>
      </c>
      <c r="M132" s="23">
        <v>0</v>
      </c>
    </row>
    <row r="133" spans="1:13" ht="25.5" x14ac:dyDescent="0.55000000000000004">
      <c r="A133" s="10">
        <v>129</v>
      </c>
      <c r="B133" s="19" t="s">
        <v>144</v>
      </c>
      <c r="C133" s="82">
        <v>0</v>
      </c>
      <c r="D133" s="83">
        <v>0</v>
      </c>
      <c r="E133" s="82">
        <v>0</v>
      </c>
      <c r="F133" s="83">
        <v>0</v>
      </c>
      <c r="G133" s="82">
        <v>0</v>
      </c>
      <c r="H133" s="84">
        <v>0</v>
      </c>
      <c r="I133" s="86">
        <v>45</v>
      </c>
      <c r="J133" s="85">
        <v>0</v>
      </c>
      <c r="K133" s="17" t="s">
        <v>16</v>
      </c>
      <c r="L133" s="18">
        <v>0</v>
      </c>
      <c r="M133" s="23">
        <v>0</v>
      </c>
    </row>
    <row r="134" spans="1:13" ht="25.5" x14ac:dyDescent="0.55000000000000004">
      <c r="A134" s="10">
        <v>130</v>
      </c>
      <c r="B134" s="19" t="s">
        <v>145</v>
      </c>
      <c r="C134" s="82">
        <v>0</v>
      </c>
      <c r="D134" s="83">
        <v>0</v>
      </c>
      <c r="E134" s="82">
        <v>0</v>
      </c>
      <c r="F134" s="83">
        <v>0</v>
      </c>
      <c r="G134" s="82">
        <v>0</v>
      </c>
      <c r="H134" s="84">
        <v>0</v>
      </c>
      <c r="I134" s="86">
        <v>45</v>
      </c>
      <c r="J134" s="85">
        <v>0</v>
      </c>
      <c r="K134" s="17" t="s">
        <v>16</v>
      </c>
      <c r="L134" s="18">
        <v>0</v>
      </c>
      <c r="M134" s="23">
        <v>0</v>
      </c>
    </row>
    <row r="135" spans="1:13" ht="25.5" x14ac:dyDescent="0.55000000000000004">
      <c r="A135" s="10">
        <v>131</v>
      </c>
      <c r="B135" s="19" t="s">
        <v>146</v>
      </c>
      <c r="C135" s="82">
        <v>0</v>
      </c>
      <c r="D135" s="83">
        <v>0</v>
      </c>
      <c r="E135" s="82">
        <v>0</v>
      </c>
      <c r="F135" s="83">
        <v>0</v>
      </c>
      <c r="G135" s="82">
        <v>0</v>
      </c>
      <c r="H135" s="84">
        <v>0</v>
      </c>
      <c r="I135" s="86">
        <v>55</v>
      </c>
      <c r="J135" s="85">
        <v>0</v>
      </c>
      <c r="K135" s="17" t="s">
        <v>16</v>
      </c>
      <c r="L135" s="18">
        <v>0</v>
      </c>
      <c r="M135" s="23">
        <v>0</v>
      </c>
    </row>
    <row r="136" spans="1:13" ht="25.5" x14ac:dyDescent="0.55000000000000004">
      <c r="A136" s="10">
        <v>132</v>
      </c>
      <c r="B136" s="19" t="s">
        <v>147</v>
      </c>
      <c r="C136" s="82">
        <v>0</v>
      </c>
      <c r="D136" s="83">
        <v>0</v>
      </c>
      <c r="E136" s="82">
        <v>0</v>
      </c>
      <c r="F136" s="83">
        <v>0</v>
      </c>
      <c r="G136" s="82">
        <v>0</v>
      </c>
      <c r="H136" s="84">
        <v>0</v>
      </c>
      <c r="I136" s="86">
        <v>45</v>
      </c>
      <c r="J136" s="85">
        <v>0</v>
      </c>
      <c r="K136" s="17" t="s">
        <v>16</v>
      </c>
      <c r="L136" s="18">
        <v>0</v>
      </c>
      <c r="M136" s="23">
        <v>0</v>
      </c>
    </row>
    <row r="137" spans="1:13" ht="25.5" x14ac:dyDescent="0.55000000000000004">
      <c r="A137" s="10">
        <v>133</v>
      </c>
      <c r="B137" s="19" t="s">
        <v>148</v>
      </c>
      <c r="C137" s="82">
        <v>0</v>
      </c>
      <c r="D137" s="83">
        <v>0</v>
      </c>
      <c r="E137" s="82">
        <v>0</v>
      </c>
      <c r="F137" s="83">
        <v>0</v>
      </c>
      <c r="G137" s="82">
        <v>0</v>
      </c>
      <c r="H137" s="84">
        <v>0</v>
      </c>
      <c r="I137" s="86">
        <v>45</v>
      </c>
      <c r="J137" s="85">
        <v>0</v>
      </c>
      <c r="K137" s="17" t="s">
        <v>16</v>
      </c>
      <c r="L137" s="18">
        <v>0</v>
      </c>
      <c r="M137" s="23">
        <v>0</v>
      </c>
    </row>
    <row r="138" spans="1:13" ht="25.5" x14ac:dyDescent="0.55000000000000004">
      <c r="A138" s="10">
        <v>134</v>
      </c>
      <c r="B138" s="19" t="s">
        <v>149</v>
      </c>
      <c r="C138" s="82">
        <v>0</v>
      </c>
      <c r="D138" s="83">
        <v>0</v>
      </c>
      <c r="E138" s="82">
        <v>0</v>
      </c>
      <c r="F138" s="83">
        <v>0</v>
      </c>
      <c r="G138" s="82">
        <v>0</v>
      </c>
      <c r="H138" s="84">
        <v>0</v>
      </c>
      <c r="I138" s="86">
        <v>45</v>
      </c>
      <c r="J138" s="85">
        <v>0</v>
      </c>
      <c r="K138" s="17" t="s">
        <v>16</v>
      </c>
      <c r="L138" s="18">
        <v>0</v>
      </c>
      <c r="M138" s="23">
        <v>0</v>
      </c>
    </row>
    <row r="139" spans="1:13" ht="25.5" x14ac:dyDescent="0.55000000000000004">
      <c r="A139" s="10">
        <v>135</v>
      </c>
      <c r="B139" s="19" t="s">
        <v>150</v>
      </c>
      <c r="C139" s="82">
        <v>0</v>
      </c>
      <c r="D139" s="83">
        <v>0</v>
      </c>
      <c r="E139" s="82">
        <v>0</v>
      </c>
      <c r="F139" s="83">
        <v>0</v>
      </c>
      <c r="G139" s="82">
        <v>0</v>
      </c>
      <c r="H139" s="84">
        <v>0</v>
      </c>
      <c r="I139" s="86">
        <v>45</v>
      </c>
      <c r="J139" s="85">
        <v>0</v>
      </c>
      <c r="K139" s="17" t="s">
        <v>16</v>
      </c>
      <c r="L139" s="18">
        <v>0</v>
      </c>
      <c r="M139" s="23">
        <v>0</v>
      </c>
    </row>
    <row r="140" spans="1:13" ht="25.5" x14ac:dyDescent="0.55000000000000004">
      <c r="A140" s="10">
        <v>136</v>
      </c>
      <c r="B140" s="19" t="s">
        <v>151</v>
      </c>
      <c r="C140" s="82">
        <v>0</v>
      </c>
      <c r="D140" s="83">
        <v>0</v>
      </c>
      <c r="E140" s="82">
        <v>0</v>
      </c>
      <c r="F140" s="83">
        <v>0</v>
      </c>
      <c r="G140" s="82">
        <v>0</v>
      </c>
      <c r="H140" s="84">
        <v>0</v>
      </c>
      <c r="I140" s="86">
        <v>45</v>
      </c>
      <c r="J140" s="85">
        <v>0</v>
      </c>
      <c r="K140" s="17" t="s">
        <v>16</v>
      </c>
      <c r="L140" s="18">
        <v>0</v>
      </c>
      <c r="M140" s="23">
        <v>0</v>
      </c>
    </row>
    <row r="141" spans="1:13" ht="25.5" x14ac:dyDescent="0.55000000000000004">
      <c r="A141" s="10">
        <v>137</v>
      </c>
      <c r="B141" s="19" t="s">
        <v>152</v>
      </c>
      <c r="C141" s="82">
        <v>0</v>
      </c>
      <c r="D141" s="83">
        <v>0</v>
      </c>
      <c r="E141" s="82">
        <v>0</v>
      </c>
      <c r="F141" s="83">
        <v>0</v>
      </c>
      <c r="G141" s="82">
        <v>0</v>
      </c>
      <c r="H141" s="84">
        <v>0</v>
      </c>
      <c r="I141" s="86">
        <v>45</v>
      </c>
      <c r="J141" s="85">
        <v>0</v>
      </c>
      <c r="K141" s="17" t="s">
        <v>16</v>
      </c>
      <c r="L141" s="18">
        <v>0</v>
      </c>
      <c r="M141" s="23">
        <v>0</v>
      </c>
    </row>
    <row r="142" spans="1:13" ht="25.5" x14ac:dyDescent="0.55000000000000004">
      <c r="A142" s="10">
        <v>138</v>
      </c>
      <c r="B142" s="19" t="s">
        <v>153</v>
      </c>
      <c r="C142" s="82">
        <v>0</v>
      </c>
      <c r="D142" s="83">
        <v>0</v>
      </c>
      <c r="E142" s="82">
        <v>0</v>
      </c>
      <c r="F142" s="83">
        <v>0</v>
      </c>
      <c r="G142" s="82">
        <v>0</v>
      </c>
      <c r="H142" s="84">
        <v>0</v>
      </c>
      <c r="I142" s="86">
        <v>120</v>
      </c>
      <c r="J142" s="85">
        <v>0</v>
      </c>
      <c r="K142" s="17" t="s">
        <v>16</v>
      </c>
      <c r="L142" s="18">
        <v>0</v>
      </c>
      <c r="M142" s="23">
        <v>0</v>
      </c>
    </row>
    <row r="143" spans="1:13" ht="25.5" x14ac:dyDescent="0.55000000000000004">
      <c r="A143" s="10">
        <v>139</v>
      </c>
      <c r="B143" s="19" t="s">
        <v>154</v>
      </c>
      <c r="C143" s="82">
        <v>0</v>
      </c>
      <c r="D143" s="83">
        <v>0</v>
      </c>
      <c r="E143" s="82">
        <v>0</v>
      </c>
      <c r="F143" s="83">
        <v>0</v>
      </c>
      <c r="G143" s="82">
        <v>0</v>
      </c>
      <c r="H143" s="84">
        <v>0</v>
      </c>
      <c r="I143" s="86">
        <v>120</v>
      </c>
      <c r="J143" s="85">
        <v>0</v>
      </c>
      <c r="K143" s="17" t="s">
        <v>16</v>
      </c>
      <c r="L143" s="18">
        <v>0</v>
      </c>
      <c r="M143" s="23">
        <v>0</v>
      </c>
    </row>
    <row r="144" spans="1:13" ht="25.5" x14ac:dyDescent="0.55000000000000004">
      <c r="A144" s="10">
        <v>140</v>
      </c>
      <c r="B144" s="19" t="s">
        <v>155</v>
      </c>
      <c r="C144" s="82">
        <v>0</v>
      </c>
      <c r="D144" s="83">
        <v>0</v>
      </c>
      <c r="E144" s="82">
        <v>0</v>
      </c>
      <c r="F144" s="83">
        <v>0</v>
      </c>
      <c r="G144" s="82">
        <v>0</v>
      </c>
      <c r="H144" s="84">
        <v>0</v>
      </c>
      <c r="I144" s="86">
        <v>120</v>
      </c>
      <c r="J144" s="85">
        <v>0</v>
      </c>
      <c r="K144" s="17" t="s">
        <v>16</v>
      </c>
      <c r="L144" s="18">
        <v>0</v>
      </c>
      <c r="M144" s="23">
        <v>0</v>
      </c>
    </row>
    <row r="145" spans="1:13" ht="25.5" x14ac:dyDescent="0.55000000000000004">
      <c r="A145" s="10">
        <v>141</v>
      </c>
      <c r="B145" s="19" t="s">
        <v>156</v>
      </c>
      <c r="C145" s="82">
        <v>0</v>
      </c>
      <c r="D145" s="83">
        <v>0</v>
      </c>
      <c r="E145" s="82">
        <v>0</v>
      </c>
      <c r="F145" s="83">
        <v>0</v>
      </c>
      <c r="G145" s="82">
        <v>0</v>
      </c>
      <c r="H145" s="84">
        <v>0</v>
      </c>
      <c r="I145" s="86">
        <v>120</v>
      </c>
      <c r="J145" s="85">
        <v>0</v>
      </c>
      <c r="K145" s="17" t="s">
        <v>16</v>
      </c>
      <c r="L145" s="18">
        <v>0</v>
      </c>
      <c r="M145" s="23">
        <v>0</v>
      </c>
    </row>
    <row r="146" spans="1:13" ht="25.5" x14ac:dyDescent="0.55000000000000004">
      <c r="A146" s="10">
        <v>142</v>
      </c>
      <c r="B146" s="19" t="s">
        <v>157</v>
      </c>
      <c r="C146" s="82">
        <v>0</v>
      </c>
      <c r="D146" s="83">
        <v>0</v>
      </c>
      <c r="E146" s="82">
        <v>0</v>
      </c>
      <c r="F146" s="83">
        <v>0</v>
      </c>
      <c r="G146" s="82">
        <v>0</v>
      </c>
      <c r="H146" s="84">
        <v>0</v>
      </c>
      <c r="I146" s="86">
        <v>185</v>
      </c>
      <c r="J146" s="85">
        <v>0</v>
      </c>
      <c r="K146" s="17" t="s">
        <v>16</v>
      </c>
      <c r="L146" s="18">
        <v>0</v>
      </c>
      <c r="M146" s="23">
        <v>0</v>
      </c>
    </row>
    <row r="147" spans="1:13" ht="25.5" x14ac:dyDescent="0.55000000000000004">
      <c r="A147" s="10">
        <v>143</v>
      </c>
      <c r="B147" s="19" t="s">
        <v>158</v>
      </c>
      <c r="C147" s="82">
        <v>0</v>
      </c>
      <c r="D147" s="83">
        <v>0</v>
      </c>
      <c r="E147" s="82">
        <v>0</v>
      </c>
      <c r="F147" s="83">
        <v>0</v>
      </c>
      <c r="G147" s="82">
        <v>0</v>
      </c>
      <c r="H147" s="84">
        <v>0</v>
      </c>
      <c r="I147" s="86">
        <v>185</v>
      </c>
      <c r="J147" s="85">
        <v>0</v>
      </c>
      <c r="K147" s="17" t="s">
        <v>16</v>
      </c>
      <c r="L147" s="18">
        <v>0</v>
      </c>
      <c r="M147" s="23">
        <v>0</v>
      </c>
    </row>
    <row r="148" spans="1:13" ht="25.5" x14ac:dyDescent="0.55000000000000004">
      <c r="A148" s="10">
        <v>144</v>
      </c>
      <c r="B148" s="19" t="s">
        <v>159</v>
      </c>
      <c r="C148" s="82">
        <v>0</v>
      </c>
      <c r="D148" s="83">
        <v>0</v>
      </c>
      <c r="E148" s="82">
        <v>0</v>
      </c>
      <c r="F148" s="83">
        <v>0</v>
      </c>
      <c r="G148" s="82">
        <v>0</v>
      </c>
      <c r="H148" s="84">
        <v>0</v>
      </c>
      <c r="I148" s="86">
        <v>185</v>
      </c>
      <c r="J148" s="85">
        <v>0</v>
      </c>
      <c r="K148" s="17" t="s">
        <v>16</v>
      </c>
      <c r="L148" s="18">
        <v>0</v>
      </c>
      <c r="M148" s="23">
        <v>0</v>
      </c>
    </row>
    <row r="149" spans="1:13" ht="25.5" x14ac:dyDescent="0.55000000000000004">
      <c r="A149" s="10">
        <v>145</v>
      </c>
      <c r="B149" s="19" t="s">
        <v>160</v>
      </c>
      <c r="C149" s="82">
        <v>0</v>
      </c>
      <c r="D149" s="83">
        <v>0</v>
      </c>
      <c r="E149" s="82">
        <v>0</v>
      </c>
      <c r="F149" s="83">
        <v>0</v>
      </c>
      <c r="G149" s="82">
        <v>0</v>
      </c>
      <c r="H149" s="84">
        <v>0</v>
      </c>
      <c r="I149" s="86">
        <v>185</v>
      </c>
      <c r="J149" s="85">
        <v>0</v>
      </c>
      <c r="K149" s="17" t="s">
        <v>16</v>
      </c>
      <c r="L149" s="18">
        <v>0</v>
      </c>
      <c r="M149" s="23">
        <v>0</v>
      </c>
    </row>
    <row r="150" spans="1:13" ht="25.5" x14ac:dyDescent="0.55000000000000004">
      <c r="A150" s="10">
        <v>146</v>
      </c>
      <c r="B150" s="19" t="s">
        <v>161</v>
      </c>
      <c r="C150" s="82">
        <v>8</v>
      </c>
      <c r="D150" s="83">
        <v>0</v>
      </c>
      <c r="E150" s="82">
        <v>8</v>
      </c>
      <c r="F150" s="83">
        <v>0</v>
      </c>
      <c r="G150" s="82">
        <v>8</v>
      </c>
      <c r="H150" s="84">
        <v>0</v>
      </c>
      <c r="I150" s="86">
        <v>120</v>
      </c>
      <c r="J150" s="85">
        <v>0</v>
      </c>
      <c r="K150" s="17" t="s">
        <v>16</v>
      </c>
      <c r="L150" s="18">
        <v>0</v>
      </c>
      <c r="M150" s="23">
        <v>0</v>
      </c>
    </row>
    <row r="151" spans="1:13" ht="25.5" x14ac:dyDescent="0.55000000000000004">
      <c r="A151" s="10">
        <v>147</v>
      </c>
      <c r="B151" s="19" t="s">
        <v>162</v>
      </c>
      <c r="C151" s="82">
        <v>6</v>
      </c>
      <c r="D151" s="83">
        <v>0</v>
      </c>
      <c r="E151" s="82">
        <v>6</v>
      </c>
      <c r="F151" s="83">
        <v>0</v>
      </c>
      <c r="G151" s="82">
        <v>6</v>
      </c>
      <c r="H151" s="84">
        <v>0</v>
      </c>
      <c r="I151" s="86">
        <v>120</v>
      </c>
      <c r="J151" s="85">
        <v>0</v>
      </c>
      <c r="K151" s="17" t="s">
        <v>16</v>
      </c>
      <c r="L151" s="18">
        <v>0</v>
      </c>
      <c r="M151" s="23">
        <v>0</v>
      </c>
    </row>
    <row r="152" spans="1:13" ht="25.5" x14ac:dyDescent="0.55000000000000004">
      <c r="A152" s="10">
        <v>148</v>
      </c>
      <c r="B152" s="19" t="s">
        <v>163</v>
      </c>
      <c r="C152" s="82">
        <v>7</v>
      </c>
      <c r="D152" s="83">
        <v>0</v>
      </c>
      <c r="E152" s="82">
        <v>7</v>
      </c>
      <c r="F152" s="83">
        <v>0</v>
      </c>
      <c r="G152" s="82">
        <v>7</v>
      </c>
      <c r="H152" s="84">
        <v>0</v>
      </c>
      <c r="I152" s="86">
        <v>120</v>
      </c>
      <c r="J152" s="85">
        <v>0</v>
      </c>
      <c r="K152" s="17" t="s">
        <v>16</v>
      </c>
      <c r="L152" s="18">
        <v>0</v>
      </c>
      <c r="M152" s="23">
        <v>0</v>
      </c>
    </row>
    <row r="153" spans="1:13" ht="25.5" x14ac:dyDescent="0.55000000000000004">
      <c r="A153" s="10">
        <v>149</v>
      </c>
      <c r="B153" s="19" t="s">
        <v>164</v>
      </c>
      <c r="C153" s="82">
        <v>0</v>
      </c>
      <c r="D153" s="83">
        <v>0</v>
      </c>
      <c r="E153" s="82">
        <v>0</v>
      </c>
      <c r="F153" s="83">
        <v>0</v>
      </c>
      <c r="G153" s="82">
        <v>0</v>
      </c>
      <c r="H153" s="84">
        <v>0</v>
      </c>
      <c r="I153" s="86">
        <v>120</v>
      </c>
      <c r="J153" s="85">
        <v>0</v>
      </c>
      <c r="K153" s="17" t="s">
        <v>16</v>
      </c>
      <c r="L153" s="18">
        <v>0</v>
      </c>
      <c r="M153" s="23">
        <v>0</v>
      </c>
    </row>
    <row r="154" spans="1:13" ht="25.5" x14ac:dyDescent="0.55000000000000004">
      <c r="A154" s="10">
        <v>150</v>
      </c>
      <c r="B154" s="19" t="s">
        <v>165</v>
      </c>
      <c r="C154" s="82">
        <v>4</v>
      </c>
      <c r="D154" s="83">
        <v>0</v>
      </c>
      <c r="E154" s="82">
        <v>4</v>
      </c>
      <c r="F154" s="83">
        <v>0</v>
      </c>
      <c r="G154" s="82">
        <v>4</v>
      </c>
      <c r="H154" s="84">
        <v>0</v>
      </c>
      <c r="I154" s="86">
        <v>185</v>
      </c>
      <c r="J154" s="85">
        <v>0</v>
      </c>
      <c r="K154" s="17" t="s">
        <v>16</v>
      </c>
      <c r="L154" s="18">
        <v>0</v>
      </c>
      <c r="M154" s="23">
        <v>0</v>
      </c>
    </row>
    <row r="155" spans="1:13" ht="25.5" x14ac:dyDescent="0.55000000000000004">
      <c r="A155" s="10">
        <v>151</v>
      </c>
      <c r="B155" s="19" t="s">
        <v>166</v>
      </c>
      <c r="C155" s="82">
        <v>2</v>
      </c>
      <c r="D155" s="83">
        <v>0</v>
      </c>
      <c r="E155" s="82">
        <v>2</v>
      </c>
      <c r="F155" s="83">
        <v>0</v>
      </c>
      <c r="G155" s="82">
        <v>2</v>
      </c>
      <c r="H155" s="84">
        <v>0</v>
      </c>
      <c r="I155" s="86">
        <v>185</v>
      </c>
      <c r="J155" s="85">
        <v>0</v>
      </c>
      <c r="K155" s="17" t="s">
        <v>16</v>
      </c>
      <c r="L155" s="18">
        <v>0</v>
      </c>
      <c r="M155" s="23">
        <v>0</v>
      </c>
    </row>
    <row r="156" spans="1:13" ht="25.5" x14ac:dyDescent="0.55000000000000004">
      <c r="A156" s="10">
        <v>152</v>
      </c>
      <c r="B156" s="19" t="s">
        <v>167</v>
      </c>
      <c r="C156" s="82">
        <v>4</v>
      </c>
      <c r="D156" s="83">
        <v>0</v>
      </c>
      <c r="E156" s="82">
        <v>4</v>
      </c>
      <c r="F156" s="83">
        <v>0</v>
      </c>
      <c r="G156" s="82">
        <v>4</v>
      </c>
      <c r="H156" s="84">
        <v>0</v>
      </c>
      <c r="I156" s="86">
        <v>185</v>
      </c>
      <c r="J156" s="85">
        <v>0</v>
      </c>
      <c r="K156" s="17" t="s">
        <v>16</v>
      </c>
      <c r="L156" s="18">
        <v>0</v>
      </c>
      <c r="M156" s="23">
        <v>0</v>
      </c>
    </row>
    <row r="157" spans="1:13" ht="25.5" x14ac:dyDescent="0.55000000000000004">
      <c r="A157" s="10">
        <v>153</v>
      </c>
      <c r="B157" s="19" t="s">
        <v>168</v>
      </c>
      <c r="C157" s="82">
        <v>2</v>
      </c>
      <c r="D157" s="83">
        <v>0</v>
      </c>
      <c r="E157" s="82">
        <v>2</v>
      </c>
      <c r="F157" s="83">
        <v>0</v>
      </c>
      <c r="G157" s="82">
        <v>2</v>
      </c>
      <c r="H157" s="84">
        <v>0</v>
      </c>
      <c r="I157" s="86">
        <v>185</v>
      </c>
      <c r="J157" s="85">
        <v>0</v>
      </c>
      <c r="K157" s="17" t="s">
        <v>16</v>
      </c>
      <c r="L157" s="18">
        <v>0</v>
      </c>
      <c r="M157" s="23">
        <v>0</v>
      </c>
    </row>
    <row r="158" spans="1:13" ht="25.5" x14ac:dyDescent="0.55000000000000004">
      <c r="A158" s="10">
        <v>154</v>
      </c>
      <c r="B158" s="19" t="s">
        <v>169</v>
      </c>
      <c r="C158" s="82">
        <v>0</v>
      </c>
      <c r="D158" s="83">
        <v>0</v>
      </c>
      <c r="E158" s="82">
        <v>0</v>
      </c>
      <c r="F158" s="83">
        <v>0</v>
      </c>
      <c r="G158" s="82">
        <v>0</v>
      </c>
      <c r="H158" s="84">
        <v>0</v>
      </c>
      <c r="I158" s="86">
        <v>135</v>
      </c>
      <c r="J158" s="85">
        <v>0</v>
      </c>
      <c r="K158" s="17" t="s">
        <v>16</v>
      </c>
      <c r="L158" s="18">
        <v>0</v>
      </c>
      <c r="M158" s="23">
        <v>0</v>
      </c>
    </row>
    <row r="159" spans="1:13" ht="25.5" x14ac:dyDescent="0.55000000000000004">
      <c r="A159" s="10">
        <v>155</v>
      </c>
      <c r="B159" s="19" t="s">
        <v>170</v>
      </c>
      <c r="C159" s="82">
        <v>0</v>
      </c>
      <c r="D159" s="83">
        <v>0</v>
      </c>
      <c r="E159" s="82">
        <v>0</v>
      </c>
      <c r="F159" s="83">
        <v>0</v>
      </c>
      <c r="G159" s="82">
        <v>0</v>
      </c>
      <c r="H159" s="84">
        <v>0</v>
      </c>
      <c r="I159" s="86">
        <v>90</v>
      </c>
      <c r="J159" s="85">
        <v>0</v>
      </c>
      <c r="K159" s="17" t="s">
        <v>16</v>
      </c>
      <c r="L159" s="18">
        <v>0</v>
      </c>
      <c r="M159" s="23">
        <v>0</v>
      </c>
    </row>
    <row r="160" spans="1:13" ht="25.5" x14ac:dyDescent="0.55000000000000004">
      <c r="A160" s="10">
        <v>156</v>
      </c>
      <c r="B160" s="19" t="s">
        <v>171</v>
      </c>
      <c r="C160" s="82">
        <v>2</v>
      </c>
      <c r="D160" s="83">
        <v>0</v>
      </c>
      <c r="E160" s="82">
        <v>2</v>
      </c>
      <c r="F160" s="83">
        <v>0</v>
      </c>
      <c r="G160" s="82">
        <v>2</v>
      </c>
      <c r="H160" s="84">
        <v>0</v>
      </c>
      <c r="I160" s="86">
        <v>90</v>
      </c>
      <c r="J160" s="85">
        <v>0</v>
      </c>
      <c r="K160" s="17" t="s">
        <v>16</v>
      </c>
      <c r="L160" s="18">
        <v>0</v>
      </c>
      <c r="M160" s="23">
        <v>0</v>
      </c>
    </row>
    <row r="161" spans="1:13" ht="25.5" x14ac:dyDescent="0.55000000000000004">
      <c r="A161" s="10">
        <v>157</v>
      </c>
      <c r="B161" s="19" t="s">
        <v>172</v>
      </c>
      <c r="C161" s="82">
        <v>3</v>
      </c>
      <c r="D161" s="83">
        <v>0</v>
      </c>
      <c r="E161" s="82">
        <v>3</v>
      </c>
      <c r="F161" s="83">
        <v>0</v>
      </c>
      <c r="G161" s="82">
        <v>3</v>
      </c>
      <c r="H161" s="84">
        <v>0</v>
      </c>
      <c r="I161" s="86">
        <v>90</v>
      </c>
      <c r="J161" s="85">
        <v>0</v>
      </c>
      <c r="K161" s="17" t="s">
        <v>16</v>
      </c>
      <c r="L161" s="18">
        <v>0</v>
      </c>
      <c r="M161" s="23">
        <v>0</v>
      </c>
    </row>
    <row r="162" spans="1:13" ht="25.5" x14ac:dyDescent="0.55000000000000004">
      <c r="A162" s="10">
        <v>158</v>
      </c>
      <c r="B162" s="19" t="s">
        <v>173</v>
      </c>
      <c r="C162" s="82">
        <v>2</v>
      </c>
      <c r="D162" s="83">
        <v>0</v>
      </c>
      <c r="E162" s="82">
        <v>2</v>
      </c>
      <c r="F162" s="83">
        <v>0</v>
      </c>
      <c r="G162" s="82">
        <v>2</v>
      </c>
      <c r="H162" s="84">
        <v>0</v>
      </c>
      <c r="I162" s="86">
        <v>90</v>
      </c>
      <c r="J162" s="85">
        <v>0</v>
      </c>
      <c r="K162" s="17" t="s">
        <v>16</v>
      </c>
      <c r="L162" s="18">
        <v>0</v>
      </c>
      <c r="M162" s="23">
        <v>0</v>
      </c>
    </row>
    <row r="163" spans="1:13" ht="25.5" x14ac:dyDescent="0.55000000000000004">
      <c r="A163" s="10">
        <v>159</v>
      </c>
      <c r="B163" s="19" t="s">
        <v>174</v>
      </c>
      <c r="C163" s="82">
        <v>0</v>
      </c>
      <c r="D163" s="83">
        <v>0</v>
      </c>
      <c r="E163" s="82">
        <v>0</v>
      </c>
      <c r="F163" s="83">
        <v>0</v>
      </c>
      <c r="G163" s="82">
        <v>0</v>
      </c>
      <c r="H163" s="84">
        <v>0</v>
      </c>
      <c r="I163" s="86">
        <v>25</v>
      </c>
      <c r="J163" s="85">
        <v>0</v>
      </c>
      <c r="K163" s="17" t="s">
        <v>16</v>
      </c>
      <c r="L163" s="18">
        <v>0</v>
      </c>
      <c r="M163" s="23">
        <v>0</v>
      </c>
    </row>
    <row r="164" spans="1:13" ht="25.5" x14ac:dyDescent="0.55000000000000004">
      <c r="A164" s="10">
        <v>160</v>
      </c>
      <c r="B164" s="19" t="s">
        <v>175</v>
      </c>
      <c r="C164" s="82">
        <v>0</v>
      </c>
      <c r="D164" s="83">
        <v>0</v>
      </c>
      <c r="E164" s="82">
        <v>0</v>
      </c>
      <c r="F164" s="83">
        <v>0</v>
      </c>
      <c r="G164" s="82">
        <v>0</v>
      </c>
      <c r="H164" s="84">
        <v>0</v>
      </c>
      <c r="I164" s="86">
        <v>50</v>
      </c>
      <c r="J164" s="85">
        <v>0</v>
      </c>
      <c r="K164" s="17" t="s">
        <v>16</v>
      </c>
      <c r="L164" s="18">
        <v>0</v>
      </c>
      <c r="M164" s="23">
        <v>0</v>
      </c>
    </row>
    <row r="165" spans="1:13" ht="25.5" x14ac:dyDescent="0.55000000000000004">
      <c r="A165" s="10">
        <v>161</v>
      </c>
      <c r="B165" s="19" t="s">
        <v>176</v>
      </c>
      <c r="C165" s="82">
        <v>0</v>
      </c>
      <c r="D165" s="83">
        <v>0</v>
      </c>
      <c r="E165" s="82">
        <v>0</v>
      </c>
      <c r="F165" s="83">
        <v>0</v>
      </c>
      <c r="G165" s="82">
        <v>0</v>
      </c>
      <c r="H165" s="84">
        <v>0</v>
      </c>
      <c r="I165" s="86">
        <v>50</v>
      </c>
      <c r="J165" s="85">
        <v>0</v>
      </c>
      <c r="K165" s="17" t="s">
        <v>16</v>
      </c>
      <c r="L165" s="18">
        <v>0</v>
      </c>
      <c r="M165" s="23">
        <v>0</v>
      </c>
    </row>
    <row r="166" spans="1:13" ht="25.5" x14ac:dyDescent="0.55000000000000004">
      <c r="A166" s="10">
        <v>162</v>
      </c>
      <c r="B166" s="19" t="s">
        <v>177</v>
      </c>
      <c r="C166" s="82">
        <v>0</v>
      </c>
      <c r="D166" s="83">
        <v>0</v>
      </c>
      <c r="E166" s="82">
        <v>0</v>
      </c>
      <c r="F166" s="83">
        <v>0</v>
      </c>
      <c r="G166" s="82">
        <v>0</v>
      </c>
      <c r="H166" s="84">
        <v>0</v>
      </c>
      <c r="I166" s="86">
        <v>50</v>
      </c>
      <c r="J166" s="85">
        <v>0</v>
      </c>
      <c r="K166" s="17" t="s">
        <v>16</v>
      </c>
      <c r="L166" s="18">
        <v>0</v>
      </c>
      <c r="M166" s="23">
        <v>0</v>
      </c>
    </row>
    <row r="167" spans="1:13" ht="25.5" x14ac:dyDescent="0.55000000000000004">
      <c r="A167" s="10">
        <v>163</v>
      </c>
      <c r="B167" s="19" t="s">
        <v>178</v>
      </c>
      <c r="C167" s="82">
        <v>0</v>
      </c>
      <c r="D167" s="83">
        <v>0</v>
      </c>
      <c r="E167" s="82">
        <v>0</v>
      </c>
      <c r="F167" s="83">
        <v>0</v>
      </c>
      <c r="G167" s="82">
        <v>0</v>
      </c>
      <c r="H167" s="84">
        <v>0</v>
      </c>
      <c r="I167" s="86">
        <v>50</v>
      </c>
      <c r="J167" s="85">
        <v>0</v>
      </c>
      <c r="K167" s="17" t="s">
        <v>16</v>
      </c>
      <c r="L167" s="18">
        <v>0</v>
      </c>
      <c r="M167" s="23">
        <v>0</v>
      </c>
    </row>
    <row r="168" spans="1:13" ht="25.5" x14ac:dyDescent="0.55000000000000004">
      <c r="A168" s="10">
        <v>164</v>
      </c>
      <c r="B168" s="19" t="s">
        <v>179</v>
      </c>
      <c r="C168" s="82">
        <v>6</v>
      </c>
      <c r="D168" s="83">
        <v>0</v>
      </c>
      <c r="E168" s="82">
        <v>6</v>
      </c>
      <c r="F168" s="83">
        <v>0</v>
      </c>
      <c r="G168" s="82">
        <v>6</v>
      </c>
      <c r="H168" s="84">
        <v>0</v>
      </c>
      <c r="I168" s="86">
        <v>55</v>
      </c>
      <c r="J168" s="85">
        <v>0</v>
      </c>
      <c r="K168" s="17" t="s">
        <v>16</v>
      </c>
      <c r="L168" s="18">
        <v>0</v>
      </c>
      <c r="M168" s="23">
        <v>0</v>
      </c>
    </row>
    <row r="169" spans="1:13" ht="25.5" x14ac:dyDescent="0.55000000000000004">
      <c r="A169" s="10">
        <v>165</v>
      </c>
      <c r="B169" s="19" t="s">
        <v>180</v>
      </c>
      <c r="C169" s="82">
        <v>0</v>
      </c>
      <c r="D169" s="83">
        <v>0</v>
      </c>
      <c r="E169" s="82">
        <v>0</v>
      </c>
      <c r="F169" s="83">
        <v>0</v>
      </c>
      <c r="G169" s="82">
        <v>0</v>
      </c>
      <c r="H169" s="84">
        <v>0</v>
      </c>
      <c r="I169" s="86">
        <v>85</v>
      </c>
      <c r="J169" s="85">
        <v>0</v>
      </c>
      <c r="K169" s="17" t="s">
        <v>16</v>
      </c>
      <c r="L169" s="18">
        <v>0</v>
      </c>
      <c r="M169" s="23">
        <v>0</v>
      </c>
    </row>
    <row r="170" spans="1:13" ht="25.5" x14ac:dyDescent="0.55000000000000004">
      <c r="A170" s="10">
        <v>166</v>
      </c>
      <c r="B170" s="19" t="s">
        <v>181</v>
      </c>
      <c r="C170" s="82">
        <v>0</v>
      </c>
      <c r="D170" s="83">
        <v>0</v>
      </c>
      <c r="E170" s="82">
        <v>0</v>
      </c>
      <c r="F170" s="83">
        <v>0</v>
      </c>
      <c r="G170" s="82">
        <v>0</v>
      </c>
      <c r="H170" s="84">
        <v>0</v>
      </c>
      <c r="I170" s="86">
        <v>80</v>
      </c>
      <c r="J170" s="85">
        <v>0</v>
      </c>
      <c r="K170" s="17" t="s">
        <v>16</v>
      </c>
      <c r="L170" s="18">
        <v>0</v>
      </c>
      <c r="M170" s="23">
        <v>0</v>
      </c>
    </row>
    <row r="171" spans="1:13" ht="25.5" x14ac:dyDescent="0.55000000000000004">
      <c r="A171" s="10">
        <v>167</v>
      </c>
      <c r="B171" s="19" t="s">
        <v>253</v>
      </c>
      <c r="C171" s="82">
        <v>0</v>
      </c>
      <c r="D171" s="83">
        <v>0</v>
      </c>
      <c r="E171" s="82">
        <v>0</v>
      </c>
      <c r="F171" s="83">
        <v>0</v>
      </c>
      <c r="G171" s="82">
        <v>0</v>
      </c>
      <c r="H171" s="84">
        <v>0</v>
      </c>
      <c r="I171" s="86">
        <v>40</v>
      </c>
      <c r="J171" s="85">
        <v>0</v>
      </c>
      <c r="K171" s="17" t="s">
        <v>16</v>
      </c>
      <c r="L171" s="18">
        <v>0</v>
      </c>
      <c r="M171" s="23">
        <v>0</v>
      </c>
    </row>
    <row r="172" spans="1:13" ht="25.5" x14ac:dyDescent="0.55000000000000004">
      <c r="A172" s="10">
        <v>168</v>
      </c>
      <c r="B172" s="19" t="s">
        <v>182</v>
      </c>
      <c r="C172" s="82">
        <v>0</v>
      </c>
      <c r="D172" s="83">
        <v>0</v>
      </c>
      <c r="E172" s="82">
        <v>0</v>
      </c>
      <c r="F172" s="83">
        <v>0</v>
      </c>
      <c r="G172" s="82">
        <v>0</v>
      </c>
      <c r="H172" s="84">
        <v>0</v>
      </c>
      <c r="I172" s="86">
        <v>120</v>
      </c>
      <c r="J172" s="85">
        <v>0</v>
      </c>
      <c r="K172" s="17" t="s">
        <v>16</v>
      </c>
      <c r="L172" s="18">
        <v>0</v>
      </c>
      <c r="M172" s="23">
        <v>0</v>
      </c>
    </row>
    <row r="173" spans="1:13" ht="25.5" x14ac:dyDescent="0.55000000000000004">
      <c r="A173" s="10">
        <v>169</v>
      </c>
      <c r="B173" s="19" t="s">
        <v>183</v>
      </c>
      <c r="C173" s="82">
        <v>0</v>
      </c>
      <c r="D173" s="83">
        <v>0</v>
      </c>
      <c r="E173" s="82">
        <v>0</v>
      </c>
      <c r="F173" s="83">
        <v>0</v>
      </c>
      <c r="G173" s="82">
        <v>0</v>
      </c>
      <c r="H173" s="84">
        <v>0</v>
      </c>
      <c r="I173" s="86">
        <v>120</v>
      </c>
      <c r="J173" s="85">
        <v>0</v>
      </c>
      <c r="K173" s="17" t="s">
        <v>16</v>
      </c>
      <c r="L173" s="18">
        <v>0</v>
      </c>
      <c r="M173" s="23">
        <v>0</v>
      </c>
    </row>
    <row r="174" spans="1:13" ht="25.5" x14ac:dyDescent="0.55000000000000004">
      <c r="A174" s="10">
        <v>170</v>
      </c>
      <c r="B174" s="19" t="s">
        <v>184</v>
      </c>
      <c r="C174" s="82">
        <v>0</v>
      </c>
      <c r="D174" s="83">
        <v>0</v>
      </c>
      <c r="E174" s="82">
        <v>0</v>
      </c>
      <c r="F174" s="83">
        <v>0</v>
      </c>
      <c r="G174" s="82">
        <v>0</v>
      </c>
      <c r="H174" s="84">
        <v>0</v>
      </c>
      <c r="I174" s="86">
        <v>55</v>
      </c>
      <c r="J174" s="85">
        <v>0</v>
      </c>
      <c r="K174" s="17" t="s">
        <v>16</v>
      </c>
      <c r="L174" s="18">
        <v>0</v>
      </c>
      <c r="M174" s="23">
        <v>0</v>
      </c>
    </row>
    <row r="175" spans="1:13" ht="25.5" x14ac:dyDescent="0.55000000000000004">
      <c r="A175" s="10">
        <v>171</v>
      </c>
      <c r="B175" s="19" t="s">
        <v>185</v>
      </c>
      <c r="C175" s="82">
        <v>0</v>
      </c>
      <c r="D175" s="83">
        <v>0</v>
      </c>
      <c r="E175" s="82">
        <v>0</v>
      </c>
      <c r="F175" s="83">
        <v>0</v>
      </c>
      <c r="G175" s="82">
        <v>0</v>
      </c>
      <c r="H175" s="84">
        <v>0</v>
      </c>
      <c r="I175" s="86">
        <v>50</v>
      </c>
      <c r="J175" s="85">
        <v>0</v>
      </c>
      <c r="K175" s="17" t="s">
        <v>16</v>
      </c>
      <c r="L175" s="18">
        <v>0</v>
      </c>
      <c r="M175" s="23">
        <v>0</v>
      </c>
    </row>
    <row r="176" spans="1:13" ht="25.5" x14ac:dyDescent="0.55000000000000004">
      <c r="A176" s="10">
        <v>172</v>
      </c>
      <c r="B176" s="19" t="s">
        <v>186</v>
      </c>
      <c r="C176" s="82">
        <v>0</v>
      </c>
      <c r="D176" s="83">
        <v>0</v>
      </c>
      <c r="E176" s="82">
        <v>0</v>
      </c>
      <c r="F176" s="83">
        <v>0</v>
      </c>
      <c r="G176" s="82">
        <v>0</v>
      </c>
      <c r="H176" s="84">
        <v>0</v>
      </c>
      <c r="I176" s="86">
        <v>50</v>
      </c>
      <c r="J176" s="85">
        <v>0</v>
      </c>
      <c r="K176" s="17" t="s">
        <v>16</v>
      </c>
      <c r="L176" s="18">
        <v>0</v>
      </c>
      <c r="M176" s="23">
        <v>0</v>
      </c>
    </row>
    <row r="177" spans="1:13" ht="25.5" x14ac:dyDescent="0.55000000000000004">
      <c r="A177" s="10">
        <v>173</v>
      </c>
      <c r="B177" s="19" t="s">
        <v>187</v>
      </c>
      <c r="C177" s="82">
        <v>0</v>
      </c>
      <c r="D177" s="83">
        <v>0</v>
      </c>
      <c r="E177" s="82">
        <v>0</v>
      </c>
      <c r="F177" s="83">
        <v>0</v>
      </c>
      <c r="G177" s="82">
        <v>0</v>
      </c>
      <c r="H177" s="84">
        <v>0</v>
      </c>
      <c r="I177" s="86">
        <v>120</v>
      </c>
      <c r="J177" s="85">
        <v>0</v>
      </c>
      <c r="K177" s="17" t="s">
        <v>16</v>
      </c>
      <c r="L177" s="18">
        <v>0</v>
      </c>
      <c r="M177" s="23">
        <v>0</v>
      </c>
    </row>
    <row r="178" spans="1:13" ht="25.5" x14ac:dyDescent="0.55000000000000004">
      <c r="A178" s="10">
        <v>174</v>
      </c>
      <c r="B178" s="19" t="s">
        <v>188</v>
      </c>
      <c r="C178" s="82">
        <v>5</v>
      </c>
      <c r="D178" s="83">
        <v>0</v>
      </c>
      <c r="E178" s="82">
        <v>5</v>
      </c>
      <c r="F178" s="83">
        <v>0</v>
      </c>
      <c r="G178" s="82">
        <v>5</v>
      </c>
      <c r="H178" s="84">
        <v>0</v>
      </c>
      <c r="I178" s="86">
        <v>120</v>
      </c>
      <c r="J178" s="85">
        <v>0</v>
      </c>
      <c r="K178" s="17" t="s">
        <v>16</v>
      </c>
      <c r="L178" s="18">
        <v>0</v>
      </c>
      <c r="M178" s="23">
        <v>0</v>
      </c>
    </row>
    <row r="179" spans="1:13" ht="25.5" x14ac:dyDescent="0.55000000000000004">
      <c r="A179" s="10">
        <v>175</v>
      </c>
      <c r="B179" s="19" t="s">
        <v>189</v>
      </c>
      <c r="C179" s="82">
        <v>45</v>
      </c>
      <c r="D179" s="83">
        <v>0</v>
      </c>
      <c r="E179" s="82">
        <v>45</v>
      </c>
      <c r="F179" s="83">
        <v>0</v>
      </c>
      <c r="G179" s="82">
        <v>44</v>
      </c>
      <c r="H179" s="84">
        <v>1</v>
      </c>
      <c r="I179" s="86">
        <v>10</v>
      </c>
      <c r="J179" s="85">
        <v>10</v>
      </c>
      <c r="K179" s="17" t="s">
        <v>16</v>
      </c>
      <c r="L179" s="18">
        <v>0</v>
      </c>
      <c r="M179" s="23">
        <v>10</v>
      </c>
    </row>
    <row r="180" spans="1:13" ht="25.5" x14ac:dyDescent="0.55000000000000004">
      <c r="A180" s="10">
        <v>176</v>
      </c>
      <c r="B180" s="19" t="s">
        <v>190</v>
      </c>
      <c r="C180" s="82">
        <v>64</v>
      </c>
      <c r="D180" s="83">
        <v>0</v>
      </c>
      <c r="E180" s="82">
        <v>64</v>
      </c>
      <c r="F180" s="83">
        <v>0</v>
      </c>
      <c r="G180" s="82">
        <v>64</v>
      </c>
      <c r="H180" s="84">
        <v>0</v>
      </c>
      <c r="I180" s="86">
        <v>10</v>
      </c>
      <c r="J180" s="85">
        <v>0</v>
      </c>
      <c r="K180" s="17" t="s">
        <v>16</v>
      </c>
      <c r="L180" s="18">
        <v>0</v>
      </c>
      <c r="M180" s="23">
        <v>0</v>
      </c>
    </row>
    <row r="181" spans="1:13" ht="25.5" x14ac:dyDescent="0.55000000000000004">
      <c r="A181" s="10">
        <v>177</v>
      </c>
      <c r="B181" s="19" t="s">
        <v>191</v>
      </c>
      <c r="C181" s="82">
        <v>0</v>
      </c>
      <c r="D181" s="83">
        <v>0</v>
      </c>
      <c r="E181" s="82">
        <v>0</v>
      </c>
      <c r="F181" s="83">
        <v>0</v>
      </c>
      <c r="G181" s="82">
        <v>0</v>
      </c>
      <c r="H181" s="84">
        <v>0</v>
      </c>
      <c r="I181" s="86">
        <v>10</v>
      </c>
      <c r="J181" s="85">
        <v>0</v>
      </c>
      <c r="K181" s="17" t="s">
        <v>16</v>
      </c>
      <c r="L181" s="18">
        <v>0</v>
      </c>
      <c r="M181" s="23">
        <v>0</v>
      </c>
    </row>
    <row r="182" spans="1:13" ht="25.5" x14ac:dyDescent="0.55000000000000004">
      <c r="A182" s="10">
        <v>178</v>
      </c>
      <c r="B182" s="19" t="s">
        <v>192</v>
      </c>
      <c r="C182" s="82">
        <v>0</v>
      </c>
      <c r="D182" s="83">
        <v>0</v>
      </c>
      <c r="E182" s="82">
        <v>0</v>
      </c>
      <c r="F182" s="83">
        <v>0</v>
      </c>
      <c r="G182" s="82">
        <v>0</v>
      </c>
      <c r="H182" s="84">
        <v>0</v>
      </c>
      <c r="I182" s="86">
        <v>10</v>
      </c>
      <c r="J182" s="85">
        <v>0</v>
      </c>
      <c r="K182" s="17" t="s">
        <v>16</v>
      </c>
      <c r="L182" s="18">
        <v>0</v>
      </c>
      <c r="M182" s="23">
        <v>0</v>
      </c>
    </row>
    <row r="183" spans="1:13" ht="25.5" x14ac:dyDescent="0.55000000000000004">
      <c r="A183" s="10">
        <v>179</v>
      </c>
      <c r="B183" s="19" t="s">
        <v>193</v>
      </c>
      <c r="C183" s="82">
        <v>0</v>
      </c>
      <c r="D183" s="83">
        <v>0</v>
      </c>
      <c r="E183" s="82">
        <v>0</v>
      </c>
      <c r="F183" s="83">
        <v>0</v>
      </c>
      <c r="G183" s="82">
        <v>0</v>
      </c>
      <c r="H183" s="84">
        <v>0</v>
      </c>
      <c r="I183" s="86">
        <v>10</v>
      </c>
      <c r="J183" s="85">
        <v>0</v>
      </c>
      <c r="K183" s="17" t="s">
        <v>16</v>
      </c>
      <c r="L183" s="18">
        <v>0</v>
      </c>
      <c r="M183" s="23">
        <v>0</v>
      </c>
    </row>
    <row r="184" spans="1:13" ht="25.5" x14ac:dyDescent="0.55000000000000004">
      <c r="A184" s="10">
        <v>180</v>
      </c>
      <c r="B184" s="19" t="s">
        <v>194</v>
      </c>
      <c r="C184" s="82">
        <v>0</v>
      </c>
      <c r="D184" s="83">
        <v>0</v>
      </c>
      <c r="E184" s="82">
        <v>0</v>
      </c>
      <c r="F184" s="83">
        <v>0</v>
      </c>
      <c r="G184" s="82">
        <v>0</v>
      </c>
      <c r="H184" s="84">
        <v>0</v>
      </c>
      <c r="I184" s="86">
        <v>10</v>
      </c>
      <c r="J184" s="85">
        <v>0</v>
      </c>
      <c r="K184" s="17" t="s">
        <v>16</v>
      </c>
      <c r="L184" s="18">
        <v>0</v>
      </c>
      <c r="M184" s="23">
        <v>0</v>
      </c>
    </row>
    <row r="185" spans="1:13" ht="25.5" x14ac:dyDescent="0.55000000000000004">
      <c r="A185" s="10">
        <v>181</v>
      </c>
      <c r="B185" s="19" t="s">
        <v>195</v>
      </c>
      <c r="C185" s="82">
        <v>0</v>
      </c>
      <c r="D185" s="83">
        <v>0</v>
      </c>
      <c r="E185" s="82">
        <v>0</v>
      </c>
      <c r="F185" s="83">
        <v>0</v>
      </c>
      <c r="G185" s="82">
        <v>0</v>
      </c>
      <c r="H185" s="84">
        <v>0</v>
      </c>
      <c r="I185" s="86">
        <v>10</v>
      </c>
      <c r="J185" s="85">
        <v>0</v>
      </c>
      <c r="K185" s="17" t="s">
        <v>16</v>
      </c>
      <c r="L185" s="18">
        <v>0</v>
      </c>
      <c r="M185" s="23">
        <v>0</v>
      </c>
    </row>
    <row r="186" spans="1:13" ht="25.5" x14ac:dyDescent="0.55000000000000004">
      <c r="A186" s="10">
        <v>182</v>
      </c>
      <c r="B186" s="19" t="s">
        <v>196</v>
      </c>
      <c r="C186" s="82">
        <v>0</v>
      </c>
      <c r="D186" s="83">
        <v>0</v>
      </c>
      <c r="E186" s="82">
        <v>0</v>
      </c>
      <c r="F186" s="83">
        <v>0</v>
      </c>
      <c r="G186" s="82">
        <v>0</v>
      </c>
      <c r="H186" s="84">
        <v>0</v>
      </c>
      <c r="I186" s="86">
        <v>25</v>
      </c>
      <c r="J186" s="85">
        <v>0</v>
      </c>
      <c r="K186" s="17" t="s">
        <v>16</v>
      </c>
      <c r="L186" s="18">
        <v>0</v>
      </c>
      <c r="M186" s="23">
        <v>0</v>
      </c>
    </row>
    <row r="187" spans="1:13" ht="25.5" x14ac:dyDescent="0.55000000000000004">
      <c r="A187" s="10">
        <v>183</v>
      </c>
      <c r="B187" s="19" t="s">
        <v>197</v>
      </c>
      <c r="C187" s="82">
        <v>14</v>
      </c>
      <c r="D187" s="83">
        <v>0</v>
      </c>
      <c r="E187" s="82">
        <v>14</v>
      </c>
      <c r="F187" s="83">
        <v>0</v>
      </c>
      <c r="G187" s="82">
        <v>14</v>
      </c>
      <c r="H187" s="84">
        <v>0</v>
      </c>
      <c r="I187" s="15">
        <v>50</v>
      </c>
      <c r="J187" s="85">
        <v>0</v>
      </c>
      <c r="K187" s="17" t="s">
        <v>16</v>
      </c>
      <c r="L187" s="18">
        <v>0</v>
      </c>
      <c r="M187" s="23">
        <v>0</v>
      </c>
    </row>
    <row r="188" spans="1:13" ht="25.5" x14ac:dyDescent="0.55000000000000004">
      <c r="A188" s="10">
        <v>184</v>
      </c>
      <c r="B188" s="19" t="s">
        <v>198</v>
      </c>
      <c r="C188" s="82">
        <v>0</v>
      </c>
      <c r="D188" s="83">
        <v>0</v>
      </c>
      <c r="E188" s="82">
        <v>0</v>
      </c>
      <c r="F188" s="83">
        <v>0</v>
      </c>
      <c r="G188" s="82">
        <v>0</v>
      </c>
      <c r="H188" s="84">
        <v>0</v>
      </c>
      <c r="I188" s="15">
        <v>10</v>
      </c>
      <c r="J188" s="85">
        <v>0</v>
      </c>
      <c r="K188" s="17" t="s">
        <v>16</v>
      </c>
      <c r="L188" s="18">
        <v>0</v>
      </c>
      <c r="M188" s="23">
        <v>0</v>
      </c>
    </row>
    <row r="189" spans="1:13" ht="25.5" x14ac:dyDescent="0.55000000000000004">
      <c r="A189" s="10">
        <v>185</v>
      </c>
      <c r="B189" s="19" t="s">
        <v>199</v>
      </c>
      <c r="C189" s="82">
        <v>0</v>
      </c>
      <c r="D189" s="83">
        <v>0</v>
      </c>
      <c r="E189" s="82">
        <v>0</v>
      </c>
      <c r="F189" s="83">
        <v>0</v>
      </c>
      <c r="G189" s="82">
        <v>0</v>
      </c>
      <c r="H189" s="84">
        <v>0</v>
      </c>
      <c r="I189" s="15"/>
      <c r="J189" s="85">
        <v>0</v>
      </c>
      <c r="K189" s="17" t="s">
        <v>16</v>
      </c>
      <c r="L189" s="18">
        <v>0</v>
      </c>
      <c r="M189" s="23">
        <v>0</v>
      </c>
    </row>
    <row r="190" spans="1:13" ht="25.5" x14ac:dyDescent="0.55000000000000004">
      <c r="A190" s="10">
        <v>186</v>
      </c>
      <c r="B190" s="19" t="s">
        <v>200</v>
      </c>
      <c r="C190" s="82">
        <v>0</v>
      </c>
      <c r="D190" s="83">
        <v>0</v>
      </c>
      <c r="E190" s="82">
        <v>0</v>
      </c>
      <c r="F190" s="83">
        <v>0</v>
      </c>
      <c r="G190" s="82">
        <v>0</v>
      </c>
      <c r="H190" s="84">
        <v>0</v>
      </c>
      <c r="I190" s="15">
        <v>0</v>
      </c>
      <c r="J190" s="85">
        <v>0</v>
      </c>
      <c r="K190" s="17" t="s">
        <v>16</v>
      </c>
      <c r="L190" s="18">
        <v>0</v>
      </c>
      <c r="M190" s="23">
        <v>0</v>
      </c>
    </row>
    <row r="191" spans="1:13" ht="25.5" x14ac:dyDescent="0.55000000000000004">
      <c r="A191" s="10">
        <v>187</v>
      </c>
      <c r="B191" s="19" t="s">
        <v>201</v>
      </c>
      <c r="C191" s="82">
        <v>0</v>
      </c>
      <c r="D191" s="83">
        <v>0</v>
      </c>
      <c r="E191" s="82">
        <v>0</v>
      </c>
      <c r="F191" s="83">
        <v>0</v>
      </c>
      <c r="G191" s="82">
        <v>0</v>
      </c>
      <c r="H191" s="84">
        <v>0</v>
      </c>
      <c r="I191" s="15">
        <v>800</v>
      </c>
      <c r="J191" s="85">
        <v>0</v>
      </c>
      <c r="K191" s="17" t="s">
        <v>16</v>
      </c>
      <c r="L191" s="18">
        <v>0</v>
      </c>
      <c r="M191" s="23">
        <v>0</v>
      </c>
    </row>
    <row r="192" spans="1:13" ht="25.5" x14ac:dyDescent="0.55000000000000004">
      <c r="A192" s="10">
        <v>188</v>
      </c>
      <c r="B192" s="19" t="s">
        <v>202</v>
      </c>
      <c r="C192" s="82">
        <v>0</v>
      </c>
      <c r="D192" s="83">
        <v>0</v>
      </c>
      <c r="E192" s="82">
        <v>0</v>
      </c>
      <c r="F192" s="83">
        <v>0</v>
      </c>
      <c r="G192" s="82">
        <v>0</v>
      </c>
      <c r="H192" s="84">
        <v>0</v>
      </c>
      <c r="I192" s="15">
        <v>35</v>
      </c>
      <c r="J192" s="85">
        <v>0</v>
      </c>
      <c r="K192" s="17" t="s">
        <v>16</v>
      </c>
      <c r="L192" s="18">
        <v>0</v>
      </c>
      <c r="M192" s="23">
        <v>0</v>
      </c>
    </row>
    <row r="193" spans="1:14" ht="25.5" x14ac:dyDescent="0.55000000000000004">
      <c r="A193" s="10">
        <v>189</v>
      </c>
      <c r="B193" s="19" t="s">
        <v>254</v>
      </c>
      <c r="C193" s="82">
        <v>0</v>
      </c>
      <c r="D193" s="83">
        <v>0</v>
      </c>
      <c r="E193" s="82">
        <v>0</v>
      </c>
      <c r="F193" s="83">
        <v>0</v>
      </c>
      <c r="G193" s="82">
        <v>0</v>
      </c>
      <c r="H193" s="84">
        <v>0</v>
      </c>
      <c r="I193" s="15">
        <v>40</v>
      </c>
      <c r="J193" s="85">
        <v>0</v>
      </c>
      <c r="K193" s="17" t="s">
        <v>16</v>
      </c>
      <c r="L193" s="18">
        <v>0</v>
      </c>
      <c r="M193" s="23">
        <v>0</v>
      </c>
      <c r="N193"/>
    </row>
    <row r="194" spans="1:14" ht="25.5" x14ac:dyDescent="0.55000000000000004">
      <c r="A194" s="10">
        <v>190</v>
      </c>
      <c r="B194" s="19" t="s">
        <v>203</v>
      </c>
      <c r="C194" s="82">
        <v>0</v>
      </c>
      <c r="D194" s="83">
        <v>0</v>
      </c>
      <c r="E194" s="82">
        <v>0</v>
      </c>
      <c r="F194" s="83">
        <v>0</v>
      </c>
      <c r="G194" s="82">
        <v>0</v>
      </c>
      <c r="H194" s="84">
        <v>0</v>
      </c>
      <c r="I194" s="15">
        <v>50</v>
      </c>
      <c r="J194" s="85">
        <v>0</v>
      </c>
      <c r="K194" s="17" t="s">
        <v>16</v>
      </c>
      <c r="L194" s="18">
        <v>0</v>
      </c>
      <c r="M194" s="23">
        <v>0</v>
      </c>
      <c r="N194"/>
    </row>
    <row r="195" spans="1:14" ht="25.5" x14ac:dyDescent="0.55000000000000004">
      <c r="A195" s="10">
        <v>191</v>
      </c>
      <c r="B195" s="19" t="s">
        <v>204</v>
      </c>
      <c r="C195" s="82">
        <v>0</v>
      </c>
      <c r="D195" s="83">
        <v>0</v>
      </c>
      <c r="E195" s="82">
        <v>0</v>
      </c>
      <c r="F195" s="83">
        <v>0</v>
      </c>
      <c r="G195" s="82">
        <v>0</v>
      </c>
      <c r="H195" s="84">
        <v>0</v>
      </c>
      <c r="I195" s="15">
        <v>25</v>
      </c>
      <c r="J195" s="85">
        <v>0</v>
      </c>
      <c r="K195" s="17" t="s">
        <v>16</v>
      </c>
      <c r="L195" s="18">
        <v>0</v>
      </c>
      <c r="M195" s="23">
        <v>0</v>
      </c>
      <c r="N195"/>
    </row>
    <row r="196" spans="1:14" ht="25.5" x14ac:dyDescent="0.55000000000000004">
      <c r="A196" s="10">
        <v>192</v>
      </c>
      <c r="B196" s="19" t="s">
        <v>205</v>
      </c>
      <c r="C196" s="82">
        <v>14</v>
      </c>
      <c r="D196" s="83">
        <v>0</v>
      </c>
      <c r="E196" s="82">
        <v>14</v>
      </c>
      <c r="F196" s="83">
        <v>0</v>
      </c>
      <c r="G196" s="82">
        <v>14</v>
      </c>
      <c r="H196" s="84">
        <v>0</v>
      </c>
      <c r="I196" s="15">
        <v>200</v>
      </c>
      <c r="J196" s="85">
        <v>0</v>
      </c>
      <c r="K196" s="17" t="s">
        <v>16</v>
      </c>
      <c r="L196" s="18">
        <v>0</v>
      </c>
      <c r="M196" s="23">
        <v>0</v>
      </c>
      <c r="N196"/>
    </row>
    <row r="197" spans="1:14" ht="25.5" x14ac:dyDescent="0.55000000000000004">
      <c r="A197" s="10">
        <v>193</v>
      </c>
      <c r="B197" s="19" t="s">
        <v>206</v>
      </c>
      <c r="C197" s="82">
        <v>0</v>
      </c>
      <c r="D197" s="83">
        <v>0</v>
      </c>
      <c r="E197" s="82">
        <v>0</v>
      </c>
      <c r="F197" s="83">
        <v>0</v>
      </c>
      <c r="G197" s="82">
        <v>0</v>
      </c>
      <c r="H197" s="84">
        <v>0</v>
      </c>
      <c r="I197" s="15">
        <v>0</v>
      </c>
      <c r="J197" s="85">
        <v>0</v>
      </c>
      <c r="K197" s="17" t="s">
        <v>16</v>
      </c>
      <c r="L197" s="18">
        <v>0</v>
      </c>
      <c r="M197" s="23">
        <v>0</v>
      </c>
      <c r="N197"/>
    </row>
    <row r="198" spans="1:14" ht="25.5" x14ac:dyDescent="0.55000000000000004">
      <c r="A198" s="10">
        <v>194</v>
      </c>
      <c r="B198" s="19" t="s">
        <v>207</v>
      </c>
      <c r="C198" s="82">
        <v>0</v>
      </c>
      <c r="D198" s="83">
        <v>0</v>
      </c>
      <c r="E198" s="82">
        <v>0</v>
      </c>
      <c r="F198" s="83">
        <v>0</v>
      </c>
      <c r="G198" s="82">
        <v>0</v>
      </c>
      <c r="H198" s="84">
        <v>0</v>
      </c>
      <c r="I198" s="15">
        <v>150</v>
      </c>
      <c r="J198" s="85">
        <v>0</v>
      </c>
      <c r="K198" s="17" t="s">
        <v>16</v>
      </c>
      <c r="L198" s="18">
        <v>0</v>
      </c>
      <c r="M198" s="23">
        <v>0</v>
      </c>
      <c r="N198"/>
    </row>
    <row r="199" spans="1:14" ht="25.5" x14ac:dyDescent="0.55000000000000004">
      <c r="A199" s="10">
        <v>195</v>
      </c>
      <c r="B199" s="19" t="s">
        <v>208</v>
      </c>
      <c r="C199" s="82">
        <v>0</v>
      </c>
      <c r="D199" s="83">
        <v>0</v>
      </c>
      <c r="E199" s="82">
        <v>0</v>
      </c>
      <c r="F199" s="83">
        <v>0</v>
      </c>
      <c r="G199" s="82">
        <v>0</v>
      </c>
      <c r="H199" s="84">
        <v>0</v>
      </c>
      <c r="I199" s="15">
        <v>65</v>
      </c>
      <c r="J199" s="85">
        <v>0</v>
      </c>
      <c r="K199" s="17" t="s">
        <v>16</v>
      </c>
      <c r="L199" s="18">
        <v>0</v>
      </c>
      <c r="M199" s="23">
        <v>0</v>
      </c>
      <c r="N199"/>
    </row>
    <row r="200" spans="1:14" ht="25.5" x14ac:dyDescent="0.55000000000000004">
      <c r="A200" s="10">
        <v>196</v>
      </c>
      <c r="B200" s="19" t="s">
        <v>209</v>
      </c>
      <c r="C200" s="82">
        <v>119</v>
      </c>
      <c r="D200" s="83">
        <v>0</v>
      </c>
      <c r="E200" s="82">
        <v>119</v>
      </c>
      <c r="F200" s="83">
        <v>0</v>
      </c>
      <c r="G200" s="82">
        <v>119</v>
      </c>
      <c r="H200" s="84">
        <v>0</v>
      </c>
      <c r="I200" s="15">
        <v>0</v>
      </c>
      <c r="J200" s="85">
        <v>0</v>
      </c>
      <c r="K200" s="17" t="s">
        <v>16</v>
      </c>
      <c r="L200" s="18">
        <v>0</v>
      </c>
      <c r="M200" s="23">
        <v>0</v>
      </c>
      <c r="N200"/>
    </row>
    <row r="201" spans="1:14" ht="25.5" x14ac:dyDescent="0.55000000000000004">
      <c r="A201" s="10">
        <v>197</v>
      </c>
      <c r="B201" s="19" t="s">
        <v>210</v>
      </c>
      <c r="C201" s="82">
        <v>0</v>
      </c>
      <c r="D201" s="83">
        <v>0</v>
      </c>
      <c r="E201" s="82">
        <v>0</v>
      </c>
      <c r="F201" s="83">
        <v>0</v>
      </c>
      <c r="G201" s="82">
        <v>0</v>
      </c>
      <c r="H201" s="84">
        <v>0</v>
      </c>
      <c r="I201" s="15">
        <v>25</v>
      </c>
      <c r="J201" s="85">
        <v>0</v>
      </c>
      <c r="K201" s="17" t="s">
        <v>16</v>
      </c>
      <c r="L201" s="18">
        <v>0</v>
      </c>
      <c r="M201" s="23">
        <v>0</v>
      </c>
      <c r="N201"/>
    </row>
    <row r="202" spans="1:14" ht="25.5" x14ac:dyDescent="0.55000000000000004">
      <c r="A202" s="10">
        <v>198</v>
      </c>
      <c r="B202" s="19" t="s">
        <v>211</v>
      </c>
      <c r="C202" s="82">
        <v>0</v>
      </c>
      <c r="D202" s="83">
        <v>0</v>
      </c>
      <c r="E202" s="82">
        <v>0</v>
      </c>
      <c r="F202" s="83">
        <v>0</v>
      </c>
      <c r="G202" s="82">
        <v>0</v>
      </c>
      <c r="H202" s="84">
        <v>0</v>
      </c>
      <c r="I202" s="15">
        <v>150</v>
      </c>
      <c r="J202" s="85">
        <v>0</v>
      </c>
      <c r="K202" s="17" t="s">
        <v>16</v>
      </c>
      <c r="L202" s="18">
        <v>0</v>
      </c>
      <c r="M202" s="23">
        <v>0</v>
      </c>
      <c r="N202"/>
    </row>
    <row r="203" spans="1:14" ht="25.5" x14ac:dyDescent="0.55000000000000004">
      <c r="A203" s="10">
        <v>199</v>
      </c>
      <c r="B203" s="19" t="s">
        <v>212</v>
      </c>
      <c r="C203" s="82">
        <v>0</v>
      </c>
      <c r="D203" s="83">
        <v>0</v>
      </c>
      <c r="E203" s="82">
        <v>0</v>
      </c>
      <c r="F203" s="83">
        <v>0</v>
      </c>
      <c r="G203" s="82">
        <v>0</v>
      </c>
      <c r="H203" s="84">
        <v>0</v>
      </c>
      <c r="I203" s="15">
        <v>150</v>
      </c>
      <c r="J203" s="85">
        <v>0</v>
      </c>
      <c r="K203" s="17" t="s">
        <v>16</v>
      </c>
      <c r="L203" s="18">
        <v>0</v>
      </c>
      <c r="M203" s="23">
        <v>0</v>
      </c>
      <c r="N203"/>
    </row>
    <row r="204" spans="1:14" ht="25.5" x14ac:dyDescent="0.55000000000000004">
      <c r="A204" s="10">
        <v>200</v>
      </c>
      <c r="B204" s="19" t="s">
        <v>255</v>
      </c>
      <c r="C204" s="82">
        <v>0</v>
      </c>
      <c r="D204" s="83">
        <v>0</v>
      </c>
      <c r="E204" s="82">
        <v>0</v>
      </c>
      <c r="F204" s="83">
        <v>0</v>
      </c>
      <c r="G204" s="82">
        <v>0</v>
      </c>
      <c r="H204" s="84">
        <v>0</v>
      </c>
      <c r="I204" s="15">
        <v>120</v>
      </c>
      <c r="J204" s="85"/>
      <c r="K204" s="17" t="s">
        <v>16</v>
      </c>
      <c r="L204" s="18">
        <v>0</v>
      </c>
      <c r="M204" s="23">
        <v>0</v>
      </c>
      <c r="N204"/>
    </row>
    <row r="205" spans="1:14" ht="25.5" x14ac:dyDescent="0.55000000000000004">
      <c r="A205" s="10">
        <v>201</v>
      </c>
      <c r="B205" s="19" t="s">
        <v>213</v>
      </c>
      <c r="C205" s="82">
        <v>0</v>
      </c>
      <c r="D205" s="83">
        <v>0</v>
      </c>
      <c r="E205" s="82">
        <v>0</v>
      </c>
      <c r="F205" s="83">
        <v>0</v>
      </c>
      <c r="G205" s="82">
        <v>0</v>
      </c>
      <c r="H205" s="84">
        <v>0</v>
      </c>
      <c r="I205" s="15">
        <v>150</v>
      </c>
      <c r="J205" s="85">
        <v>0</v>
      </c>
      <c r="K205" s="17" t="s">
        <v>16</v>
      </c>
      <c r="L205" s="18">
        <v>0</v>
      </c>
      <c r="M205" s="23">
        <v>0</v>
      </c>
      <c r="N205" s="23">
        <v>1165</v>
      </c>
    </row>
    <row r="206" spans="1:14" ht="25.5" x14ac:dyDescent="0.55000000000000004">
      <c r="A206" s="10">
        <v>202</v>
      </c>
      <c r="B206" s="19" t="s">
        <v>256</v>
      </c>
      <c r="C206" s="82">
        <v>0</v>
      </c>
      <c r="D206" s="83">
        <v>0</v>
      </c>
      <c r="E206" s="82">
        <v>0</v>
      </c>
      <c r="F206" s="83">
        <v>0</v>
      </c>
      <c r="G206" s="82">
        <v>0</v>
      </c>
      <c r="H206" s="84">
        <v>0</v>
      </c>
      <c r="I206" s="15">
        <v>150</v>
      </c>
      <c r="J206" s="85">
        <v>0</v>
      </c>
      <c r="K206" s="17" t="s">
        <v>16</v>
      </c>
      <c r="L206" s="18">
        <v>0</v>
      </c>
      <c r="M206" s="23"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82">
        <v>0</v>
      </c>
      <c r="D207" s="83">
        <v>0</v>
      </c>
      <c r="E207" s="82">
        <v>0</v>
      </c>
      <c r="F207" s="83">
        <v>0</v>
      </c>
      <c r="G207" s="82">
        <v>0</v>
      </c>
      <c r="H207" s="84">
        <v>0</v>
      </c>
      <c r="I207" s="15">
        <v>50</v>
      </c>
      <c r="J207" s="85">
        <v>0</v>
      </c>
      <c r="K207" s="17" t="s">
        <v>16</v>
      </c>
      <c r="L207" s="18">
        <v>0</v>
      </c>
      <c r="M207" s="23"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82">
        <v>0</v>
      </c>
      <c r="D208" s="83">
        <v>0</v>
      </c>
      <c r="E208" s="82">
        <v>0</v>
      </c>
      <c r="F208" s="83">
        <v>0</v>
      </c>
      <c r="G208" s="82">
        <v>0</v>
      </c>
      <c r="H208" s="84">
        <v>0</v>
      </c>
      <c r="I208" s="15">
        <v>50</v>
      </c>
      <c r="J208" s="85">
        <v>0</v>
      </c>
      <c r="K208" s="17" t="s">
        <v>16</v>
      </c>
      <c r="L208" s="18">
        <v>0</v>
      </c>
      <c r="M208" s="23"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82">
        <v>0</v>
      </c>
      <c r="D209" s="83">
        <v>0</v>
      </c>
      <c r="E209" s="82">
        <v>0</v>
      </c>
      <c r="F209" s="83">
        <v>0</v>
      </c>
      <c r="G209" s="82">
        <v>0</v>
      </c>
      <c r="H209" s="84">
        <v>0</v>
      </c>
      <c r="I209" s="15">
        <v>10</v>
      </c>
      <c r="J209" s="85">
        <v>0</v>
      </c>
      <c r="K209" s="17" t="s">
        <v>16</v>
      </c>
      <c r="L209" s="18">
        <v>0</v>
      </c>
      <c r="M209" s="23">
        <v>0</v>
      </c>
      <c r="N209" s="23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</row>
    <row r="210" spans="1:45" ht="25.5" x14ac:dyDescent="0.55000000000000004">
      <c r="A210" s="10">
        <v>206</v>
      </c>
      <c r="B210" s="19" t="s">
        <v>174</v>
      </c>
      <c r="C210" s="82">
        <v>0</v>
      </c>
      <c r="D210" s="83">
        <v>0</v>
      </c>
      <c r="E210" s="82">
        <v>0</v>
      </c>
      <c r="F210" s="83">
        <v>0</v>
      </c>
      <c r="G210" s="82">
        <v>0</v>
      </c>
      <c r="H210" s="84">
        <v>0</v>
      </c>
      <c r="I210" s="86">
        <v>50</v>
      </c>
      <c r="J210" s="85">
        <v>0</v>
      </c>
      <c r="K210" s="17" t="s">
        <v>16</v>
      </c>
      <c r="L210" s="18">
        <v>0</v>
      </c>
      <c r="M210" s="23">
        <v>0</v>
      </c>
      <c r="N210" s="23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</row>
    <row r="211" spans="1:45" ht="25.5" customHeight="1" x14ac:dyDescent="0.55000000000000004">
      <c r="A211" s="1"/>
      <c r="B211"/>
      <c r="C211" s="88"/>
      <c r="D211" s="89"/>
      <c r="E211" s="88"/>
      <c r="F211" s="89"/>
      <c r="G211" s="88"/>
      <c r="H211" s="88"/>
      <c r="I211" s="90"/>
      <c r="J211" s="91"/>
      <c r="K211" s="27"/>
      <c r="L211" s="18">
        <v>0</v>
      </c>
      <c r="M211" s="145" t="s">
        <v>225</v>
      </c>
      <c r="N211" s="145"/>
      <c r="O211"/>
      <c r="P211"/>
      <c r="Q211"/>
      <c r="R211"/>
      <c r="S211"/>
      <c r="T211"/>
      <c r="U211"/>
      <c r="V211"/>
      <c r="W211"/>
      <c r="X211"/>
      <c r="Y211"/>
      <c r="Z211" s="29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</row>
    <row r="212" spans="1:45" x14ac:dyDescent="0.5">
      <c r="A212" s="1"/>
      <c r="B212"/>
      <c r="C212" s="88"/>
      <c r="D212" s="89"/>
      <c r="E212" s="88"/>
      <c r="F212" s="89"/>
      <c r="G212" s="88"/>
      <c r="H212" s="149" t="s">
        <v>224</v>
      </c>
      <c r="I212" s="150"/>
      <c r="J212" s="92">
        <v>0</v>
      </c>
      <c r="K212" s="27"/>
      <c r="L212" s="29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29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 spans="1:45" ht="25.5" x14ac:dyDescent="0.55000000000000004">
      <c r="A213" s="1"/>
      <c r="B213"/>
      <c r="C213" s="93"/>
      <c r="D213"/>
      <c r="E213" s="93"/>
      <c r="F213"/>
      <c r="G213" s="93"/>
      <c r="H213" s="32"/>
      <c r="I213" s="151" t="s">
        <v>214</v>
      </c>
      <c r="J213" s="151"/>
      <c r="K213" s="33">
        <v>2820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 spans="1:45" ht="25.5" x14ac:dyDescent="0.55000000000000004">
      <c r="A214" s="1"/>
      <c r="B214"/>
      <c r="C214" s="93"/>
      <c r="D214"/>
      <c r="E214" s="93"/>
      <c r="F214"/>
      <c r="G214" s="93"/>
      <c r="H214"/>
      <c r="I214" s="147" t="s">
        <v>215</v>
      </c>
      <c r="J214" s="148"/>
      <c r="K214" s="36">
        <v>0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</row>
    <row r="215" spans="1:45" ht="25.5" x14ac:dyDescent="0.55000000000000004">
      <c r="A215" s="1"/>
      <c r="B215"/>
      <c r="C215" s="93"/>
      <c r="D215"/>
      <c r="E215" s="93"/>
      <c r="F215"/>
      <c r="G215" s="93"/>
      <c r="H215"/>
      <c r="I215" s="34" t="s">
        <v>216</v>
      </c>
      <c r="J215" s="35"/>
      <c r="K215" s="36">
        <v>990</v>
      </c>
      <c r="L215" s="2">
        <v>500</v>
      </c>
      <c r="M215" s="2">
        <v>320</v>
      </c>
      <c r="N215" s="2">
        <v>170</v>
      </c>
      <c r="O215"/>
      <c r="P215"/>
      <c r="Q215"/>
      <c r="R215"/>
      <c r="S215"/>
      <c r="T215"/>
      <c r="U215"/>
      <c r="V215"/>
      <c r="W215"/>
      <c r="X215"/>
      <c r="Y215"/>
      <c r="Z215"/>
    </row>
    <row r="216" spans="1:45" ht="25.5" x14ac:dyDescent="0.55000000000000004">
      <c r="A216" s="1"/>
      <c r="B216"/>
      <c r="C216" s="93"/>
      <c r="D216"/>
      <c r="E216" s="93"/>
      <c r="F216"/>
      <c r="G216" s="93"/>
      <c r="H216"/>
      <c r="I216" s="147" t="s">
        <v>217</v>
      </c>
      <c r="J216" s="148"/>
      <c r="K216" s="36">
        <v>0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</row>
    <row r="217" spans="1:45" ht="25.5" x14ac:dyDescent="0.55000000000000004">
      <c r="A217" s="1"/>
      <c r="B217"/>
      <c r="C217" s="93"/>
      <c r="D217"/>
      <c r="E217" s="93"/>
      <c r="F217"/>
      <c r="G217" s="93"/>
      <c r="H217"/>
      <c r="I217" s="147" t="s">
        <v>218</v>
      </c>
      <c r="J217" s="148"/>
      <c r="K217" s="36">
        <v>0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 spans="1:45" ht="25.5" x14ac:dyDescent="0.55000000000000004">
      <c r="A218" s="1"/>
      <c r="B218"/>
      <c r="C218" s="93"/>
      <c r="D218"/>
      <c r="E218" s="93"/>
      <c r="F218"/>
      <c r="G218" s="93"/>
      <c r="H218"/>
      <c r="I218" s="147" t="s">
        <v>219</v>
      </c>
      <c r="J218" s="148"/>
      <c r="K218" s="94">
        <v>1655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 spans="1:45" ht="25.5" x14ac:dyDescent="0.55000000000000004">
      <c r="A219" s="1"/>
      <c r="B219"/>
      <c r="C219" s="93"/>
      <c r="D219"/>
      <c r="E219" s="93"/>
      <c r="F219"/>
      <c r="G219" s="93"/>
      <c r="H219"/>
      <c r="I219" s="147" t="s">
        <v>220</v>
      </c>
      <c r="J219" s="148"/>
      <c r="K219" s="33">
        <v>175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</row>
    <row r="220" spans="1:45" ht="25.5" x14ac:dyDescent="0.55000000000000004">
      <c r="A220" s="1"/>
      <c r="B220"/>
      <c r="C220" s="93"/>
      <c r="D220"/>
      <c r="E220" s="93"/>
      <c r="F220"/>
      <c r="G220" s="93"/>
      <c r="H220"/>
      <c r="I220" s="147" t="s">
        <v>221</v>
      </c>
      <c r="J220" s="148"/>
      <c r="K220" s="94">
        <v>175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</row>
    <row r="221" spans="1:45" ht="25.5" x14ac:dyDescent="0.55000000000000004">
      <c r="A221" s="1"/>
      <c r="B221"/>
      <c r="C221" s="93"/>
      <c r="D221"/>
      <c r="E221" s="93"/>
      <c r="F221"/>
      <c r="G221" s="93"/>
      <c r="H221"/>
      <c r="I221" s="147" t="s">
        <v>222</v>
      </c>
      <c r="J221" s="148"/>
      <c r="K221" s="33">
        <v>0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 spans="1:45" ht="25.5" x14ac:dyDescent="0.55000000000000004">
      <c r="A222"/>
      <c r="B222"/>
      <c r="C222"/>
      <c r="D222"/>
      <c r="E222"/>
      <c r="F222"/>
      <c r="G222" s="2"/>
      <c r="H222"/>
      <c r="I222" s="147" t="s">
        <v>223</v>
      </c>
      <c r="J222" s="148"/>
      <c r="K222" s="33">
        <v>0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 spans="1:45" x14ac:dyDescent="0.5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 spans="1:45" x14ac:dyDescent="0.5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</row>
    <row r="225" spans="7:45" x14ac:dyDescent="0.5">
      <c r="G225" s="2"/>
      <c r="I225" s="2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</row>
    <row r="226" spans="7:45" x14ac:dyDescent="0.5">
      <c r="G226" s="2"/>
      <c r="I226" s="2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</row>
    <row r="227" spans="7:45" x14ac:dyDescent="0.5">
      <c r="G227" s="2"/>
      <c r="I227" s="2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 spans="7:45" x14ac:dyDescent="0.5">
      <c r="G228" s="2"/>
      <c r="I228" s="2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 spans="7:45" x14ac:dyDescent="0.5">
      <c r="G229" s="2"/>
      <c r="I229" s="2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7:45" x14ac:dyDescent="0.5">
      <c r="G230" s="2"/>
      <c r="I230" s="2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7:45" x14ac:dyDescent="0.5">
      <c r="G231" s="2"/>
      <c r="I231" s="2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7:45" x14ac:dyDescent="0.5">
      <c r="G232" s="2"/>
      <c r="I232" s="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7:45" x14ac:dyDescent="0.5">
      <c r="G233" s="2"/>
      <c r="I233" s="2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7:45" x14ac:dyDescent="0.5">
      <c r="G234" s="2"/>
      <c r="I234" s="2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7:45" x14ac:dyDescent="0.5">
      <c r="G235" s="2"/>
      <c r="I235" s="2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7:45" x14ac:dyDescent="0.5">
      <c r="G236" s="2"/>
      <c r="I236" s="2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7:45" x14ac:dyDescent="0.5">
      <c r="G237" s="2"/>
      <c r="I237" s="2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7:45" x14ac:dyDescent="0.5">
      <c r="G238" s="2"/>
      <c r="I238" s="2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7:45" x14ac:dyDescent="0.5">
      <c r="G239" s="2"/>
      <c r="I239" s="2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7:45" x14ac:dyDescent="0.5">
      <c r="G240" s="2"/>
      <c r="I240" s="2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7:45" x14ac:dyDescent="0.5">
      <c r="G241" s="2"/>
      <c r="I241" s="2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7:45" x14ac:dyDescent="0.5">
      <c r="G242" s="2"/>
      <c r="I242" s="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7:45" x14ac:dyDescent="0.5">
      <c r="G243" s="2"/>
      <c r="I243" s="2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7:45" x14ac:dyDescent="0.5">
      <c r="G244" s="2"/>
      <c r="I244" s="2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7:45" x14ac:dyDescent="0.5">
      <c r="G245" s="2"/>
      <c r="I245" s="2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7:45" x14ac:dyDescent="0.5">
      <c r="G246" s="2"/>
      <c r="I246" s="2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7:45" x14ac:dyDescent="0.5">
      <c r="G247" s="2"/>
      <c r="I247" s="2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7:45" x14ac:dyDescent="0.5">
      <c r="G248" s="2"/>
      <c r="I248" s="2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7:45" x14ac:dyDescent="0.5">
      <c r="G249" s="2"/>
      <c r="I249" s="2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7:45" x14ac:dyDescent="0.5">
      <c r="G250" s="2"/>
      <c r="I250" s="2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7:45" x14ac:dyDescent="0.5">
      <c r="G251" s="2"/>
      <c r="I251" s="2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7:45" x14ac:dyDescent="0.5">
      <c r="G252" s="2"/>
      <c r="I252" s="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7:45" x14ac:dyDescent="0.5">
      <c r="G253" s="2"/>
      <c r="I253" s="2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7:45" x14ac:dyDescent="0.5">
      <c r="G254" s="2"/>
      <c r="I254" s="2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7:45" x14ac:dyDescent="0.5">
      <c r="G255" s="2"/>
      <c r="I255" s="2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7:45" x14ac:dyDescent="0.5">
      <c r="G256" s="2"/>
      <c r="I256" s="2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7:45" x14ac:dyDescent="0.5">
      <c r="G257" s="2"/>
      <c r="I257" s="2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7:45" x14ac:dyDescent="0.5">
      <c r="G258" s="2"/>
      <c r="I258" s="2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7:45" x14ac:dyDescent="0.5">
      <c r="G259" s="2"/>
      <c r="I259" s="2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7:45" x14ac:dyDescent="0.5">
      <c r="G260" s="2"/>
      <c r="I260" s="2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7:45" x14ac:dyDescent="0.5">
      <c r="G261" s="2"/>
      <c r="I261" s="2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7:45" x14ac:dyDescent="0.5">
      <c r="G262" s="2"/>
      <c r="I262" s="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7:45" x14ac:dyDescent="0.5">
      <c r="G263" s="2"/>
      <c r="I263" s="2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7:45" x14ac:dyDescent="0.5">
      <c r="G264" s="2"/>
      <c r="I264" s="2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7:45" x14ac:dyDescent="0.5">
      <c r="G265" s="2"/>
      <c r="I265" s="2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7:45" x14ac:dyDescent="0.5">
      <c r="G266" s="2"/>
      <c r="I266" s="2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7:45" x14ac:dyDescent="0.5">
      <c r="G267" s="2"/>
      <c r="I267" s="2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7:45" x14ac:dyDescent="0.5">
      <c r="G268" s="2"/>
      <c r="I268" s="2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7:45" x14ac:dyDescent="0.5">
      <c r="G269" s="2"/>
      <c r="I269" s="2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7:45" x14ac:dyDescent="0.5">
      <c r="G270" s="2"/>
      <c r="I270" s="2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7:45" x14ac:dyDescent="0.5">
      <c r="G271" s="2"/>
      <c r="I271" s="2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7:45" x14ac:dyDescent="0.5">
      <c r="G272" s="2"/>
      <c r="I272" s="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7:45" x14ac:dyDescent="0.5">
      <c r="G273" s="2"/>
      <c r="I273" s="2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7:45" x14ac:dyDescent="0.5">
      <c r="G274" s="2"/>
      <c r="I274" s="2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7:45" x14ac:dyDescent="0.5">
      <c r="G275" s="2"/>
      <c r="I275" s="2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7:45" x14ac:dyDescent="0.5">
      <c r="G276" s="2"/>
      <c r="I276" s="2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7:45" x14ac:dyDescent="0.5">
      <c r="G277" s="2"/>
      <c r="I277" s="2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7:45" x14ac:dyDescent="0.5">
      <c r="G278" s="2"/>
      <c r="I278" s="2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7:45" x14ac:dyDescent="0.5">
      <c r="G279" s="2"/>
      <c r="I279" s="2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7:45" x14ac:dyDescent="0.5">
      <c r="G280" s="2"/>
      <c r="I280" s="2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7:45" x14ac:dyDescent="0.5">
      <c r="G281" s="2"/>
      <c r="I281" s="2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7:45" x14ac:dyDescent="0.5">
      <c r="G282" s="2"/>
      <c r="I282" s="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7:45" x14ac:dyDescent="0.5">
      <c r="G283" s="2"/>
      <c r="I283" s="2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7:45" x14ac:dyDescent="0.5">
      <c r="G284" s="2"/>
      <c r="I284" s="2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7:45" x14ac:dyDescent="0.5">
      <c r="G285" s="2"/>
      <c r="I285" s="2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7:45" x14ac:dyDescent="0.5">
      <c r="G286" s="2"/>
      <c r="I286" s="2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7:45" x14ac:dyDescent="0.5">
      <c r="G287" s="2"/>
      <c r="I287" s="2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7:45" x14ac:dyDescent="0.5">
      <c r="G288" s="2"/>
      <c r="I288" s="2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7:45" x14ac:dyDescent="0.5">
      <c r="G289" s="2"/>
      <c r="I289" s="2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7:45" x14ac:dyDescent="0.5">
      <c r="G290" s="2"/>
      <c r="I290" s="2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7:45" x14ac:dyDescent="0.5">
      <c r="G291" s="2"/>
      <c r="I291" s="2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7:45" x14ac:dyDescent="0.5">
      <c r="G292" s="2"/>
      <c r="I292" s="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7:45" x14ac:dyDescent="0.5">
      <c r="G293" s="2"/>
      <c r="I293" s="2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7:45" x14ac:dyDescent="0.5">
      <c r="G294" s="2"/>
      <c r="I294" s="2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7:45" x14ac:dyDescent="0.5">
      <c r="G295" s="2"/>
      <c r="I295" s="2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7:45" x14ac:dyDescent="0.5">
      <c r="G296" s="2"/>
      <c r="I296" s="2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7:45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L3:L4"/>
    <mergeCell ref="I222:J222"/>
    <mergeCell ref="H212:I212"/>
    <mergeCell ref="I213:J213"/>
    <mergeCell ref="I214:J214"/>
    <mergeCell ref="I216:J216"/>
    <mergeCell ref="I217:J217"/>
    <mergeCell ref="I218:J218"/>
    <mergeCell ref="I219:J219"/>
    <mergeCell ref="I220:J220"/>
    <mergeCell ref="I221:J221"/>
    <mergeCell ref="Z3:Z4"/>
    <mergeCell ref="P107:W107"/>
    <mergeCell ref="R3:R4"/>
    <mergeCell ref="S3:S4"/>
    <mergeCell ref="M211:N211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1E8C-668D-4E33-824F-196C7F7E71AA}">
  <sheetPr>
    <tabColor theme="5" tint="0.79998168889431442"/>
  </sheetPr>
  <dimension ref="A1:AS305"/>
  <sheetViews>
    <sheetView workbookViewId="0">
      <selection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38" bestFit="1" customWidth="1"/>
    <col min="8" max="8" width="7.625" style="2" bestFit="1" customWidth="1"/>
    <col min="9" max="9" width="14.125" style="39" bestFit="1" customWidth="1"/>
    <col min="10" max="10" width="10.125" style="2" bestFit="1" customWidth="1"/>
    <col min="11" max="11" width="15" style="2" bestFit="1" customWidth="1"/>
    <col min="12" max="12" width="6.75" style="2" bestFit="1" customWidth="1"/>
    <col min="13" max="14" width="10.12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+ยกมา!G5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20</v>
      </c>
      <c r="H5" s="14">
        <v>1</v>
      </c>
      <c r="I5" s="15">
        <v>50</v>
      </c>
      <c r="J5" s="16">
        <f>+I5*H5</f>
        <v>50</v>
      </c>
      <c r="K5" s="17" t="s">
        <v>262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39</v>
      </c>
      <c r="H6" s="14">
        <v>5</v>
      </c>
      <c r="I6" s="15">
        <v>100</v>
      </c>
      <c r="J6" s="16">
        <f t="shared" ref="J6:J69" si="3">+I6*H6</f>
        <v>500</v>
      </c>
      <c r="K6" s="17" t="s">
        <v>16</v>
      </c>
      <c r="L6" s="18">
        <v>0</v>
      </c>
      <c r="M6" s="23">
        <f>SUM(J6-L6)</f>
        <v>500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+ยกมา!G12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95"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+ยกมา!G14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263</v>
      </c>
      <c r="L14" s="18">
        <v>35</v>
      </c>
      <c r="M14" s="23">
        <f t="shared" si="6"/>
        <v>30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0</v>
      </c>
      <c r="H15" s="14">
        <v>5</v>
      </c>
      <c r="I15" s="20">
        <v>50</v>
      </c>
      <c r="J15" s="16">
        <f t="shared" si="3"/>
        <v>250</v>
      </c>
      <c r="K15" s="17" t="s">
        <v>264</v>
      </c>
      <c r="L15" s="18">
        <v>250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16">
        <f t="shared" si="3"/>
        <v>100</v>
      </c>
      <c r="K17" s="17" t="s">
        <v>265</v>
      </c>
      <c r="L17" s="18">
        <v>100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7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+ยกมา!G27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+ยกมา!G62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+ยกมา!G63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+ยกมา!G70</f>
        <v>3</v>
      </c>
      <c r="D70" s="13">
        <v>0</v>
      </c>
      <c r="E70" s="12">
        <f t="shared" si="0"/>
        <v>3</v>
      </c>
      <c r="F70" s="13">
        <v>1</v>
      </c>
      <c r="G70" s="12">
        <f t="shared" si="1"/>
        <v>2</v>
      </c>
      <c r="H70" s="14">
        <v>0</v>
      </c>
      <c r="I70" s="20">
        <v>50</v>
      </c>
      <c r="J70" s="16">
        <f t="shared" ref="J70:J133" si="8">+I70*H70</f>
        <v>0</v>
      </c>
      <c r="K70" s="17" t="s">
        <v>267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+ยกมา!G71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+ยกมา!G73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5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+ยกมา!G74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8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+ยกมา!G77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+ยกมา!G78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+ยกมา!G79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2">
        <v>50</v>
      </c>
      <c r="J79" s="16">
        <f t="shared" si="8"/>
        <v>50</v>
      </c>
      <c r="K79" s="17" t="s">
        <v>262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+ยกมา!G81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+ยกมา!G82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+ยกมา!G85</f>
        <v>3</v>
      </c>
      <c r="D85" s="13">
        <v>0</v>
      </c>
      <c r="E85" s="12">
        <f t="shared" si="0"/>
        <v>3</v>
      </c>
      <c r="F85" s="13">
        <v>0</v>
      </c>
      <c r="G85" s="12">
        <f t="shared" si="1"/>
        <v>3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+ยกมา!G86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+ยกมา!G87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+ยกมา!G88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+ยกมา!G89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+ยกมา!G90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+ยกมา!G96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+ยกมา!G106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+ยกมา!G150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2"/>
        <v>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+ยกมา!G151</f>
        <v>6</v>
      </c>
      <c r="D151" s="13">
        <v>0</v>
      </c>
      <c r="E151" s="12">
        <f t="shared" si="13"/>
        <v>6</v>
      </c>
      <c r="F151" s="13">
        <v>0</v>
      </c>
      <c r="G151" s="12">
        <f t="shared" si="12"/>
        <v>6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+ยกมา!G152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+ยกมา!G154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+ยกมา!G155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+ยกมา!G156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4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+ยกมา!G157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9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+ยกมา!G160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+ยกมา!G161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+ยกมา!G162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283</v>
      </c>
      <c r="C163" s="12">
        <f>+ยกมา!G163</f>
        <v>0</v>
      </c>
      <c r="D163" s="13">
        <v>2</v>
      </c>
      <c r="E163" s="12">
        <f t="shared" si="13"/>
        <v>2</v>
      </c>
      <c r="F163" s="13">
        <v>0</v>
      </c>
      <c r="G163" s="12">
        <f t="shared" si="16"/>
        <v>2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+ยกมา!G168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+ยกมา!G178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268</v>
      </c>
      <c r="L178" s="18">
        <v>60</v>
      </c>
      <c r="M178" s="23">
        <f t="shared" si="15"/>
        <v>60</v>
      </c>
    </row>
    <row r="179" spans="1:13" ht="25.5" x14ac:dyDescent="0.55000000000000004">
      <c r="A179" s="10">
        <v>175</v>
      </c>
      <c r="B179" s="19" t="s">
        <v>189</v>
      </c>
      <c r="C179" s="12">
        <f>+ยกมา!G179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+ยกมา!G180</f>
        <v>64</v>
      </c>
      <c r="D180" s="13">
        <v>0</v>
      </c>
      <c r="E180" s="12">
        <f t="shared" si="13"/>
        <v>64</v>
      </c>
      <c r="F180" s="13">
        <v>0</v>
      </c>
      <c r="G180" s="12">
        <f t="shared" si="16"/>
        <v>44</v>
      </c>
      <c r="H180" s="14">
        <v>20</v>
      </c>
      <c r="I180" s="20">
        <v>10</v>
      </c>
      <c r="J180" s="16">
        <f t="shared" si="14"/>
        <v>200</v>
      </c>
      <c r="K180" s="17" t="s">
        <v>269</v>
      </c>
      <c r="L180" s="18">
        <v>200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+ยกมา!G187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+ยกมา!G196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09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+ยกมา!G200</f>
        <v>119</v>
      </c>
      <c r="D200" s="13">
        <v>0</v>
      </c>
      <c r="E200" s="12">
        <f t="shared" si="13"/>
        <v>119</v>
      </c>
      <c r="F200" s="13">
        <v>0</v>
      </c>
      <c r="G200" s="12">
        <f t="shared" si="16"/>
        <v>99</v>
      </c>
      <c r="H200" s="14">
        <v>20</v>
      </c>
      <c r="I200" s="15">
        <v>0</v>
      </c>
      <c r="J200" s="16">
        <f t="shared" si="17"/>
        <v>0</v>
      </c>
      <c r="K200" s="17" t="s">
        <v>269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+ยกมา!G201</f>
        <v>0</v>
      </c>
      <c r="D201" s="13">
        <v>20</v>
      </c>
      <c r="E201" s="12">
        <f t="shared" si="13"/>
        <v>20</v>
      </c>
      <c r="F201" s="13">
        <v>0</v>
      </c>
      <c r="G201" s="12">
        <f t="shared" si="16"/>
        <v>0</v>
      </c>
      <c r="H201" s="14">
        <v>20</v>
      </c>
      <c r="I201" s="15">
        <v>25</v>
      </c>
      <c r="J201" s="16">
        <f t="shared" si="17"/>
        <v>500</v>
      </c>
      <c r="K201" s="17" t="s">
        <v>16</v>
      </c>
      <c r="L201" s="18">
        <v>0</v>
      </c>
      <c r="M201" s="23">
        <f t="shared" si="18"/>
        <v>500</v>
      </c>
    </row>
    <row r="202" spans="1:14" ht="25.5" x14ac:dyDescent="0.55000000000000004">
      <c r="A202" s="10">
        <v>198</v>
      </c>
      <c r="B202" s="19" t="s">
        <v>211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+ยกมา!G205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256</v>
      </c>
      <c r="C206" s="12">
        <f>+ยกมา!G206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+ยกมา!G208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+ยกมา!G209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+ยกมา!G210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ref="G210" si="20">E210-F210-H210</f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ref="M210" si="21">SUM(J210-L210)</f>
        <v>0</v>
      </c>
      <c r="N210" s="23"/>
    </row>
    <row r="211" spans="1:45" ht="25.5" x14ac:dyDescent="0.55000000000000004">
      <c r="A211" s="1"/>
      <c r="C211" s="31"/>
      <c r="D211" s="103"/>
      <c r="E211" s="31"/>
      <c r="F211" s="103"/>
      <c r="G211" s="31"/>
      <c r="H211" s="104"/>
      <c r="I211" s="105"/>
      <c r="J211" s="106"/>
      <c r="K211" s="27"/>
      <c r="L211" s="18"/>
      <c r="M211" s="23"/>
      <c r="N211" s="23"/>
    </row>
    <row r="212" spans="1:45" ht="25.5" x14ac:dyDescent="0.55000000000000004">
      <c r="A212" s="1"/>
      <c r="C212" s="31"/>
      <c r="D212" s="103"/>
      <c r="E212" s="31"/>
      <c r="F212" s="103"/>
      <c r="G212" s="31"/>
      <c r="H212" s="104"/>
      <c r="I212" s="105"/>
      <c r="J212" s="106"/>
      <c r="K212" s="27"/>
      <c r="L212" s="18"/>
      <c r="M212" s="23"/>
      <c r="N212" s="23"/>
    </row>
    <row r="213" spans="1:45" ht="25.5" x14ac:dyDescent="0.55000000000000004">
      <c r="A213" s="1"/>
      <c r="C213" s="31"/>
      <c r="D213" s="103"/>
      <c r="E213" s="31"/>
      <c r="F213" s="103"/>
      <c r="G213" s="31"/>
      <c r="H213" s="104"/>
      <c r="I213" s="105"/>
      <c r="J213" s="106"/>
      <c r="K213" s="27"/>
      <c r="L213" s="18"/>
      <c r="M213" s="23"/>
      <c r="N213" s="23"/>
    </row>
    <row r="214" spans="1:45" ht="25.5" x14ac:dyDescent="0.55000000000000004">
      <c r="A214" s="1"/>
      <c r="C214" s="31"/>
      <c r="D214" s="103"/>
      <c r="E214" s="31"/>
      <c r="F214" s="103"/>
      <c r="G214" s="31"/>
      <c r="H214" s="104"/>
      <c r="I214" s="105"/>
      <c r="J214" s="106"/>
      <c r="K214" s="27"/>
      <c r="L214" s="18"/>
      <c r="M214" s="23"/>
      <c r="N214" s="23"/>
    </row>
    <row r="215" spans="1:45" ht="25.5" x14ac:dyDescent="0.55000000000000004">
      <c r="A215" s="1"/>
      <c r="C215" s="31"/>
      <c r="D215" s="103"/>
      <c r="E215" s="31"/>
      <c r="F215" s="103"/>
      <c r="G215" s="31"/>
      <c r="H215" s="104"/>
      <c r="I215" s="105"/>
      <c r="J215" s="106"/>
      <c r="K215" s="27"/>
      <c r="L215" s="18"/>
      <c r="M215" s="23"/>
      <c r="N215" s="23"/>
    </row>
    <row r="216" spans="1:45" ht="25.5" x14ac:dyDescent="0.55000000000000004">
      <c r="A216" s="1"/>
      <c r="C216" s="31"/>
      <c r="D216" s="103"/>
      <c r="E216" s="31"/>
      <c r="F216" s="103"/>
      <c r="G216" s="31"/>
      <c r="H216" s="104"/>
      <c r="I216" s="105"/>
      <c r="J216" s="106"/>
      <c r="K216" s="27"/>
      <c r="L216" s="18"/>
      <c r="M216" s="23"/>
      <c r="N216" s="23"/>
    </row>
    <row r="217" spans="1:45" ht="25.5" x14ac:dyDescent="0.55000000000000004">
      <c r="A217" s="1"/>
      <c r="C217" s="31"/>
      <c r="D217" s="103"/>
      <c r="E217" s="31"/>
      <c r="F217" s="103"/>
      <c r="G217" s="31"/>
      <c r="H217" s="104"/>
      <c r="I217" s="105"/>
      <c r="J217" s="106"/>
      <c r="K217" s="27"/>
      <c r="L217" s="18"/>
      <c r="M217" s="23"/>
      <c r="N217" s="23"/>
    </row>
    <row r="218" spans="1:45" ht="25.5" x14ac:dyDescent="0.55000000000000004">
      <c r="A218" s="1"/>
      <c r="C218" s="31"/>
      <c r="D218" s="103"/>
      <c r="E218" s="31"/>
      <c r="F218" s="103"/>
      <c r="G218" s="31"/>
      <c r="H218" s="104"/>
      <c r="I218" s="105"/>
      <c r="J218" s="106"/>
      <c r="K218" s="27"/>
      <c r="L218" s="18"/>
      <c r="M218" s="23"/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96">
        <v>1820</v>
      </c>
      <c r="N219" s="96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M220" s="161" t="s">
        <v>225</v>
      </c>
      <c r="N220" s="161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2415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310</v>
      </c>
      <c r="L223" s="2">
        <v>30</v>
      </c>
      <c r="M223" s="2">
        <v>160</v>
      </c>
      <c r="N223" s="2">
        <v>120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11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11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745</v>
      </c>
    </row>
    <row r="227" spans="1:11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1360</v>
      </c>
    </row>
    <row r="228" spans="1:11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1360</v>
      </c>
    </row>
    <row r="229" spans="1:11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11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11" x14ac:dyDescent="0.5">
      <c r="G231" s="2"/>
      <c r="I231" s="2"/>
    </row>
    <row r="232" spans="1:11" x14ac:dyDescent="0.5">
      <c r="G232" s="2"/>
      <c r="I232" s="2"/>
      <c r="J232" s="97" t="s">
        <v>270</v>
      </c>
      <c r="K232" s="23">
        <f>+K221-K226+K229</f>
        <v>1670</v>
      </c>
    </row>
    <row r="233" spans="1:11" x14ac:dyDescent="0.5">
      <c r="G233" s="2"/>
      <c r="I233" s="2"/>
      <c r="J233" s="2" t="s">
        <v>271</v>
      </c>
      <c r="K233" s="23">
        <f>SUM(K222:K223)</f>
        <v>310</v>
      </c>
    </row>
    <row r="234" spans="1:11" x14ac:dyDescent="0.5">
      <c r="G234" s="2"/>
      <c r="I234" s="2"/>
      <c r="J234" s="2" t="s">
        <v>272</v>
      </c>
      <c r="K234" s="23">
        <f>+K228</f>
        <v>1360</v>
      </c>
    </row>
    <row r="235" spans="1:11" x14ac:dyDescent="0.5">
      <c r="G235" s="2"/>
      <c r="I235" s="2"/>
    </row>
    <row r="236" spans="1:11" x14ac:dyDescent="0.5">
      <c r="G236" s="2"/>
      <c r="I236" s="2"/>
    </row>
    <row r="237" spans="1:11" x14ac:dyDescent="0.5">
      <c r="G237" s="2"/>
      <c r="I237" s="2"/>
    </row>
    <row r="238" spans="1:11" x14ac:dyDescent="0.5">
      <c r="G238" s="2"/>
      <c r="I238" s="2"/>
    </row>
    <row r="239" spans="1:11" x14ac:dyDescent="0.5">
      <c r="G239" s="2"/>
      <c r="I239" s="2"/>
    </row>
    <row r="240" spans="1:11" x14ac:dyDescent="0.5">
      <c r="G240" s="2"/>
      <c r="I240" s="2"/>
    </row>
    <row r="241" spans="7:9" x14ac:dyDescent="0.5">
      <c r="G241" s="2"/>
      <c r="I241" s="2"/>
    </row>
    <row r="242" spans="7:9" x14ac:dyDescent="0.5">
      <c r="G242" s="2"/>
      <c r="I242" s="2"/>
    </row>
    <row r="243" spans="7:9" x14ac:dyDescent="0.5">
      <c r="G243" s="2"/>
      <c r="I243" s="2"/>
    </row>
    <row r="244" spans="7:9" x14ac:dyDescent="0.5">
      <c r="G244" s="2"/>
      <c r="I244" s="2"/>
    </row>
    <row r="245" spans="7:9" x14ac:dyDescent="0.5">
      <c r="G245" s="2"/>
      <c r="I245" s="2"/>
    </row>
    <row r="246" spans="7:9" x14ac:dyDescent="0.5">
      <c r="G246" s="2"/>
      <c r="I246" s="2"/>
    </row>
    <row r="247" spans="7:9" x14ac:dyDescent="0.5">
      <c r="G247" s="2"/>
      <c r="I247" s="2"/>
    </row>
    <row r="248" spans="7:9" x14ac:dyDescent="0.5">
      <c r="G248" s="2"/>
      <c r="I248" s="2"/>
    </row>
    <row r="249" spans="7:9" x14ac:dyDescent="0.5">
      <c r="G249" s="2"/>
      <c r="I249" s="2"/>
    </row>
    <row r="250" spans="7:9" x14ac:dyDescent="0.5">
      <c r="G250" s="2"/>
      <c r="I250" s="2"/>
    </row>
    <row r="251" spans="7:9" x14ac:dyDescent="0.5">
      <c r="G251" s="2"/>
      <c r="I251" s="2"/>
    </row>
    <row r="252" spans="7:9" x14ac:dyDescent="0.5">
      <c r="G252" s="2"/>
      <c r="I252" s="2"/>
    </row>
    <row r="253" spans="7:9" x14ac:dyDescent="0.5">
      <c r="G253" s="2"/>
      <c r="I253" s="2"/>
    </row>
    <row r="254" spans="7:9" x14ac:dyDescent="0.5">
      <c r="G254" s="2"/>
      <c r="I254" s="2"/>
    </row>
    <row r="255" spans="7:9" x14ac:dyDescent="0.5">
      <c r="G255" s="2"/>
      <c r="I255" s="2"/>
    </row>
    <row r="256" spans="7:9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L3:L4"/>
    <mergeCell ref="O3:O4"/>
    <mergeCell ref="P3:P4"/>
    <mergeCell ref="Q3:Q4"/>
    <mergeCell ref="M220:N220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ACE-DD8D-42C6-BC86-D9F902E27B27}">
  <sheetPr>
    <tabColor theme="5" tint="0.79998168889431442"/>
  </sheetPr>
  <dimension ref="A1:AS305"/>
  <sheetViews>
    <sheetView zoomScale="90" zoomScaleNormal="90" workbookViewId="0">
      <pane ySplit="4" topLeftCell="A200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9.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+'1'!G6</f>
        <v>39</v>
      </c>
      <c r="D6" s="13">
        <v>30</v>
      </c>
      <c r="E6" s="12">
        <f t="shared" si="0"/>
        <v>69</v>
      </c>
      <c r="F6" s="13">
        <v>0</v>
      </c>
      <c r="G6" s="12">
        <f t="shared" si="1"/>
        <v>63</v>
      </c>
      <c r="H6" s="14">
        <v>6</v>
      </c>
      <c r="I6" s="15">
        <v>100</v>
      </c>
      <c r="J6" s="16">
        <f t="shared" ref="J6:J69" si="3">+I6*H6</f>
        <v>600</v>
      </c>
      <c r="K6" s="17" t="s">
        <v>273</v>
      </c>
      <c r="L6" s="18">
        <v>80</v>
      </c>
      <c r="M6" s="23">
        <f>SUM(J6-L6)</f>
        <v>520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+'1'!G12</f>
        <v>6</v>
      </c>
      <c r="D12" s="13">
        <v>5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2</v>
      </c>
      <c r="D17" s="13">
        <v>5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2</v>
      </c>
      <c r="D22" s="13">
        <v>2</v>
      </c>
      <c r="E22" s="12">
        <f>C22+D22</f>
        <v>4</v>
      </c>
      <c r="F22" s="13">
        <v>0</v>
      </c>
      <c r="G22" s="12">
        <f t="shared" si="1"/>
        <v>3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7</v>
      </c>
      <c r="D23" s="13">
        <v>10</v>
      </c>
      <c r="E23" s="12">
        <f>C23+D23</f>
        <v>17</v>
      </c>
      <c r="F23" s="13">
        <v>0</v>
      </c>
      <c r="G23" s="12">
        <f t="shared" si="1"/>
        <v>12</v>
      </c>
      <c r="H23" s="14">
        <v>5</v>
      </c>
      <c r="I23" s="15">
        <v>100</v>
      </c>
      <c r="J23" s="16">
        <f t="shared" si="3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8</v>
      </c>
      <c r="D24" s="13">
        <v>5</v>
      </c>
      <c r="E24" s="12">
        <f t="shared" si="0"/>
        <v>13</v>
      </c>
      <c r="F24" s="13">
        <v>0</v>
      </c>
      <c r="G24" s="12">
        <f t="shared" si="1"/>
        <v>12</v>
      </c>
      <c r="H24" s="14">
        <v>1</v>
      </c>
      <c r="I24" s="21">
        <v>100</v>
      </c>
      <c r="J24" s="16">
        <f t="shared" si="3"/>
        <v>100</v>
      </c>
      <c r="K24" s="17" t="s">
        <v>274</v>
      </c>
      <c r="L24" s="18">
        <v>100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5</v>
      </c>
      <c r="D35" s="13">
        <v>5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13</v>
      </c>
      <c r="H37" s="14">
        <v>5</v>
      </c>
      <c r="I37" s="15">
        <v>100</v>
      </c>
      <c r="J37" s="16">
        <f t="shared" si="3"/>
        <v>500</v>
      </c>
      <c r="K37" s="17" t="s">
        <v>16</v>
      </c>
      <c r="L37" s="18">
        <v>0</v>
      </c>
      <c r="M37" s="23">
        <f t="shared" si="6"/>
        <v>500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3</v>
      </c>
      <c r="D38" s="13">
        <v>3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3"/>
        <v>50</v>
      </c>
      <c r="K38" s="17" t="s">
        <v>268</v>
      </c>
      <c r="L38" s="18">
        <v>25</v>
      </c>
      <c r="M38" s="23">
        <f t="shared" si="6"/>
        <v>25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4</v>
      </c>
      <c r="D39" s="13">
        <v>2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3"/>
        <v>100</v>
      </c>
      <c r="K39" s="17" t="s">
        <v>268</v>
      </c>
      <c r="L39" s="18">
        <v>50</v>
      </c>
      <c r="M39" s="23">
        <f t="shared" si="6"/>
        <v>50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4</v>
      </c>
      <c r="D40" s="13">
        <v>2</v>
      </c>
      <c r="E40" s="12">
        <f t="shared" si="0"/>
        <v>6</v>
      </c>
      <c r="F40" s="13">
        <v>0</v>
      </c>
      <c r="G40" s="12">
        <f t="shared" si="1"/>
        <v>3</v>
      </c>
      <c r="H40" s="14">
        <v>3</v>
      </c>
      <c r="I40" s="15">
        <v>50</v>
      </c>
      <c r="J40" s="16">
        <f t="shared" si="3"/>
        <v>150</v>
      </c>
      <c r="K40" s="17" t="s">
        <v>275</v>
      </c>
      <c r="L40" s="18">
        <v>50</v>
      </c>
      <c r="M40" s="23">
        <f t="shared" si="6"/>
        <v>100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4</v>
      </c>
      <c r="D41" s="13">
        <v>5</v>
      </c>
      <c r="E41" s="12">
        <f t="shared" si="0"/>
        <v>9</v>
      </c>
      <c r="F41" s="13">
        <v>3</v>
      </c>
      <c r="G41" s="12">
        <f t="shared" si="1"/>
        <v>6</v>
      </c>
      <c r="H41" s="14">
        <v>0</v>
      </c>
      <c r="I41" s="15">
        <v>50</v>
      </c>
      <c r="J41" s="16">
        <f t="shared" si="3"/>
        <v>0</v>
      </c>
      <c r="K41" s="17" t="s">
        <v>276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3"/>
        <v>50</v>
      </c>
      <c r="K44" s="17" t="s">
        <v>268</v>
      </c>
      <c r="L44" s="18">
        <v>25</v>
      </c>
      <c r="M44" s="23">
        <f t="shared" si="6"/>
        <v>25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5</v>
      </c>
      <c r="E45" s="12">
        <f t="shared" si="0"/>
        <v>5</v>
      </c>
      <c r="F45" s="13">
        <v>5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277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7</v>
      </c>
      <c r="D47" s="13">
        <v>5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16">
        <f t="shared" si="3"/>
        <v>50</v>
      </c>
      <c r="K48" s="17" t="s">
        <v>268</v>
      </c>
      <c r="L48" s="18">
        <v>25</v>
      </c>
      <c r="M48" s="23">
        <f t="shared" si="6"/>
        <v>25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5</v>
      </c>
      <c r="D61" s="13">
        <v>5</v>
      </c>
      <c r="E61" s="12">
        <f t="shared" si="0"/>
        <v>10</v>
      </c>
      <c r="F61" s="13">
        <v>0</v>
      </c>
      <c r="G61" s="12">
        <f t="shared" si="1"/>
        <v>9</v>
      </c>
      <c r="H61" s="14">
        <v>1</v>
      </c>
      <c r="I61" s="15">
        <v>50</v>
      </c>
      <c r="J61" s="16">
        <f t="shared" si="3"/>
        <v>50</v>
      </c>
      <c r="K61" s="17" t="s">
        <v>278</v>
      </c>
      <c r="L61" s="18">
        <v>10</v>
      </c>
      <c r="M61" s="23">
        <f t="shared" si="6"/>
        <v>40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+'1'!G62</f>
        <v>3</v>
      </c>
      <c r="D62" s="13">
        <v>5</v>
      </c>
      <c r="E62" s="12">
        <f t="shared" si="0"/>
        <v>8</v>
      </c>
      <c r="F62" s="13">
        <v>0</v>
      </c>
      <c r="G62" s="12">
        <f t="shared" si="1"/>
        <v>7</v>
      </c>
      <c r="H62" s="14">
        <v>1</v>
      </c>
      <c r="I62" s="20">
        <v>50</v>
      </c>
      <c r="J62" s="16">
        <f t="shared" si="3"/>
        <v>50</v>
      </c>
      <c r="K62" s="17" t="s">
        <v>278</v>
      </c>
      <c r="L62" s="18">
        <v>10</v>
      </c>
      <c r="M62" s="23">
        <f t="shared" si="6"/>
        <v>40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+'1'!G63</f>
        <v>3</v>
      </c>
      <c r="D63" s="13">
        <v>5</v>
      </c>
      <c r="E63" s="12">
        <f>C63+D63</f>
        <v>8</v>
      </c>
      <c r="F63" s="13">
        <v>0</v>
      </c>
      <c r="G63" s="12">
        <f t="shared" si="1"/>
        <v>8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12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+'1'!G70</f>
        <v>2</v>
      </c>
      <c r="D70" s="13">
        <v>5</v>
      </c>
      <c r="E70" s="12">
        <f t="shared" si="0"/>
        <v>7</v>
      </c>
      <c r="F70" s="13">
        <v>0</v>
      </c>
      <c r="G70" s="12">
        <f t="shared" si="1"/>
        <v>4</v>
      </c>
      <c r="H70" s="14">
        <v>3</v>
      </c>
      <c r="I70" s="20">
        <v>50</v>
      </c>
      <c r="J70" s="16">
        <f t="shared" ref="J70:J133" si="8">+I70*H70</f>
        <v>150</v>
      </c>
      <c r="K70" s="17" t="s">
        <v>275</v>
      </c>
      <c r="L70" s="18">
        <v>50</v>
      </c>
      <c r="M70" s="23">
        <f t="shared" si="6"/>
        <v>100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7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+'1'!G77</f>
        <v>2</v>
      </c>
      <c r="D77" s="13">
        <v>3</v>
      </c>
      <c r="E77" s="12">
        <f t="shared" si="0"/>
        <v>5</v>
      </c>
      <c r="F77" s="13">
        <v>1</v>
      </c>
      <c r="G77" s="12">
        <f t="shared" si="1"/>
        <v>3</v>
      </c>
      <c r="H77" s="14">
        <v>1</v>
      </c>
      <c r="I77" s="20">
        <v>50</v>
      </c>
      <c r="J77" s="16">
        <f t="shared" si="8"/>
        <v>50</v>
      </c>
      <c r="K77" s="17" t="s">
        <v>279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+'1'!G78</f>
        <v>1</v>
      </c>
      <c r="D78" s="13">
        <v>2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+'1'!G81</f>
        <v>1</v>
      </c>
      <c r="D81" s="13">
        <v>2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0">
        <v>55</v>
      </c>
      <c r="J81" s="16">
        <f t="shared" si="8"/>
        <v>55</v>
      </c>
      <c r="K81" s="17" t="s">
        <v>274</v>
      </c>
      <c r="L81" s="18">
        <v>55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+'1'!G82</f>
        <v>2</v>
      </c>
      <c r="D82" s="13">
        <v>2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+'1'!G85</f>
        <v>3</v>
      </c>
      <c r="D85" s="13">
        <v>0</v>
      </c>
      <c r="E85" s="12">
        <f t="shared" si="0"/>
        <v>3</v>
      </c>
      <c r="F85" s="13">
        <v>1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280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2</v>
      </c>
      <c r="H87" s="14">
        <v>2</v>
      </c>
      <c r="I87" s="20">
        <v>60</v>
      </c>
      <c r="J87" s="16">
        <f t="shared" si="8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3</v>
      </c>
      <c r="H90" s="14">
        <v>1</v>
      </c>
      <c r="I90" s="20">
        <v>50</v>
      </c>
      <c r="J90" s="16">
        <f t="shared" si="8"/>
        <v>50</v>
      </c>
      <c r="K90" s="17" t="s">
        <v>16</v>
      </c>
      <c r="L90" s="18">
        <v>0</v>
      </c>
      <c r="M90" s="23">
        <f t="shared" si="11"/>
        <v>50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+'1'!G150</f>
        <v>8</v>
      </c>
      <c r="D150" s="13">
        <v>5</v>
      </c>
      <c r="E150" s="12">
        <f t="shared" si="13"/>
        <v>13</v>
      </c>
      <c r="F150" s="13">
        <v>0</v>
      </c>
      <c r="G150" s="12">
        <f t="shared" si="12"/>
        <v>12</v>
      </c>
      <c r="H150" s="14">
        <v>1</v>
      </c>
      <c r="I150" s="20">
        <v>120</v>
      </c>
      <c r="J150" s="16">
        <f t="shared" si="14"/>
        <v>120</v>
      </c>
      <c r="K150" s="17" t="s">
        <v>16</v>
      </c>
      <c r="L150" s="18">
        <v>0</v>
      </c>
      <c r="M150" s="23">
        <f t="shared" si="15"/>
        <v>120</v>
      </c>
    </row>
    <row r="151" spans="1:13" ht="25.5" x14ac:dyDescent="0.55000000000000004">
      <c r="A151" s="10">
        <v>147</v>
      </c>
      <c r="B151" s="19" t="s">
        <v>162</v>
      </c>
      <c r="C151" s="12">
        <f>+'1'!G151</f>
        <v>6</v>
      </c>
      <c r="D151" s="13">
        <v>5</v>
      </c>
      <c r="E151" s="12">
        <f t="shared" si="13"/>
        <v>11</v>
      </c>
      <c r="F151" s="13">
        <v>0</v>
      </c>
      <c r="G151" s="12">
        <f t="shared" si="12"/>
        <v>11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+'1'!G152</f>
        <v>7</v>
      </c>
      <c r="D152" s="13">
        <v>5</v>
      </c>
      <c r="E152" s="12">
        <f t="shared" si="13"/>
        <v>12</v>
      </c>
      <c r="F152" s="13">
        <v>0</v>
      </c>
      <c r="G152" s="12">
        <f t="shared" si="12"/>
        <v>12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+'1'!G153</f>
        <v>0</v>
      </c>
      <c r="D153" s="13">
        <v>5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0</v>
      </c>
      <c r="H154" s="14">
        <v>4</v>
      </c>
      <c r="I154" s="20">
        <v>185</v>
      </c>
      <c r="J154" s="16">
        <f t="shared" si="14"/>
        <v>740</v>
      </c>
      <c r="K154" s="17" t="s">
        <v>281</v>
      </c>
      <c r="L154" s="18">
        <v>45</v>
      </c>
      <c r="M154" s="23">
        <f t="shared" si="15"/>
        <v>695</v>
      </c>
    </row>
    <row r="155" spans="1:13" ht="25.5" x14ac:dyDescent="0.55000000000000004">
      <c r="A155" s="10">
        <v>151</v>
      </c>
      <c r="B155" s="19" t="s">
        <v>166</v>
      </c>
      <c r="C155" s="12">
        <f>+'1'!G155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1</v>
      </c>
      <c r="H155" s="14">
        <v>1</v>
      </c>
      <c r="I155" s="20">
        <v>185</v>
      </c>
      <c r="J155" s="16">
        <f t="shared" si="14"/>
        <v>185</v>
      </c>
      <c r="K155" s="17" t="s">
        <v>282</v>
      </c>
      <c r="L155" s="18">
        <v>15</v>
      </c>
      <c r="M155" s="23">
        <f t="shared" si="15"/>
        <v>170</v>
      </c>
    </row>
    <row r="156" spans="1:13" ht="25.5" x14ac:dyDescent="0.55000000000000004">
      <c r="A156" s="10">
        <v>152</v>
      </c>
      <c r="B156" s="19" t="s">
        <v>167</v>
      </c>
      <c r="C156" s="12">
        <f>+'1'!G156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4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0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283</v>
      </c>
      <c r="C163" s="12">
        <f>+'1'!G163</f>
        <v>2</v>
      </c>
      <c r="D163" s="13">
        <v>0</v>
      </c>
      <c r="E163" s="12">
        <f t="shared" si="13"/>
        <v>2</v>
      </c>
      <c r="F163" s="13">
        <v>0</v>
      </c>
      <c r="G163" s="12">
        <f t="shared" si="16"/>
        <v>0</v>
      </c>
      <c r="H163" s="14">
        <v>2</v>
      </c>
      <c r="I163" s="20">
        <v>30</v>
      </c>
      <c r="J163" s="16">
        <f t="shared" si="14"/>
        <v>60</v>
      </c>
      <c r="K163" s="17" t="s">
        <v>284</v>
      </c>
      <c r="L163" s="18">
        <v>30</v>
      </c>
      <c r="M163" s="23">
        <f t="shared" si="15"/>
        <v>30</v>
      </c>
    </row>
    <row r="164" spans="1:13" ht="25.5" x14ac:dyDescent="0.55000000000000004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3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44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0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0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3910</v>
      </c>
    </row>
    <row r="206" spans="1:14" ht="25.5" x14ac:dyDescent="0.55000000000000004">
      <c r="A206" s="10">
        <v>202</v>
      </c>
      <c r="B206" s="19" t="s">
        <v>256</v>
      </c>
      <c r="C206" s="12">
        <f>+'1'!G206</f>
        <v>0</v>
      </c>
      <c r="D206" s="13">
        <v>0</v>
      </c>
      <c r="E206" s="12">
        <f t="shared" ref="E206:E210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"/>
      <c r="C211" s="31"/>
      <c r="D211" s="103"/>
      <c r="E211" s="31"/>
      <c r="F211" s="103"/>
      <c r="G211" s="31"/>
      <c r="H211" s="104"/>
      <c r="I211" s="105"/>
      <c r="J211" s="106"/>
      <c r="K211" s="27"/>
      <c r="L211" s="18"/>
      <c r="M211" s="23"/>
      <c r="N211" s="23"/>
    </row>
    <row r="212" spans="1:45" ht="25.5" x14ac:dyDescent="0.55000000000000004">
      <c r="A212" s="1"/>
      <c r="C212" s="31"/>
      <c r="D212" s="103"/>
      <c r="E212" s="31"/>
      <c r="F212" s="103"/>
      <c r="G212" s="31"/>
      <c r="H212" s="104"/>
      <c r="I212" s="105"/>
      <c r="J212" s="106"/>
      <c r="K212" s="27"/>
      <c r="L212" s="18"/>
      <c r="M212" s="23"/>
      <c r="N212" s="23"/>
    </row>
    <row r="213" spans="1:45" ht="25.5" x14ac:dyDescent="0.55000000000000004">
      <c r="A213" s="1"/>
      <c r="C213" s="31"/>
      <c r="D213" s="103"/>
      <c r="E213" s="31"/>
      <c r="F213" s="103"/>
      <c r="G213" s="31"/>
      <c r="H213" s="104"/>
      <c r="I213" s="105"/>
      <c r="J213" s="106"/>
      <c r="K213" s="27"/>
      <c r="L213" s="18"/>
      <c r="M213" s="23"/>
      <c r="N213" s="23"/>
    </row>
    <row r="214" spans="1:45" ht="25.5" x14ac:dyDescent="0.55000000000000004">
      <c r="A214" s="1"/>
      <c r="C214" s="31"/>
      <c r="D214" s="103"/>
      <c r="E214" s="31"/>
      <c r="F214" s="103"/>
      <c r="G214" s="31"/>
      <c r="H214" s="104"/>
      <c r="I214" s="105"/>
      <c r="J214" s="106"/>
      <c r="K214" s="27"/>
      <c r="L214" s="18"/>
      <c r="M214" s="23"/>
      <c r="N214" s="23"/>
    </row>
    <row r="215" spans="1:45" ht="25.5" x14ac:dyDescent="0.55000000000000004">
      <c r="A215" s="1"/>
      <c r="C215" s="31"/>
      <c r="D215" s="103"/>
      <c r="E215" s="31"/>
      <c r="F215" s="103"/>
      <c r="G215" s="31"/>
      <c r="H215" s="104"/>
      <c r="I215" s="105"/>
      <c r="J215" s="106"/>
      <c r="K215" s="27"/>
      <c r="L215" s="18"/>
      <c r="M215" s="23"/>
      <c r="N215" s="23"/>
    </row>
    <row r="216" spans="1:45" ht="25.5" x14ac:dyDescent="0.55000000000000004">
      <c r="A216" s="1"/>
      <c r="C216" s="31"/>
      <c r="D216" s="103"/>
      <c r="E216" s="31"/>
      <c r="F216" s="103"/>
      <c r="G216" s="31"/>
      <c r="H216" s="104"/>
      <c r="I216" s="105"/>
      <c r="J216" s="106"/>
      <c r="K216" s="27"/>
      <c r="L216" s="18"/>
      <c r="M216" s="23"/>
      <c r="N216" s="23"/>
    </row>
    <row r="217" spans="1:45" ht="25.5" x14ac:dyDescent="0.55000000000000004">
      <c r="A217" s="1"/>
      <c r="C217" s="31"/>
      <c r="D217" s="103"/>
      <c r="E217" s="31"/>
      <c r="F217" s="103"/>
      <c r="G217" s="31"/>
      <c r="H217" s="104"/>
      <c r="I217" s="105"/>
      <c r="J217" s="106"/>
      <c r="K217" s="27"/>
      <c r="L217" s="18"/>
      <c r="M217" s="23"/>
      <c r="N217" s="23"/>
    </row>
    <row r="218" spans="1:45" ht="25.5" x14ac:dyDescent="0.55000000000000004">
      <c r="A218" s="1"/>
      <c r="C218" s="31"/>
      <c r="D218" s="103"/>
      <c r="E218" s="31"/>
      <c r="F218" s="103"/>
      <c r="G218" s="31"/>
      <c r="H218" s="104"/>
      <c r="I218" s="105"/>
      <c r="J218" s="106"/>
      <c r="K218" s="27"/>
      <c r="L218" s="18"/>
      <c r="M218" s="23"/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4480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1015</v>
      </c>
      <c r="L223" s="2">
        <v>425</v>
      </c>
      <c r="M223" s="2">
        <v>120</v>
      </c>
      <c r="N223" s="2">
        <v>340</v>
      </c>
      <c r="O223" s="2">
        <v>130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570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2895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2895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3910</v>
      </c>
    </row>
    <row r="233" spans="1:45" s="2" customFormat="1" x14ac:dyDescent="0.5">
      <c r="J233" s="2" t="s">
        <v>271</v>
      </c>
      <c r="K233" s="23">
        <f>SUM(K222:K223)</f>
        <v>1015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2895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E5A8-4D2F-40D3-8ACB-77D3D9C17F96}">
  <sheetPr>
    <tabColor theme="5" tint="0.79998168889431442"/>
  </sheetPr>
  <dimension ref="A1:AS305"/>
  <sheetViews>
    <sheetView workbookViewId="0">
      <pane ySplit="4" topLeftCell="A205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20.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18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+'2'!G6</f>
        <v>63</v>
      </c>
      <c r="D6" s="13">
        <v>0</v>
      </c>
      <c r="E6" s="12">
        <f t="shared" si="0"/>
        <v>63</v>
      </c>
      <c r="F6" s="13">
        <v>0</v>
      </c>
      <c r="G6" s="12">
        <f t="shared" si="1"/>
        <v>51</v>
      </c>
      <c r="H6" s="14">
        <v>12</v>
      </c>
      <c r="I6" s="15">
        <v>100</v>
      </c>
      <c r="J6" s="16">
        <f t="shared" ref="J6:J69" si="3">+I6*H6</f>
        <v>1200</v>
      </c>
      <c r="K6" s="17" t="s">
        <v>16</v>
      </c>
      <c r="L6" s="18">
        <v>0</v>
      </c>
      <c r="M6" s="23">
        <f>SUM(J6-L6)</f>
        <v>1200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10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3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12</v>
      </c>
      <c r="D23" s="13">
        <v>0</v>
      </c>
      <c r="E23" s="12">
        <f>C23+D23</f>
        <v>12</v>
      </c>
      <c r="F23" s="13">
        <v>0</v>
      </c>
      <c r="G23" s="12">
        <f t="shared" si="1"/>
        <v>9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1</v>
      </c>
      <c r="D31" s="13">
        <v>0</v>
      </c>
      <c r="E31" s="12">
        <f t="shared" si="0"/>
        <v>1</v>
      </c>
      <c r="F31" s="13">
        <v>0</v>
      </c>
      <c r="G31" s="12">
        <f t="shared" si="1"/>
        <v>0</v>
      </c>
      <c r="H31" s="14">
        <v>1</v>
      </c>
      <c r="I31" s="15">
        <v>100</v>
      </c>
      <c r="J31" s="16">
        <f t="shared" si="3"/>
        <v>100</v>
      </c>
      <c r="K31" s="17" t="s">
        <v>285</v>
      </c>
      <c r="L31" s="18">
        <v>100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8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1"/>
        <v>12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12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286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1</v>
      </c>
      <c r="H51" s="14">
        <v>1</v>
      </c>
      <c r="I51" s="15">
        <v>120</v>
      </c>
      <c r="J51" s="16">
        <f t="shared" si="3"/>
        <v>120</v>
      </c>
      <c r="K51" s="17" t="s">
        <v>16</v>
      </c>
      <c r="L51" s="18">
        <v>0</v>
      </c>
      <c r="M51" s="23">
        <f t="shared" si="6"/>
        <v>120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2</v>
      </c>
      <c r="D57" s="13">
        <v>0</v>
      </c>
      <c r="E57" s="12">
        <f t="shared" si="0"/>
        <v>2</v>
      </c>
      <c r="F57" s="13">
        <v>0</v>
      </c>
      <c r="G57" s="12">
        <f t="shared" si="1"/>
        <v>1</v>
      </c>
      <c r="H57" s="14">
        <v>1</v>
      </c>
      <c r="I57" s="21">
        <v>120</v>
      </c>
      <c r="J57" s="16">
        <f t="shared" si="3"/>
        <v>120</v>
      </c>
      <c r="K57" s="17" t="s">
        <v>286</v>
      </c>
      <c r="L57" s="18">
        <v>35</v>
      </c>
      <c r="M57" s="23">
        <f>SUM(J57-L57)</f>
        <v>85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9</v>
      </c>
      <c r="D61" s="13">
        <v>0</v>
      </c>
      <c r="E61" s="12">
        <f t="shared" si="0"/>
        <v>9</v>
      </c>
      <c r="F61" s="13">
        <v>0</v>
      </c>
      <c r="G61" s="12">
        <f t="shared" si="1"/>
        <v>9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+'2'!G62</f>
        <v>7</v>
      </c>
      <c r="D62" s="13">
        <v>0</v>
      </c>
      <c r="E62" s="12">
        <f t="shared" si="0"/>
        <v>7</v>
      </c>
      <c r="F62" s="13">
        <v>0</v>
      </c>
      <c r="G62" s="12">
        <f t="shared" si="1"/>
        <v>5</v>
      </c>
      <c r="H62" s="14">
        <v>2</v>
      </c>
      <c r="I62" s="20">
        <v>50</v>
      </c>
      <c r="J62" s="16">
        <f t="shared" si="3"/>
        <v>100</v>
      </c>
      <c r="K62" s="17" t="s">
        <v>268</v>
      </c>
      <c r="L62" s="18">
        <v>50</v>
      </c>
      <c r="M62" s="23">
        <f t="shared" si="6"/>
        <v>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+'2'!G63</f>
        <v>8</v>
      </c>
      <c r="D63" s="13">
        <v>0</v>
      </c>
      <c r="E63" s="12">
        <f>C63+D63</f>
        <v>8</v>
      </c>
      <c r="F63" s="13">
        <v>0</v>
      </c>
      <c r="G63" s="12">
        <f t="shared" si="1"/>
        <v>6</v>
      </c>
      <c r="H63" s="14">
        <v>2</v>
      </c>
      <c r="I63" s="20">
        <v>50</v>
      </c>
      <c r="J63" s="16">
        <f t="shared" si="3"/>
        <v>100</v>
      </c>
      <c r="K63" s="17" t="s">
        <v>268</v>
      </c>
      <c r="L63" s="18">
        <v>50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12</v>
      </c>
      <c r="D66" s="13">
        <v>0</v>
      </c>
      <c r="E66" s="12">
        <f t="shared" si="0"/>
        <v>12</v>
      </c>
      <c r="F66" s="13">
        <v>0</v>
      </c>
      <c r="G66" s="12">
        <f t="shared" si="1"/>
        <v>9</v>
      </c>
      <c r="H66" s="14">
        <v>3</v>
      </c>
      <c r="I66" s="15">
        <v>50</v>
      </c>
      <c r="J66" s="16">
        <f t="shared" si="3"/>
        <v>150</v>
      </c>
      <c r="K66" s="17" t="s">
        <v>287</v>
      </c>
      <c r="L66" s="18">
        <v>100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+'2'!G71</f>
        <v>4</v>
      </c>
      <c r="D71" s="13">
        <v>0</v>
      </c>
      <c r="E71" s="12">
        <f t="shared" si="0"/>
        <v>4</v>
      </c>
      <c r="F71" s="13">
        <v>0</v>
      </c>
      <c r="G71" s="12">
        <f t="shared" si="1"/>
        <v>4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7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+'2'!G78</f>
        <v>3</v>
      </c>
      <c r="D78" s="13">
        <v>0</v>
      </c>
      <c r="E78" s="12">
        <f t="shared" si="0"/>
        <v>3</v>
      </c>
      <c r="F78" s="13">
        <v>0</v>
      </c>
      <c r="G78" s="12">
        <f t="shared" si="1"/>
        <v>3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1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11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+'2'!G150</f>
        <v>12</v>
      </c>
      <c r="D150" s="13">
        <v>0</v>
      </c>
      <c r="E150" s="12">
        <f t="shared" si="13"/>
        <v>12</v>
      </c>
      <c r="F150" s="13">
        <v>0</v>
      </c>
      <c r="G150" s="12">
        <f t="shared" si="12"/>
        <v>1</v>
      </c>
      <c r="H150" s="14">
        <v>11</v>
      </c>
      <c r="I150" s="20">
        <v>120</v>
      </c>
      <c r="J150" s="16">
        <f t="shared" si="14"/>
        <v>1320</v>
      </c>
      <c r="K150" s="17" t="s">
        <v>288</v>
      </c>
      <c r="L150" s="18">
        <v>200</v>
      </c>
      <c r="M150" s="23">
        <f t="shared" si="15"/>
        <v>1120</v>
      </c>
    </row>
    <row r="151" spans="1:13" ht="25.5" x14ac:dyDescent="0.55000000000000004">
      <c r="A151" s="10">
        <v>147</v>
      </c>
      <c r="B151" s="19" t="s">
        <v>162</v>
      </c>
      <c r="C151" s="12">
        <f>+'2'!G151</f>
        <v>11</v>
      </c>
      <c r="D151" s="13">
        <v>0</v>
      </c>
      <c r="E151" s="12">
        <f t="shared" si="13"/>
        <v>11</v>
      </c>
      <c r="F151" s="13">
        <v>1</v>
      </c>
      <c r="G151" s="12">
        <f t="shared" si="12"/>
        <v>10</v>
      </c>
      <c r="H151" s="14">
        <v>0</v>
      </c>
      <c r="I151" s="20">
        <v>120</v>
      </c>
      <c r="J151" s="16">
        <f t="shared" si="14"/>
        <v>0</v>
      </c>
      <c r="K151" s="17" t="s">
        <v>267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+'2'!G152</f>
        <v>12</v>
      </c>
      <c r="D152" s="13">
        <v>0</v>
      </c>
      <c r="E152" s="12">
        <f t="shared" si="13"/>
        <v>12</v>
      </c>
      <c r="F152" s="13">
        <v>0</v>
      </c>
      <c r="G152" s="12">
        <f t="shared" si="12"/>
        <v>1</v>
      </c>
      <c r="H152" s="14">
        <v>11</v>
      </c>
      <c r="I152" s="20">
        <v>120</v>
      </c>
      <c r="J152" s="16">
        <f t="shared" si="14"/>
        <v>1320</v>
      </c>
      <c r="K152" s="17" t="s">
        <v>294</v>
      </c>
      <c r="L152" s="18">
        <v>260</v>
      </c>
      <c r="M152" s="98">
        <f t="shared" si="15"/>
        <v>1060</v>
      </c>
    </row>
    <row r="153" spans="1:13" ht="25.5" x14ac:dyDescent="0.55000000000000004">
      <c r="A153" s="10">
        <v>149</v>
      </c>
      <c r="B153" s="19" t="s">
        <v>164</v>
      </c>
      <c r="C153" s="12">
        <f>+'2'!G153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+'2'!G156</f>
        <v>4</v>
      </c>
      <c r="D156" s="13">
        <v>0</v>
      </c>
      <c r="E156" s="12">
        <f t="shared" si="13"/>
        <v>4</v>
      </c>
      <c r="F156" s="13">
        <v>0</v>
      </c>
      <c r="G156" s="12">
        <f t="shared" si="12"/>
        <v>1</v>
      </c>
      <c r="H156" s="14">
        <v>3</v>
      </c>
      <c r="I156" s="20">
        <v>185</v>
      </c>
      <c r="J156" s="16">
        <f t="shared" si="14"/>
        <v>555</v>
      </c>
      <c r="K156" s="17" t="s">
        <v>289</v>
      </c>
      <c r="L156" s="18">
        <v>190</v>
      </c>
      <c r="M156" s="23">
        <f t="shared" si="15"/>
        <v>365</v>
      </c>
    </row>
    <row r="157" spans="1:13" ht="25.5" x14ac:dyDescent="0.55000000000000004">
      <c r="A157" s="10">
        <v>153</v>
      </c>
      <c r="B157" s="19" t="s">
        <v>168</v>
      </c>
      <c r="C157" s="12">
        <f>+'2'!G157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44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5045</v>
      </c>
    </row>
    <row r="206" spans="1:14" ht="25.5" x14ac:dyDescent="0.55000000000000004">
      <c r="A206" s="10">
        <v>202</v>
      </c>
      <c r="B206" s="19" t="s">
        <v>256</v>
      </c>
      <c r="C206" s="12">
        <f>+'2'!G206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48">
        <v>0</v>
      </c>
      <c r="D211" s="101">
        <v>2</v>
      </c>
      <c r="E211" s="12">
        <f t="shared" si="19"/>
        <v>2</v>
      </c>
      <c r="F211" s="101">
        <v>0</v>
      </c>
      <c r="G211" s="12">
        <f t="shared" si="16"/>
        <v>2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48">
        <v>0</v>
      </c>
      <c r="D212" s="101">
        <v>1</v>
      </c>
      <c r="E212" s="12">
        <f t="shared" si="19"/>
        <v>1</v>
      </c>
      <c r="F212" s="101">
        <v>0</v>
      </c>
      <c r="G212" s="12">
        <f t="shared" si="16"/>
        <v>1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48">
        <v>0</v>
      </c>
      <c r="D213" s="101">
        <v>0</v>
      </c>
      <c r="E213" s="12">
        <f t="shared" si="19"/>
        <v>0</v>
      </c>
      <c r="F213" s="101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48">
        <v>0</v>
      </c>
      <c r="D214" s="101">
        <v>2</v>
      </c>
      <c r="E214" s="12">
        <f t="shared" si="19"/>
        <v>2</v>
      </c>
      <c r="F214" s="101">
        <v>0</v>
      </c>
      <c r="G214" s="12">
        <f t="shared" si="16"/>
        <v>2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31"/>
      <c r="D215" s="103"/>
      <c r="E215" s="31"/>
      <c r="F215" s="103"/>
      <c r="G215" s="31"/>
      <c r="H215" s="104"/>
      <c r="I215" s="105"/>
      <c r="J215" s="106"/>
      <c r="K215" s="27"/>
      <c r="L215" s="100"/>
      <c r="M215" s="23"/>
      <c r="N215" s="23"/>
    </row>
    <row r="216" spans="1:45" ht="25.5" x14ac:dyDescent="0.55000000000000004">
      <c r="A216" s="1"/>
      <c r="C216" s="31"/>
      <c r="D216" s="103"/>
      <c r="E216" s="31"/>
      <c r="F216" s="103"/>
      <c r="G216" s="31"/>
      <c r="H216" s="104"/>
      <c r="I216" s="105"/>
      <c r="J216" s="106"/>
      <c r="K216" s="27"/>
      <c r="L216" s="100"/>
      <c r="M216" s="23"/>
      <c r="N216" s="23"/>
    </row>
    <row r="217" spans="1:45" ht="25.5" x14ac:dyDescent="0.55000000000000004">
      <c r="A217" s="1"/>
      <c r="C217" s="31"/>
      <c r="D217" s="103"/>
      <c r="E217" s="31"/>
      <c r="F217" s="103"/>
      <c r="G217" s="31"/>
      <c r="H217" s="104"/>
      <c r="I217" s="105"/>
      <c r="J217" s="106"/>
      <c r="K217" s="27"/>
      <c r="L217" s="100"/>
      <c r="M217" s="23"/>
      <c r="N217" s="23"/>
    </row>
    <row r="218" spans="1:45" ht="25.5" x14ac:dyDescent="0.55000000000000004">
      <c r="A218" s="1"/>
      <c r="C218" s="31"/>
      <c r="D218" s="103"/>
      <c r="E218" s="31"/>
      <c r="F218" s="103"/>
      <c r="G218" s="31"/>
      <c r="H218" s="104"/>
      <c r="I218" s="105"/>
      <c r="J218" s="106"/>
      <c r="K218" s="27"/>
      <c r="L218" s="100"/>
      <c r="M218" s="23"/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99"/>
      <c r="K219" s="27"/>
      <c r="L219" s="100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6065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285</v>
      </c>
      <c r="L223" s="2">
        <v>285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B225" s="2" t="s">
        <v>295</v>
      </c>
      <c r="C225" s="31"/>
      <c r="E225" s="31"/>
      <c r="G225" s="31"/>
      <c r="I225" s="147" t="s">
        <v>218</v>
      </c>
      <c r="J225" s="148"/>
      <c r="K225" s="36">
        <f>SUM(L225:N225)</f>
        <v>168</v>
      </c>
      <c r="L225" s="2">
        <v>168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1020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4592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4592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5045</v>
      </c>
    </row>
    <row r="233" spans="1:45" s="2" customFormat="1" x14ac:dyDescent="0.5">
      <c r="J233" s="2" t="s">
        <v>271</v>
      </c>
      <c r="K233" s="23">
        <f>SUM(K222:K225)</f>
        <v>453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4592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3FB5-70B3-4361-A6D2-C9F044F38E8B}">
  <sheetPr>
    <tabColor theme="5" tint="0.79998168889431442"/>
  </sheetPr>
  <dimension ref="A1:AS301"/>
  <sheetViews>
    <sheetView workbookViewId="0">
      <selection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20.7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+'3'!G5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+'3'!G6</f>
        <v>51</v>
      </c>
      <c r="D6" s="13">
        <v>0</v>
      </c>
      <c r="E6" s="12">
        <f t="shared" si="0"/>
        <v>51</v>
      </c>
      <c r="F6" s="13">
        <v>0</v>
      </c>
      <c r="G6" s="12">
        <f t="shared" si="1"/>
        <v>38</v>
      </c>
      <c r="H6" s="14">
        <v>13</v>
      </c>
      <c r="I6" s="15">
        <v>100</v>
      </c>
      <c r="J6" s="16">
        <f t="shared" ref="J6:J69" si="3">+I6*H6</f>
        <v>1300</v>
      </c>
      <c r="K6" s="17" t="s">
        <v>296</v>
      </c>
      <c r="L6" s="18">
        <v>160</v>
      </c>
      <c r="M6" s="23">
        <f>SUM(J6-L6)</f>
        <v>1140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3"/>
        <v>100</v>
      </c>
      <c r="K17" s="17" t="s">
        <v>278</v>
      </c>
      <c r="L17" s="18">
        <v>20</v>
      </c>
      <c r="M17" s="23">
        <f t="shared" si="6"/>
        <v>80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1</v>
      </c>
      <c r="H19" s="14">
        <v>2</v>
      </c>
      <c r="I19" s="15">
        <v>50</v>
      </c>
      <c r="J19" s="16">
        <f t="shared" si="3"/>
        <v>100</v>
      </c>
      <c r="K19" s="17" t="s">
        <v>278</v>
      </c>
      <c r="L19" s="18">
        <v>20</v>
      </c>
      <c r="M19" s="23">
        <f t="shared" si="6"/>
        <v>80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3</v>
      </c>
      <c r="D22" s="13">
        <v>0</v>
      </c>
      <c r="E22" s="12">
        <f>C22+D22</f>
        <v>3</v>
      </c>
      <c r="F22" s="13">
        <v>1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297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9</v>
      </c>
      <c r="D23" s="13">
        <v>0</v>
      </c>
      <c r="E23" s="12">
        <f>C23+D23</f>
        <v>9</v>
      </c>
      <c r="F23" s="13">
        <v>0</v>
      </c>
      <c r="G23" s="12">
        <f t="shared" si="1"/>
        <v>8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11</v>
      </c>
      <c r="D24" s="13">
        <v>0</v>
      </c>
      <c r="E24" s="12">
        <f t="shared" si="0"/>
        <v>11</v>
      </c>
      <c r="F24" s="13">
        <v>1</v>
      </c>
      <c r="G24" s="12">
        <f t="shared" si="1"/>
        <v>10</v>
      </c>
      <c r="H24" s="14">
        <v>0</v>
      </c>
      <c r="I24" s="21">
        <v>100</v>
      </c>
      <c r="J24" s="16">
        <f t="shared" si="3"/>
        <v>0</v>
      </c>
      <c r="K24" s="17" t="s">
        <v>297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3</v>
      </c>
      <c r="H34" s="14">
        <v>4</v>
      </c>
      <c r="I34" s="15">
        <v>130</v>
      </c>
      <c r="J34" s="16">
        <f t="shared" si="3"/>
        <v>520</v>
      </c>
      <c r="K34" s="17" t="s">
        <v>286</v>
      </c>
      <c r="L34" s="18">
        <v>30</v>
      </c>
      <c r="M34" s="23">
        <f t="shared" si="6"/>
        <v>490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1</v>
      </c>
      <c r="H35" s="14">
        <v>7</v>
      </c>
      <c r="I35" s="15">
        <v>130</v>
      </c>
      <c r="J35" s="16">
        <f t="shared" si="3"/>
        <v>910</v>
      </c>
      <c r="K35" s="17" t="s">
        <v>298</v>
      </c>
      <c r="L35" s="18">
        <v>90</v>
      </c>
      <c r="M35" s="23">
        <f t="shared" si="6"/>
        <v>820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12</v>
      </c>
      <c r="D37" s="13">
        <v>0</v>
      </c>
      <c r="E37" s="12">
        <f t="shared" si="0"/>
        <v>12</v>
      </c>
      <c r="F37" s="13">
        <v>1</v>
      </c>
      <c r="G37" s="12">
        <f t="shared" si="1"/>
        <v>10</v>
      </c>
      <c r="H37" s="14">
        <v>1</v>
      </c>
      <c r="I37" s="15">
        <v>100</v>
      </c>
      <c r="J37" s="16">
        <f t="shared" si="3"/>
        <v>100</v>
      </c>
      <c r="K37" s="17" t="s">
        <v>299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12</v>
      </c>
      <c r="D47" s="13">
        <v>0</v>
      </c>
      <c r="E47" s="12">
        <f t="shared" si="0"/>
        <v>12</v>
      </c>
      <c r="F47" s="13">
        <v>0</v>
      </c>
      <c r="G47" s="12">
        <f t="shared" si="1"/>
        <v>9</v>
      </c>
      <c r="H47" s="14">
        <v>3</v>
      </c>
      <c r="I47" s="15">
        <v>50</v>
      </c>
      <c r="J47" s="16">
        <f t="shared" si="3"/>
        <v>150</v>
      </c>
      <c r="K47" s="17" t="s">
        <v>262</v>
      </c>
      <c r="L47" s="18">
        <v>50</v>
      </c>
      <c r="M47" s="23">
        <f t="shared" si="6"/>
        <v>100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1</v>
      </c>
      <c r="D51" s="13">
        <v>0</v>
      </c>
      <c r="E51" s="12">
        <f>C51+D51</f>
        <v>1</v>
      </c>
      <c r="F51" s="13">
        <v>1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300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9</v>
      </c>
      <c r="D61" s="13">
        <v>0</v>
      </c>
      <c r="E61" s="12">
        <f t="shared" si="0"/>
        <v>9</v>
      </c>
      <c r="F61" s="13">
        <v>1</v>
      </c>
      <c r="G61" s="12">
        <f t="shared" si="1"/>
        <v>6</v>
      </c>
      <c r="H61" s="14">
        <v>2</v>
      </c>
      <c r="I61" s="15">
        <v>50</v>
      </c>
      <c r="J61" s="16">
        <f t="shared" si="3"/>
        <v>100</v>
      </c>
      <c r="K61" s="17" t="s">
        <v>262</v>
      </c>
      <c r="L61" s="18">
        <v>50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+'3'!G62</f>
        <v>5</v>
      </c>
      <c r="D62" s="13">
        <v>0</v>
      </c>
      <c r="E62" s="12">
        <f t="shared" si="0"/>
        <v>5</v>
      </c>
      <c r="F62" s="13">
        <v>0</v>
      </c>
      <c r="G62" s="12">
        <f t="shared" si="1"/>
        <v>4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+'3'!G63</f>
        <v>6</v>
      </c>
      <c r="D63" s="13">
        <v>0</v>
      </c>
      <c r="E63" s="12">
        <f>C63+D63</f>
        <v>6</v>
      </c>
      <c r="F63" s="13">
        <v>0</v>
      </c>
      <c r="G63" s="12">
        <f t="shared" si="1"/>
        <v>4</v>
      </c>
      <c r="H63" s="14">
        <v>2</v>
      </c>
      <c r="I63" s="20">
        <v>50</v>
      </c>
      <c r="J63" s="16">
        <f t="shared" si="3"/>
        <v>100</v>
      </c>
      <c r="K63" s="17" t="s">
        <v>286</v>
      </c>
      <c r="L63" s="18">
        <v>20</v>
      </c>
      <c r="M63" s="23">
        <f t="shared" si="6"/>
        <v>80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+'3'!G71</f>
        <v>4</v>
      </c>
      <c r="D71" s="13">
        <v>0</v>
      </c>
      <c r="E71" s="12">
        <f t="shared" si="0"/>
        <v>4</v>
      </c>
      <c r="F71" s="13">
        <v>1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301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+'3'!G74</f>
        <v>7</v>
      </c>
      <c r="D74" s="13">
        <v>0</v>
      </c>
      <c r="E74" s="12">
        <f t="shared" si="0"/>
        <v>7</v>
      </c>
      <c r="F74" s="13">
        <v>0</v>
      </c>
      <c r="G74" s="12">
        <f t="shared" si="1"/>
        <v>5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+'3'!G77</f>
        <v>3</v>
      </c>
      <c r="D77" s="13">
        <v>0</v>
      </c>
      <c r="E77" s="12">
        <f t="shared" si="0"/>
        <v>3</v>
      </c>
      <c r="F77" s="13">
        <v>1</v>
      </c>
      <c r="G77" s="12">
        <f t="shared" si="1"/>
        <v>1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+'3'!G78</f>
        <v>3</v>
      </c>
      <c r="D78" s="13">
        <v>0</v>
      </c>
      <c r="E78" s="12">
        <f t="shared" si="0"/>
        <v>3</v>
      </c>
      <c r="F78" s="13">
        <v>1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2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+'3'!G87</f>
        <v>1</v>
      </c>
      <c r="D87" s="13">
        <v>0</v>
      </c>
      <c r="E87" s="12">
        <f t="shared" si="0"/>
        <v>1</v>
      </c>
      <c r="F87" s="13">
        <v>0</v>
      </c>
      <c r="G87" s="12">
        <f t="shared" si="1"/>
        <v>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+'3'!G89</f>
        <v>11</v>
      </c>
      <c r="D89" s="13">
        <v>0</v>
      </c>
      <c r="E89" s="12">
        <f t="shared" si="0"/>
        <v>11</v>
      </c>
      <c r="F89" s="13">
        <v>0</v>
      </c>
      <c r="G89" s="12">
        <f t="shared" si="1"/>
        <v>10</v>
      </c>
      <c r="H89" s="14">
        <v>1</v>
      </c>
      <c r="I89" s="20">
        <v>55</v>
      </c>
      <c r="J89" s="16">
        <f t="shared" si="8"/>
        <v>55</v>
      </c>
      <c r="K89" s="17" t="s">
        <v>302</v>
      </c>
      <c r="L89" s="18">
        <v>50</v>
      </c>
      <c r="M89" s="23">
        <f t="shared" si="11"/>
        <v>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+'3'!G90</f>
        <v>3</v>
      </c>
      <c r="D90" s="13">
        <v>0</v>
      </c>
      <c r="E90" s="12">
        <f t="shared" si="0"/>
        <v>3</v>
      </c>
      <c r="F90" s="13">
        <v>1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2"/>
        <v>0</v>
      </c>
      <c r="H150" s="14">
        <v>1</v>
      </c>
      <c r="I150" s="20">
        <v>120</v>
      </c>
      <c r="J150" s="16">
        <f t="shared" si="14"/>
        <v>120</v>
      </c>
      <c r="K150" s="17" t="s">
        <v>303</v>
      </c>
      <c r="L150" s="18">
        <v>20</v>
      </c>
      <c r="M150" s="23">
        <f t="shared" si="15"/>
        <v>100</v>
      </c>
    </row>
    <row r="151" spans="1:13" ht="25.5" x14ac:dyDescent="0.55000000000000004">
      <c r="A151" s="10">
        <v>147</v>
      </c>
      <c r="B151" s="19" t="s">
        <v>162</v>
      </c>
      <c r="C151" s="12">
        <f>+'3'!G151</f>
        <v>10</v>
      </c>
      <c r="D151" s="13">
        <v>0</v>
      </c>
      <c r="E151" s="12">
        <f t="shared" si="13"/>
        <v>10</v>
      </c>
      <c r="F151" s="13">
        <v>0</v>
      </c>
      <c r="G151" s="12">
        <f t="shared" si="12"/>
        <v>9</v>
      </c>
      <c r="H151" s="14">
        <v>1</v>
      </c>
      <c r="I151" s="20">
        <v>120</v>
      </c>
      <c r="J151" s="16">
        <f t="shared" si="14"/>
        <v>120</v>
      </c>
      <c r="K151" s="17" t="s">
        <v>303</v>
      </c>
      <c r="L151" s="18">
        <v>20</v>
      </c>
      <c r="M151" s="23">
        <f t="shared" si="15"/>
        <v>100</v>
      </c>
    </row>
    <row r="152" spans="1:13" ht="25.5" x14ac:dyDescent="0.55000000000000004">
      <c r="A152" s="10">
        <v>148</v>
      </c>
      <c r="B152" s="19" t="s">
        <v>163</v>
      </c>
      <c r="C152" s="12">
        <f>+'3'!G152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1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+'3'!G180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44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+'3'!G187</f>
        <v>14</v>
      </c>
      <c r="D187" s="13">
        <v>0</v>
      </c>
      <c r="E187" s="12">
        <f t="shared" si="13"/>
        <v>14</v>
      </c>
      <c r="F187" s="13">
        <v>0</v>
      </c>
      <c r="G187" s="12">
        <f t="shared" si="16"/>
        <v>14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+'3'!G196</f>
        <v>14</v>
      </c>
      <c r="D196" s="13">
        <v>0</v>
      </c>
      <c r="E196" s="12">
        <f t="shared" si="13"/>
        <v>14</v>
      </c>
      <c r="F196" s="13">
        <v>0</v>
      </c>
      <c r="G196" s="12">
        <f t="shared" si="16"/>
        <v>14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3855</v>
      </c>
    </row>
    <row r="206" spans="1:14" ht="25.5" x14ac:dyDescent="0.55000000000000004">
      <c r="A206" s="10">
        <v>202</v>
      </c>
      <c r="B206" s="19" t="s">
        <v>256</v>
      </c>
      <c r="C206" s="12">
        <f>+'3'!G206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+'3'!G211</f>
        <v>2</v>
      </c>
      <c r="D211" s="13">
        <v>0</v>
      </c>
      <c r="E211" s="12">
        <f t="shared" si="19"/>
        <v>2</v>
      </c>
      <c r="F211" s="13">
        <v>0</v>
      </c>
      <c r="G211" s="12">
        <f t="shared" si="16"/>
        <v>2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+'3'!G212</f>
        <v>1</v>
      </c>
      <c r="D212" s="13">
        <v>0</v>
      </c>
      <c r="E212" s="12">
        <f t="shared" si="19"/>
        <v>1</v>
      </c>
      <c r="F212" s="13">
        <v>0</v>
      </c>
      <c r="G212" s="12">
        <f t="shared" si="16"/>
        <v>1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+'3'!G214</f>
        <v>2</v>
      </c>
      <c r="D214" s="13">
        <v>0</v>
      </c>
      <c r="E214" s="12">
        <f t="shared" si="19"/>
        <v>2</v>
      </c>
      <c r="F214" s="13">
        <v>0</v>
      </c>
      <c r="G214" s="12">
        <f t="shared" si="16"/>
        <v>2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4385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1330</v>
      </c>
      <c r="L219" s="2">
        <v>100</v>
      </c>
      <c r="M219" s="2">
        <v>380</v>
      </c>
      <c r="N219" s="2">
        <v>300</v>
      </c>
      <c r="O219" s="2">
        <v>500</v>
      </c>
      <c r="P219" s="2">
        <v>50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530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2525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2525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3855</v>
      </c>
    </row>
    <row r="229" spans="1:45" s="2" customFormat="1" x14ac:dyDescent="0.5">
      <c r="J229" s="2" t="s">
        <v>271</v>
      </c>
      <c r="K229" s="23">
        <f>SUM(K218:K221)</f>
        <v>1330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2525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5F46-53D6-4A39-A284-4F105A218B1A}">
  <sheetPr>
    <tabColor theme="5" tint="0.79998168889431442"/>
  </sheetPr>
  <dimension ref="A1:AS301"/>
  <sheetViews>
    <sheetView workbookViewId="0">
      <selection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+'4'!G5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+'4'!G6</f>
        <v>38</v>
      </c>
      <c r="D6" s="13">
        <v>0</v>
      </c>
      <c r="E6" s="12">
        <f t="shared" si="0"/>
        <v>38</v>
      </c>
      <c r="F6" s="13">
        <v>6</v>
      </c>
      <c r="G6" s="12">
        <f t="shared" si="1"/>
        <v>28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+'4'!G12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1</v>
      </c>
      <c r="D19" s="13">
        <v>0</v>
      </c>
      <c r="E19" s="12">
        <f t="shared" si="0"/>
        <v>1</v>
      </c>
      <c r="F19" s="13">
        <v>0</v>
      </c>
      <c r="G19" s="12">
        <f t="shared" si="1"/>
        <v>0</v>
      </c>
      <c r="H19" s="14">
        <v>1</v>
      </c>
      <c r="I19" s="15">
        <v>50</v>
      </c>
      <c r="J19" s="16">
        <f t="shared" si="3"/>
        <v>50</v>
      </c>
      <c r="K19" s="17" t="s">
        <v>274</v>
      </c>
      <c r="L19" s="18">
        <v>50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5</v>
      </c>
      <c r="H23" s="14">
        <v>3</v>
      </c>
      <c r="I23" s="15">
        <v>100</v>
      </c>
      <c r="J23" s="16">
        <f t="shared" si="3"/>
        <v>300</v>
      </c>
      <c r="K23" s="17" t="s">
        <v>304</v>
      </c>
      <c r="L23" s="18">
        <v>20</v>
      </c>
      <c r="M23" s="23">
        <f t="shared" si="6"/>
        <v>280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7</v>
      </c>
      <c r="H24" s="14">
        <v>3</v>
      </c>
      <c r="I24" s="21">
        <v>100</v>
      </c>
      <c r="J24" s="16">
        <f t="shared" si="3"/>
        <v>300</v>
      </c>
      <c r="K24" s="17" t="s">
        <v>305</v>
      </c>
      <c r="L24" s="18">
        <v>60</v>
      </c>
      <c r="M24" s="23">
        <f t="shared" si="6"/>
        <v>240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0</v>
      </c>
      <c r="H26" s="14">
        <v>1</v>
      </c>
      <c r="I26" s="21">
        <v>100</v>
      </c>
      <c r="J26" s="16">
        <f t="shared" si="3"/>
        <v>100</v>
      </c>
      <c r="K26" s="17" t="s">
        <v>268</v>
      </c>
      <c r="L26" s="18">
        <v>50</v>
      </c>
      <c r="M26" s="23">
        <f t="shared" si="6"/>
        <v>50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+'4'!G27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0</v>
      </c>
      <c r="H27" s="14">
        <v>1</v>
      </c>
      <c r="I27" s="20">
        <v>100</v>
      </c>
      <c r="J27" s="16">
        <f t="shared" si="3"/>
        <v>100</v>
      </c>
      <c r="K27" s="17" t="s">
        <v>268</v>
      </c>
      <c r="L27" s="18">
        <v>50</v>
      </c>
      <c r="M27" s="23">
        <f t="shared" si="6"/>
        <v>50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3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2</v>
      </c>
      <c r="H55" s="14">
        <v>2</v>
      </c>
      <c r="I55" s="21">
        <v>120</v>
      </c>
      <c r="J55" s="16">
        <f t="shared" si="3"/>
        <v>240</v>
      </c>
      <c r="K55" s="17" t="s">
        <v>286</v>
      </c>
      <c r="L55" s="18">
        <v>60</v>
      </c>
      <c r="M55" s="23">
        <f t="shared" si="6"/>
        <v>180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6</v>
      </c>
      <c r="D61" s="13">
        <v>0</v>
      </c>
      <c r="E61" s="12">
        <f t="shared" si="0"/>
        <v>6</v>
      </c>
      <c r="F61" s="13">
        <v>2</v>
      </c>
      <c r="G61" s="12">
        <f t="shared" si="1"/>
        <v>2</v>
      </c>
      <c r="H61" s="14">
        <v>2</v>
      </c>
      <c r="I61" s="15">
        <v>50</v>
      </c>
      <c r="J61" s="16">
        <f t="shared" si="3"/>
        <v>100</v>
      </c>
      <c r="K61" s="17" t="s">
        <v>268</v>
      </c>
      <c r="L61" s="18">
        <v>50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+'4'!G62</f>
        <v>4</v>
      </c>
      <c r="D62" s="13">
        <v>0</v>
      </c>
      <c r="E62" s="12">
        <f t="shared" si="0"/>
        <v>4</v>
      </c>
      <c r="F62" s="13">
        <v>2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+'4'!G63</f>
        <v>4</v>
      </c>
      <c r="D63" s="13">
        <v>0</v>
      </c>
      <c r="E63" s="12">
        <f>C63+D63</f>
        <v>4</v>
      </c>
      <c r="F63" s="13">
        <v>1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3"/>
        <v>50</v>
      </c>
      <c r="K67" s="17" t="s">
        <v>16</v>
      </c>
      <c r="L67" s="18">
        <v>0</v>
      </c>
      <c r="M67" s="23">
        <f t="shared" si="6"/>
        <v>50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+'4'!G70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+'4'!G71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1</v>
      </c>
      <c r="H71" s="14">
        <v>2</v>
      </c>
      <c r="I71" s="20">
        <v>60</v>
      </c>
      <c r="J71" s="16">
        <f t="shared" si="8"/>
        <v>120</v>
      </c>
      <c r="K71" s="17" t="s">
        <v>268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+'4'!G73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+'4'!G74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+'4'!G82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2</v>
      </c>
      <c r="H82" s="14">
        <v>2</v>
      </c>
      <c r="I82" s="22">
        <v>55</v>
      </c>
      <c r="J82" s="16">
        <f t="shared" si="8"/>
        <v>110</v>
      </c>
      <c r="K82" s="17" t="s">
        <v>306</v>
      </c>
      <c r="L82" s="18">
        <v>90</v>
      </c>
      <c r="M82" s="23">
        <f t="shared" si="11"/>
        <v>20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+'4'!G85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+'4'!G86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+'4'!G87</f>
        <v>1</v>
      </c>
      <c r="D87" s="13">
        <v>0</v>
      </c>
      <c r="E87" s="12">
        <f t="shared" si="0"/>
        <v>1</v>
      </c>
      <c r="F87" s="13">
        <v>0</v>
      </c>
      <c r="G87" s="12">
        <f t="shared" si="1"/>
        <v>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+'4'!G89</f>
        <v>10</v>
      </c>
      <c r="D89" s="13">
        <v>0</v>
      </c>
      <c r="E89" s="12">
        <f t="shared" si="0"/>
        <v>10</v>
      </c>
      <c r="F89" s="13">
        <v>0</v>
      </c>
      <c r="G89" s="12">
        <f t="shared" si="1"/>
        <v>10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+'4'!G106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+'4'!G151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+'4'!G152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1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+'4'!G153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+'4'!G155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+'4'!G156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+'4'!G157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+'4'!G160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+'4'!G161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3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+'4'!G168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+'4'!G180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44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+'4'!G187</f>
        <v>14</v>
      </c>
      <c r="D187" s="13">
        <v>0</v>
      </c>
      <c r="E187" s="12">
        <f t="shared" si="13"/>
        <v>14</v>
      </c>
      <c r="F187" s="13">
        <v>8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+'4'!G196</f>
        <v>14</v>
      </c>
      <c r="D196" s="13">
        <v>0</v>
      </c>
      <c r="E196" s="12">
        <f t="shared" si="13"/>
        <v>14</v>
      </c>
      <c r="F196" s="13">
        <v>8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+'4'!G200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1680</v>
      </c>
    </row>
    <row r="206" spans="1:14" ht="25.5" x14ac:dyDescent="0.55000000000000004">
      <c r="A206" s="10">
        <v>202</v>
      </c>
      <c r="B206" s="19" t="s">
        <v>256</v>
      </c>
      <c r="C206" s="12">
        <f>+'4'!G206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+'4'!G211</f>
        <v>2</v>
      </c>
      <c r="D211" s="13">
        <v>0</v>
      </c>
      <c r="E211" s="12">
        <f t="shared" si="19"/>
        <v>2</v>
      </c>
      <c r="F211" s="13">
        <v>0</v>
      </c>
      <c r="G211" s="12">
        <f t="shared" si="16"/>
        <v>2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+'4'!G212</f>
        <v>1</v>
      </c>
      <c r="D212" s="13">
        <v>0</v>
      </c>
      <c r="E212" s="12">
        <f t="shared" si="19"/>
        <v>1</v>
      </c>
      <c r="F212" s="13">
        <v>0</v>
      </c>
      <c r="G212" s="12">
        <f t="shared" si="16"/>
        <v>0</v>
      </c>
      <c r="H212" s="14">
        <v>1</v>
      </c>
      <c r="I212" s="20">
        <v>50</v>
      </c>
      <c r="J212" s="16">
        <f t="shared" si="17"/>
        <v>50</v>
      </c>
      <c r="K212" s="17" t="s">
        <v>16</v>
      </c>
      <c r="L212" s="18">
        <v>0</v>
      </c>
      <c r="M212" s="23">
        <f t="shared" si="18"/>
        <v>50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+'4'!G214</f>
        <v>2</v>
      </c>
      <c r="D214" s="13">
        <v>0</v>
      </c>
      <c r="E214" s="12">
        <f t="shared" si="19"/>
        <v>2</v>
      </c>
      <c r="F214" s="13">
        <v>0</v>
      </c>
      <c r="G214" s="12">
        <f t="shared" si="16"/>
        <v>0</v>
      </c>
      <c r="H214" s="14">
        <v>2</v>
      </c>
      <c r="I214" s="20">
        <v>60</v>
      </c>
      <c r="J214" s="16">
        <f t="shared" si="17"/>
        <v>120</v>
      </c>
      <c r="K214" s="17" t="s">
        <v>307</v>
      </c>
      <c r="L214" s="18">
        <v>20</v>
      </c>
      <c r="M214" s="23">
        <f t="shared" si="18"/>
        <v>100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2340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690</v>
      </c>
      <c r="L219" s="2">
        <v>60</v>
      </c>
      <c r="M219" s="2">
        <v>50</v>
      </c>
      <c r="N219" s="2">
        <v>100</v>
      </c>
      <c r="O219" s="2">
        <v>230</v>
      </c>
      <c r="P219" s="2">
        <v>150</v>
      </c>
      <c r="Q219" s="2">
        <v>100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B221" s="2" t="s">
        <v>308</v>
      </c>
      <c r="C221" s="31"/>
      <c r="E221" s="31"/>
      <c r="G221" s="31"/>
      <c r="I221" s="147" t="s">
        <v>218</v>
      </c>
      <c r="J221" s="148"/>
      <c r="K221" s="36">
        <f>SUM(L221:P221)</f>
        <v>100</v>
      </c>
      <c r="L221" s="2">
        <v>41</v>
      </c>
      <c r="M221" s="2">
        <v>59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510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1040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1040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1830</v>
      </c>
    </row>
    <row r="229" spans="1:45" s="2" customFormat="1" x14ac:dyDescent="0.5">
      <c r="J229" s="2" t="s">
        <v>271</v>
      </c>
      <c r="K229" s="23">
        <f>SUM(K218:K221)</f>
        <v>790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1040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honeticPr fontId="1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BAD-7BE5-479E-83E9-8FB1D5A3DB08}">
  <sheetPr>
    <tabColor theme="5" tint="0.79998168889431442"/>
  </sheetPr>
  <dimension ref="A1:AS30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+'5'!G5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18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+'5'!G6</f>
        <v>28</v>
      </c>
      <c r="D6" s="13">
        <v>0</v>
      </c>
      <c r="E6" s="12">
        <f t="shared" si="0"/>
        <v>28</v>
      </c>
      <c r="F6" s="13">
        <v>0</v>
      </c>
      <c r="G6" s="12">
        <f t="shared" si="1"/>
        <v>17</v>
      </c>
      <c r="H6" s="14">
        <v>11</v>
      </c>
      <c r="I6" s="15">
        <v>100</v>
      </c>
      <c r="J6" s="16">
        <f t="shared" ref="J6:J69" si="3">+I6*H6</f>
        <v>1100</v>
      </c>
      <c r="K6" s="17" t="s">
        <v>312</v>
      </c>
      <c r="L6" s="18">
        <v>560</v>
      </c>
      <c r="M6" s="23">
        <f>SUM(J6-L6)</f>
        <v>540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7</v>
      </c>
      <c r="H12" s="14">
        <v>2</v>
      </c>
      <c r="I12" s="20">
        <v>50</v>
      </c>
      <c r="J12" s="16">
        <f t="shared" si="3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286</v>
      </c>
      <c r="L14" s="18">
        <v>30</v>
      </c>
      <c r="M14" s="23">
        <f t="shared" si="6"/>
        <v>35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3</v>
      </c>
      <c r="H17" s="14">
        <v>2</v>
      </c>
      <c r="I17" s="15">
        <v>50</v>
      </c>
      <c r="J17" s="16">
        <f t="shared" si="3"/>
        <v>100</v>
      </c>
      <c r="K17" s="17" t="s">
        <v>268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309</v>
      </c>
      <c r="L22" s="18">
        <v>9</v>
      </c>
      <c r="M22" s="23">
        <f t="shared" si="6"/>
        <v>76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5</v>
      </c>
      <c r="D23" s="13">
        <v>0</v>
      </c>
      <c r="E23" s="12">
        <f>C23+D23</f>
        <v>5</v>
      </c>
      <c r="F23" s="13">
        <v>0</v>
      </c>
      <c r="G23" s="12">
        <f t="shared" si="1"/>
        <v>4</v>
      </c>
      <c r="H23" s="14">
        <v>1</v>
      </c>
      <c r="I23" s="15">
        <v>100</v>
      </c>
      <c r="J23" s="16">
        <f t="shared" si="3"/>
        <v>100</v>
      </c>
      <c r="K23" s="17" t="s">
        <v>309</v>
      </c>
      <c r="L23" s="18">
        <v>10</v>
      </c>
      <c r="M23" s="23">
        <f t="shared" si="6"/>
        <v>90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1</v>
      </c>
      <c r="H29" s="14">
        <v>3</v>
      </c>
      <c r="I29" s="15">
        <v>100</v>
      </c>
      <c r="J29" s="16">
        <f t="shared" si="3"/>
        <v>300</v>
      </c>
      <c r="K29" s="17" t="s">
        <v>310</v>
      </c>
      <c r="L29" s="18">
        <v>20</v>
      </c>
      <c r="M29" s="23">
        <f t="shared" si="6"/>
        <v>280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0</v>
      </c>
      <c r="H34" s="14">
        <v>3</v>
      </c>
      <c r="I34" s="15">
        <v>130</v>
      </c>
      <c r="J34" s="16">
        <f t="shared" si="3"/>
        <v>390</v>
      </c>
      <c r="K34" s="17" t="s">
        <v>275</v>
      </c>
      <c r="L34" s="18">
        <v>130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3"/>
        <v>130</v>
      </c>
      <c r="K35" s="17" t="s">
        <v>268</v>
      </c>
      <c r="L35" s="18">
        <v>65</v>
      </c>
      <c r="M35" s="23">
        <f t="shared" si="6"/>
        <v>65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3</v>
      </c>
      <c r="H37" s="14">
        <v>5</v>
      </c>
      <c r="I37" s="15">
        <v>100</v>
      </c>
      <c r="J37" s="16">
        <f t="shared" si="3"/>
        <v>500</v>
      </c>
      <c r="K37" s="17" t="s">
        <v>311</v>
      </c>
      <c r="L37" s="18">
        <v>200</v>
      </c>
      <c r="M37" s="23">
        <f t="shared" si="6"/>
        <v>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15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+'5'!G70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+'5'!G71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+'5'!G73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+'5'!G74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4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+'5'!G78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+'5'!G81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+'5'!G85</f>
        <v>2</v>
      </c>
      <c r="D85" s="13">
        <v>0</v>
      </c>
      <c r="E85" s="12">
        <f t="shared" si="0"/>
        <v>2</v>
      </c>
      <c r="F85" s="13">
        <v>0</v>
      </c>
      <c r="G85" s="12">
        <f t="shared" si="1"/>
        <v>2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+'5'!G87</f>
        <v>1</v>
      </c>
      <c r="D87" s="13">
        <v>0</v>
      </c>
      <c r="E87" s="12">
        <f t="shared" si="0"/>
        <v>1</v>
      </c>
      <c r="F87" s="13">
        <v>0</v>
      </c>
      <c r="G87" s="12">
        <f t="shared" si="1"/>
        <v>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+'5'!G89</f>
        <v>10</v>
      </c>
      <c r="D89" s="13">
        <v>0</v>
      </c>
      <c r="E89" s="12">
        <f t="shared" si="0"/>
        <v>10</v>
      </c>
      <c r="F89" s="13">
        <v>0</v>
      </c>
      <c r="G89" s="12">
        <f t="shared" si="1"/>
        <v>10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+'5'!G106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+'5'!G151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+'5'!G152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1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+'5'!G153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+'5'!G155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+'5'!G156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+'5'!G157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+'5'!G160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+'5'!G161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si="16"/>
        <v>2</v>
      </c>
      <c r="H161" s="14">
        <v>1</v>
      </c>
      <c r="I161" s="20">
        <v>90</v>
      </c>
      <c r="J161" s="16">
        <f t="shared" si="14"/>
        <v>90</v>
      </c>
      <c r="K161" s="17" t="s">
        <v>16</v>
      </c>
      <c r="L161" s="18">
        <v>0</v>
      </c>
      <c r="M161" s="23">
        <f t="shared" si="15"/>
        <v>90</v>
      </c>
    </row>
    <row r="162" spans="1:13" ht="25.5" x14ac:dyDescent="0.55000000000000004">
      <c r="A162" s="10">
        <v>158</v>
      </c>
      <c r="B162" s="19" t="s">
        <v>173</v>
      </c>
      <c r="C162" s="12">
        <f>+'5'!G162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+'5'!G168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+'5'!G178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+'5'!G180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44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+'5'!G187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+'5'!G196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+'5'!G200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99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2211</v>
      </c>
    </row>
    <row r="206" spans="1:14" ht="25.5" x14ac:dyDescent="0.55000000000000004">
      <c r="A206" s="10">
        <v>202</v>
      </c>
      <c r="B206" s="19" t="s">
        <v>256</v>
      </c>
      <c r="C206" s="12">
        <f>+'5'!G206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+'5'!G211</f>
        <v>2</v>
      </c>
      <c r="D211" s="13">
        <v>0</v>
      </c>
      <c r="E211" s="12">
        <f t="shared" si="19"/>
        <v>2</v>
      </c>
      <c r="F211" s="13">
        <v>0</v>
      </c>
      <c r="G211" s="12">
        <f t="shared" si="16"/>
        <v>2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3285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1006</v>
      </c>
      <c r="L219" s="2">
        <v>526</v>
      </c>
      <c r="M219" s="2">
        <v>480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1074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1205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1205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2211</v>
      </c>
    </row>
    <row r="229" spans="1:45" s="2" customFormat="1" x14ac:dyDescent="0.5">
      <c r="J229" s="2" t="s">
        <v>271</v>
      </c>
      <c r="K229" s="23">
        <f>SUM(K218:K221)</f>
        <v>1006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1205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5E7C-11FF-479E-A743-4FBA58A163F1}">
  <sheetPr>
    <tabColor theme="5" tint="0.79998168889431442"/>
  </sheetPr>
  <dimension ref="A1:AS30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9.25" style="2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+'6'!G5</f>
        <v>18</v>
      </c>
      <c r="D5" s="13">
        <v>10</v>
      </c>
      <c r="E5" s="12">
        <f t="shared" ref="E5:E94" si="0">C5+D5</f>
        <v>28</v>
      </c>
      <c r="F5" s="13">
        <v>0</v>
      </c>
      <c r="G5" s="12">
        <f t="shared" ref="G5:G94" si="1">E5-F5-H5</f>
        <v>10</v>
      </c>
      <c r="H5" s="14">
        <v>18</v>
      </c>
      <c r="I5" s="15">
        <v>50</v>
      </c>
      <c r="J5" s="16">
        <f>+I5*H5</f>
        <v>900</v>
      </c>
      <c r="K5" s="17" t="s">
        <v>313</v>
      </c>
      <c r="L5" s="18">
        <v>40</v>
      </c>
      <c r="M5" s="23">
        <f>SUM(J5-L5)</f>
        <v>860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+'6'!G6</f>
        <v>17</v>
      </c>
      <c r="D6" s="13">
        <v>30</v>
      </c>
      <c r="E6" s="12">
        <f t="shared" si="0"/>
        <v>47</v>
      </c>
      <c r="F6" s="13">
        <v>0</v>
      </c>
      <c r="G6" s="12">
        <f t="shared" si="1"/>
        <v>40</v>
      </c>
      <c r="H6" s="14">
        <v>7</v>
      </c>
      <c r="I6" s="15">
        <v>100</v>
      </c>
      <c r="J6" s="16">
        <f t="shared" ref="J6:J69" si="3">+I6*H6</f>
        <v>700</v>
      </c>
      <c r="K6" s="17" t="s">
        <v>314</v>
      </c>
      <c r="L6" s="18">
        <v>120</v>
      </c>
      <c r="M6" s="23">
        <f>SUM(J6-L6)</f>
        <v>580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1</v>
      </c>
      <c r="H12" s="14">
        <v>6</v>
      </c>
      <c r="I12" s="20">
        <v>50</v>
      </c>
      <c r="J12" s="16">
        <f t="shared" si="3"/>
        <v>300</v>
      </c>
      <c r="K12" s="17" t="s">
        <v>315</v>
      </c>
      <c r="L12" s="18">
        <v>50</v>
      </c>
      <c r="M12" s="23">
        <f t="shared" si="6"/>
        <v>250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+'6'!G14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4</v>
      </c>
      <c r="D23" s="13">
        <v>10</v>
      </c>
      <c r="E23" s="12">
        <f>C23+D23</f>
        <v>14</v>
      </c>
      <c r="F23" s="13">
        <v>0</v>
      </c>
      <c r="G23" s="12">
        <f t="shared" si="1"/>
        <v>11</v>
      </c>
      <c r="H23" s="14">
        <v>3</v>
      </c>
      <c r="I23" s="15">
        <v>100</v>
      </c>
      <c r="J23" s="16">
        <f t="shared" si="3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4</v>
      </c>
      <c r="H24" s="14">
        <v>3</v>
      </c>
      <c r="I24" s="21">
        <v>100</v>
      </c>
      <c r="J24" s="16">
        <f t="shared" si="3"/>
        <v>300</v>
      </c>
      <c r="K24" s="17" t="s">
        <v>304</v>
      </c>
      <c r="L24" s="18">
        <v>20</v>
      </c>
      <c r="M24" s="23">
        <f t="shared" si="6"/>
        <v>280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0</v>
      </c>
      <c r="D34" s="13">
        <v>7</v>
      </c>
      <c r="E34" s="12">
        <f t="shared" si="0"/>
        <v>7</v>
      </c>
      <c r="F34" s="13">
        <v>0</v>
      </c>
      <c r="G34" s="12">
        <f t="shared" si="1"/>
        <v>4</v>
      </c>
      <c r="H34" s="14">
        <v>3</v>
      </c>
      <c r="I34" s="15">
        <v>130</v>
      </c>
      <c r="J34" s="16">
        <f t="shared" si="3"/>
        <v>390</v>
      </c>
      <c r="K34" s="17" t="s">
        <v>16</v>
      </c>
      <c r="L34" s="18">
        <v>0</v>
      </c>
      <c r="M34" s="23">
        <f t="shared" si="6"/>
        <v>390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3</v>
      </c>
      <c r="D37" s="13">
        <v>5</v>
      </c>
      <c r="E37" s="12">
        <f t="shared" si="0"/>
        <v>8</v>
      </c>
      <c r="F37" s="13">
        <v>0</v>
      </c>
      <c r="G37" s="12">
        <f t="shared" si="1"/>
        <v>4</v>
      </c>
      <c r="H37" s="14">
        <v>4</v>
      </c>
      <c r="I37" s="15">
        <v>100</v>
      </c>
      <c r="J37" s="16">
        <f t="shared" si="3"/>
        <v>400</v>
      </c>
      <c r="K37" s="17" t="s">
        <v>268</v>
      </c>
      <c r="L37" s="18">
        <v>200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2</v>
      </c>
      <c r="D38" s="13">
        <v>2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4</v>
      </c>
      <c r="D39" s="13">
        <v>2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3</v>
      </c>
      <c r="D40" s="13">
        <v>2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1</v>
      </c>
      <c r="H41" s="14">
        <v>4</v>
      </c>
      <c r="I41" s="15">
        <v>50</v>
      </c>
      <c r="J41" s="16">
        <f t="shared" si="3"/>
        <v>200</v>
      </c>
      <c r="K41" s="17" t="s">
        <v>16</v>
      </c>
      <c r="L41" s="18">
        <v>0</v>
      </c>
      <c r="M41" s="23">
        <f t="shared" si="6"/>
        <v>200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0</v>
      </c>
      <c r="H43" s="14">
        <v>2</v>
      </c>
      <c r="I43" s="15">
        <v>50</v>
      </c>
      <c r="J43" s="16">
        <f t="shared" si="3"/>
        <v>100</v>
      </c>
      <c r="K43" s="17" t="s">
        <v>316</v>
      </c>
      <c r="L43" s="18">
        <v>50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3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3</v>
      </c>
      <c r="H46" s="14">
        <v>2</v>
      </c>
      <c r="I46" s="15">
        <v>50</v>
      </c>
      <c r="J46" s="16">
        <f t="shared" si="3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8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4</v>
      </c>
      <c r="H48" s="14">
        <v>2</v>
      </c>
      <c r="I48" s="15">
        <v>50</v>
      </c>
      <c r="J48" s="16">
        <f t="shared" si="3"/>
        <v>100</v>
      </c>
      <c r="K48" s="17" t="s">
        <v>16</v>
      </c>
      <c r="L48" s="18">
        <v>0</v>
      </c>
      <c r="M48" s="23">
        <f t="shared" si="6"/>
        <v>100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15</v>
      </c>
      <c r="D49" s="13">
        <v>0</v>
      </c>
      <c r="E49" s="12">
        <f t="shared" si="0"/>
        <v>15</v>
      </c>
      <c r="F49" s="13">
        <v>0</v>
      </c>
      <c r="G49" s="12">
        <f>E49-F49-H49</f>
        <v>13</v>
      </c>
      <c r="H49" s="14">
        <v>2</v>
      </c>
      <c r="I49" s="15">
        <v>50</v>
      </c>
      <c r="J49" s="16">
        <f t="shared" si="3"/>
        <v>100</v>
      </c>
      <c r="K49" s="17" t="s">
        <v>316</v>
      </c>
      <c r="L49" s="18">
        <v>100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0</v>
      </c>
      <c r="D51" s="13">
        <v>2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2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+'6'!G62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0">
        <v>50</v>
      </c>
      <c r="J63" s="16">
        <f t="shared" si="3"/>
        <v>100</v>
      </c>
      <c r="K63" s="17" t="s">
        <v>316</v>
      </c>
      <c r="L63" s="18">
        <v>50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3"/>
        <v>50</v>
      </c>
      <c r="K67" s="17" t="s">
        <v>316</v>
      </c>
      <c r="L67" s="18">
        <v>50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+'6'!G70</f>
        <v>3</v>
      </c>
      <c r="D70" s="13">
        <v>5</v>
      </c>
      <c r="E70" s="12">
        <f t="shared" si="0"/>
        <v>8</v>
      </c>
      <c r="F70" s="13">
        <v>0</v>
      </c>
      <c r="G70" s="12">
        <f t="shared" si="1"/>
        <v>8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+'6'!G71</f>
        <v>1</v>
      </c>
      <c r="D71" s="13">
        <v>5</v>
      </c>
      <c r="E71" s="12">
        <f t="shared" si="0"/>
        <v>6</v>
      </c>
      <c r="F71" s="13">
        <v>0</v>
      </c>
      <c r="G71" s="12">
        <f t="shared" si="1"/>
        <v>5</v>
      </c>
      <c r="H71" s="14">
        <v>1</v>
      </c>
      <c r="I71" s="20">
        <v>60</v>
      </c>
      <c r="J71" s="16">
        <f t="shared" si="8"/>
        <v>60</v>
      </c>
      <c r="K71" s="17" t="s">
        <v>316</v>
      </c>
      <c r="L71" s="18">
        <v>60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1"/>
        <v>4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+'6'!G77</f>
        <v>1</v>
      </c>
      <c r="D77" s="13">
        <v>3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+'6'!G79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+'6'!G81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+'6'!G85</f>
        <v>2</v>
      </c>
      <c r="D85" s="13">
        <v>5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2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+'6'!G87</f>
        <v>1</v>
      </c>
      <c r="D87" s="13">
        <v>10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+'6'!G89</f>
        <v>10</v>
      </c>
      <c r="D89" s="13">
        <v>0</v>
      </c>
      <c r="E89" s="12">
        <f t="shared" si="0"/>
        <v>10</v>
      </c>
      <c r="F89" s="13">
        <v>0</v>
      </c>
      <c r="G89" s="12">
        <f t="shared" si="1"/>
        <v>10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+'6'!G106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+'6'!G150</f>
        <v>0</v>
      </c>
      <c r="D150" s="13">
        <v>19</v>
      </c>
      <c r="E150" s="12">
        <f t="shared" si="13"/>
        <v>19</v>
      </c>
      <c r="F150" s="13">
        <v>0</v>
      </c>
      <c r="G150" s="12">
        <f t="shared" si="12"/>
        <v>10</v>
      </c>
      <c r="H150" s="14">
        <v>9</v>
      </c>
      <c r="I150" s="20">
        <v>120</v>
      </c>
      <c r="J150" s="16">
        <f t="shared" si="14"/>
        <v>1080</v>
      </c>
      <c r="K150" s="17" t="s">
        <v>286</v>
      </c>
      <c r="L150" s="18">
        <v>180</v>
      </c>
      <c r="M150" s="23">
        <f t="shared" si="15"/>
        <v>900</v>
      </c>
    </row>
    <row r="151" spans="1:13" ht="25.5" x14ac:dyDescent="0.55000000000000004">
      <c r="A151" s="10">
        <v>147</v>
      </c>
      <c r="B151" s="19" t="s">
        <v>162</v>
      </c>
      <c r="C151" s="12">
        <f>+'6'!G151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8</v>
      </c>
      <c r="H151" s="14">
        <v>1</v>
      </c>
      <c r="I151" s="20">
        <v>120</v>
      </c>
      <c r="J151" s="16">
        <f t="shared" si="14"/>
        <v>120</v>
      </c>
      <c r="K151" s="17" t="s">
        <v>286</v>
      </c>
      <c r="L151" s="18">
        <v>20</v>
      </c>
      <c r="M151" s="23">
        <f t="shared" si="15"/>
        <v>100</v>
      </c>
    </row>
    <row r="152" spans="1:13" ht="25.5" x14ac:dyDescent="0.55000000000000004">
      <c r="A152" s="10">
        <v>148</v>
      </c>
      <c r="B152" s="19" t="s">
        <v>163</v>
      </c>
      <c r="C152" s="12">
        <f>+'6'!G152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1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+'6'!G153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5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+'6'!G155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+'6'!G156</f>
        <v>1</v>
      </c>
      <c r="D156" s="13">
        <v>0</v>
      </c>
      <c r="E156" s="12">
        <f t="shared" si="13"/>
        <v>1</v>
      </c>
      <c r="F156" s="13">
        <v>0</v>
      </c>
      <c r="G156" s="12">
        <f t="shared" si="12"/>
        <v>1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+'6'!G157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+'6'!G160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+'6'!G161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+'6'!G168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+'6'!G178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0</v>
      </c>
      <c r="H178" s="14">
        <v>3</v>
      </c>
      <c r="I178" s="20">
        <v>120</v>
      </c>
      <c r="J178" s="16">
        <f t="shared" si="14"/>
        <v>360</v>
      </c>
      <c r="K178" s="17" t="s">
        <v>317</v>
      </c>
      <c r="L178" s="18">
        <v>200</v>
      </c>
      <c r="M178" s="23">
        <f t="shared" si="15"/>
        <v>160</v>
      </c>
    </row>
    <row r="179" spans="1:13" ht="25.5" x14ac:dyDescent="0.55000000000000004">
      <c r="A179" s="10">
        <v>175</v>
      </c>
      <c r="B179" s="19" t="s">
        <v>189</v>
      </c>
      <c r="C179" s="12">
        <f>+'6'!G179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+'6'!G180</f>
        <v>44</v>
      </c>
      <c r="D180" s="13">
        <v>0</v>
      </c>
      <c r="E180" s="12">
        <f t="shared" si="13"/>
        <v>44</v>
      </c>
      <c r="F180" s="13">
        <v>0</v>
      </c>
      <c r="G180" s="12">
        <f t="shared" si="16"/>
        <v>36</v>
      </c>
      <c r="H180" s="14">
        <v>8</v>
      </c>
      <c r="I180" s="20">
        <v>10</v>
      </c>
      <c r="J180" s="16">
        <f t="shared" si="14"/>
        <v>80</v>
      </c>
      <c r="K180" s="17" t="s">
        <v>269</v>
      </c>
      <c r="L180" s="18">
        <v>80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+'6'!G187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+'6'!G196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+'6'!G200</f>
        <v>99</v>
      </c>
      <c r="D200" s="13">
        <v>0</v>
      </c>
      <c r="E200" s="12">
        <f t="shared" si="13"/>
        <v>99</v>
      </c>
      <c r="F200" s="13">
        <v>0</v>
      </c>
      <c r="G200" s="12">
        <f t="shared" si="16"/>
        <v>91</v>
      </c>
      <c r="H200" s="14">
        <v>8</v>
      </c>
      <c r="I200" s="15">
        <v>0</v>
      </c>
      <c r="J200" s="16">
        <f t="shared" si="17"/>
        <v>0</v>
      </c>
      <c r="K200" s="17"/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+'6'!G201</f>
        <v>0</v>
      </c>
      <c r="D201" s="13">
        <v>8</v>
      </c>
      <c r="E201" s="12">
        <f t="shared" si="13"/>
        <v>8</v>
      </c>
      <c r="F201" s="13">
        <v>0</v>
      </c>
      <c r="G201" s="12">
        <f t="shared" si="16"/>
        <v>0</v>
      </c>
      <c r="H201" s="14">
        <v>8</v>
      </c>
      <c r="I201" s="15">
        <v>25</v>
      </c>
      <c r="J201" s="16">
        <f t="shared" si="17"/>
        <v>200</v>
      </c>
      <c r="K201" s="17" t="s">
        <v>16</v>
      </c>
      <c r="L201" s="18">
        <v>0</v>
      </c>
      <c r="M201" s="23">
        <f t="shared" si="18"/>
        <v>200</v>
      </c>
    </row>
    <row r="202" spans="1:14" ht="25.5" x14ac:dyDescent="0.55000000000000004">
      <c r="A202" s="10">
        <v>198</v>
      </c>
      <c r="B202" s="19" t="s">
        <v>211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+'6'!G204</f>
        <v>0</v>
      </c>
      <c r="D204" s="13">
        <v>1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/>
    </row>
    <row r="206" spans="1:14" ht="25.5" x14ac:dyDescent="0.55000000000000004">
      <c r="A206" s="10">
        <v>202</v>
      </c>
      <c r="B206" s="19" t="s">
        <v>256</v>
      </c>
      <c r="C206" s="12">
        <f>+'6'!G206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+'6'!G211</f>
        <v>2</v>
      </c>
      <c r="D211" s="13">
        <v>0</v>
      </c>
      <c r="E211" s="12">
        <f t="shared" si="19"/>
        <v>2</v>
      </c>
      <c r="F211" s="13">
        <v>0</v>
      </c>
      <c r="G211" s="12">
        <f t="shared" si="16"/>
        <v>2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6090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350</v>
      </c>
      <c r="L219" s="2">
        <v>100</v>
      </c>
      <c r="M219" s="2">
        <v>250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B221" s="27" t="s">
        <v>318</v>
      </c>
      <c r="C221" s="31"/>
      <c r="E221" s="31"/>
      <c r="G221" s="31"/>
      <c r="I221" s="147" t="s">
        <v>218</v>
      </c>
      <c r="J221" s="148"/>
      <c r="K221" s="36">
        <f>SUM(L221:M221)</f>
        <v>35</v>
      </c>
      <c r="L221" s="2">
        <v>35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1220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4485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4485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4870</v>
      </c>
    </row>
    <row r="229" spans="1:45" s="2" customFormat="1" x14ac:dyDescent="0.5">
      <c r="J229" s="2" t="s">
        <v>271</v>
      </c>
      <c r="K229" s="23">
        <f>SUM(K218:K221)</f>
        <v>385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4485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E8FE-01D1-4D8B-A302-EF716A671755}">
  <sheetPr>
    <tabColor theme="5" tint="0.79998168889431442"/>
  </sheetPr>
  <dimension ref="A1:AS301"/>
  <sheetViews>
    <sheetView zoomScale="90" zoomScaleNormal="90" workbookViewId="0">
      <pane ySplit="4" topLeftCell="A204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+'7'!G5</f>
        <v>10</v>
      </c>
      <c r="D5" s="13">
        <v>0</v>
      </c>
      <c r="E5" s="12">
        <f t="shared" ref="E5:E94" si="0">C5+D5</f>
        <v>10</v>
      </c>
      <c r="F5" s="13">
        <v>0</v>
      </c>
      <c r="G5" s="12">
        <f t="shared" ref="G5:G94" si="1">E5-F5-H5</f>
        <v>0</v>
      </c>
      <c r="H5" s="14">
        <v>10</v>
      </c>
      <c r="I5" s="15">
        <v>50</v>
      </c>
      <c r="J5" s="16">
        <f>+I5*H5</f>
        <v>500</v>
      </c>
      <c r="K5" s="17" t="s">
        <v>16</v>
      </c>
      <c r="L5" s="18">
        <v>0</v>
      </c>
      <c r="M5" s="23">
        <f>SUM(J5-L5)</f>
        <v>500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+'7'!G6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35</v>
      </c>
      <c r="H6" s="14">
        <v>5</v>
      </c>
      <c r="I6" s="15">
        <v>100</v>
      </c>
      <c r="J6" s="16">
        <f t="shared" ref="J6:J69" si="3">+I6*H6</f>
        <v>500</v>
      </c>
      <c r="K6" s="17" t="s">
        <v>16</v>
      </c>
      <c r="L6" s="18">
        <v>0</v>
      </c>
      <c r="M6" s="23">
        <f>SUM(J6-L6)</f>
        <v>500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+'7'!G12</f>
        <v>1</v>
      </c>
      <c r="D12" s="13">
        <v>10</v>
      </c>
      <c r="E12" s="12">
        <f t="shared" si="0"/>
        <v>11</v>
      </c>
      <c r="F12" s="13">
        <v>0</v>
      </c>
      <c r="G12" s="12">
        <f t="shared" si="1"/>
        <v>10</v>
      </c>
      <c r="H12" s="14">
        <v>1</v>
      </c>
      <c r="I12" s="20">
        <v>50</v>
      </c>
      <c r="J12" s="16">
        <f t="shared" si="3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3</v>
      </c>
      <c r="D17" s="13">
        <v>5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11</v>
      </c>
      <c r="D23" s="13">
        <v>0</v>
      </c>
      <c r="E23" s="12">
        <f>C23+D23</f>
        <v>11</v>
      </c>
      <c r="F23" s="13">
        <v>0</v>
      </c>
      <c r="G23" s="12">
        <f t="shared" si="1"/>
        <v>10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8</v>
      </c>
      <c r="H24" s="14">
        <v>1</v>
      </c>
      <c r="I24" s="21">
        <v>100</v>
      </c>
      <c r="J24" s="16">
        <f t="shared" si="3"/>
        <v>100</v>
      </c>
      <c r="K24" s="17" t="s">
        <v>319</v>
      </c>
      <c r="L24" s="18">
        <v>50</v>
      </c>
      <c r="M24" s="23">
        <f t="shared" si="6"/>
        <v>50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+'7'!G27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1</v>
      </c>
      <c r="D29" s="13">
        <v>2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0</v>
      </c>
      <c r="D31" s="13">
        <v>2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1</v>
      </c>
      <c r="H34" s="14">
        <v>3</v>
      </c>
      <c r="I34" s="15">
        <v>130</v>
      </c>
      <c r="J34" s="16">
        <f t="shared" si="3"/>
        <v>390</v>
      </c>
      <c r="K34" s="17" t="s">
        <v>286</v>
      </c>
      <c r="L34" s="18">
        <v>30</v>
      </c>
      <c r="M34" s="23">
        <f t="shared" si="6"/>
        <v>360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4</v>
      </c>
      <c r="D37" s="13">
        <v>10</v>
      </c>
      <c r="E37" s="12">
        <f t="shared" si="0"/>
        <v>14</v>
      </c>
      <c r="F37" s="13">
        <v>0</v>
      </c>
      <c r="G37" s="12">
        <f t="shared" si="1"/>
        <v>12</v>
      </c>
      <c r="H37" s="14">
        <v>2</v>
      </c>
      <c r="I37" s="15">
        <v>100</v>
      </c>
      <c r="J37" s="16">
        <f t="shared" si="3"/>
        <v>200</v>
      </c>
      <c r="K37" s="17" t="s">
        <v>320</v>
      </c>
      <c r="L37" s="18">
        <v>50</v>
      </c>
      <c r="M37" s="23">
        <f t="shared" si="6"/>
        <v>150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6</v>
      </c>
      <c r="D39" s="13">
        <v>0</v>
      </c>
      <c r="E39" s="12">
        <f t="shared" si="0"/>
        <v>6</v>
      </c>
      <c r="F39" s="13">
        <v>1</v>
      </c>
      <c r="G39" s="12">
        <f t="shared" si="1"/>
        <v>5</v>
      </c>
      <c r="H39" s="14">
        <v>0</v>
      </c>
      <c r="I39" s="15">
        <v>50</v>
      </c>
      <c r="J39" s="16">
        <f t="shared" si="3"/>
        <v>0</v>
      </c>
      <c r="K39" s="17" t="s">
        <v>321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0</v>
      </c>
      <c r="H41" s="14">
        <v>1</v>
      </c>
      <c r="I41" s="15">
        <v>50</v>
      </c>
      <c r="J41" s="16">
        <f t="shared" si="3"/>
        <v>50</v>
      </c>
      <c r="K41" s="17" t="s">
        <v>274</v>
      </c>
      <c r="L41" s="18">
        <v>50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7</v>
      </c>
      <c r="H42" s="14">
        <v>1</v>
      </c>
      <c r="I42" s="15">
        <v>50</v>
      </c>
      <c r="J42" s="16">
        <f t="shared" si="3"/>
        <v>50</v>
      </c>
      <c r="K42" s="17" t="s">
        <v>322</v>
      </c>
      <c r="L42" s="18">
        <v>15</v>
      </c>
      <c r="M42" s="23">
        <f t="shared" si="6"/>
        <v>35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13</v>
      </c>
      <c r="D49" s="13">
        <v>0</v>
      </c>
      <c r="E49" s="12">
        <f t="shared" si="0"/>
        <v>13</v>
      </c>
      <c r="F49" s="13">
        <v>0</v>
      </c>
      <c r="G49" s="12">
        <f>E49-F49-H49</f>
        <v>12</v>
      </c>
      <c r="H49" s="14">
        <v>1</v>
      </c>
      <c r="I49" s="15">
        <v>50</v>
      </c>
      <c r="J49" s="16">
        <f t="shared" si="3"/>
        <v>50</v>
      </c>
      <c r="K49" s="17" t="s">
        <v>322</v>
      </c>
      <c r="L49" s="18">
        <v>15</v>
      </c>
      <c r="M49" s="23">
        <f t="shared" si="6"/>
        <v>35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319</v>
      </c>
      <c r="L52" s="18">
        <v>60</v>
      </c>
      <c r="M52" s="23">
        <f t="shared" si="6"/>
        <v>60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0">
        <v>50</v>
      </c>
      <c r="J62" s="16">
        <f t="shared" si="3"/>
        <v>50</v>
      </c>
      <c r="K62" s="17" t="s">
        <v>323</v>
      </c>
      <c r="L62" s="18">
        <v>10</v>
      </c>
      <c r="M62" s="23">
        <f t="shared" si="6"/>
        <v>40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+'7'!G63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9</v>
      </c>
      <c r="D66" s="13">
        <v>5</v>
      </c>
      <c r="E66" s="12">
        <f t="shared" si="0"/>
        <v>14</v>
      </c>
      <c r="F66" s="13">
        <v>0</v>
      </c>
      <c r="G66" s="12">
        <f t="shared" si="1"/>
        <v>13</v>
      </c>
      <c r="H66" s="14">
        <v>1</v>
      </c>
      <c r="I66" s="15">
        <v>50</v>
      </c>
      <c r="J66" s="16">
        <f t="shared" si="3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+'7'!G70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0">
        <v>50</v>
      </c>
      <c r="J70" s="16">
        <f t="shared" ref="J70:J133" si="8">+I70*H70</f>
        <v>100</v>
      </c>
      <c r="K70" s="17" t="s">
        <v>319</v>
      </c>
      <c r="L70" s="18">
        <v>50</v>
      </c>
      <c r="M70" s="23">
        <f t="shared" si="6"/>
        <v>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+'7'!G74</f>
        <v>4</v>
      </c>
      <c r="D74" s="13">
        <v>5</v>
      </c>
      <c r="E74" s="12">
        <f t="shared" si="0"/>
        <v>9</v>
      </c>
      <c r="F74" s="13">
        <v>0</v>
      </c>
      <c r="G74" s="12">
        <f t="shared" si="1"/>
        <v>9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+'7'!G77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0">
        <v>50</v>
      </c>
      <c r="J77" s="16">
        <f t="shared" si="8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+'7'!G79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+'7'!G81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+'7'!G82</f>
        <v>2</v>
      </c>
      <c r="D82" s="13">
        <v>0</v>
      </c>
      <c r="E82" s="12">
        <f t="shared" si="0"/>
        <v>2</v>
      </c>
      <c r="F82" s="13">
        <v>1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321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+'7'!G85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+'7'!G86</f>
        <v>2</v>
      </c>
      <c r="D86" s="13">
        <v>0</v>
      </c>
      <c r="E86" s="12">
        <f t="shared" si="0"/>
        <v>2</v>
      </c>
      <c r="F86" s="13">
        <v>0</v>
      </c>
      <c r="G86" s="12">
        <f t="shared" si="1"/>
        <v>1</v>
      </c>
      <c r="H86" s="14">
        <v>1</v>
      </c>
      <c r="I86" s="20">
        <v>55</v>
      </c>
      <c r="J86" s="16">
        <f t="shared" si="8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+'7'!G87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+'7'!G89</f>
        <v>10</v>
      </c>
      <c r="D89" s="13">
        <v>0</v>
      </c>
      <c r="E89" s="12">
        <f t="shared" si="0"/>
        <v>10</v>
      </c>
      <c r="F89" s="13">
        <v>0</v>
      </c>
      <c r="G89" s="12">
        <f t="shared" si="1"/>
        <v>9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+'7'!G90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+'7'!G102</f>
        <v>0</v>
      </c>
      <c r="D102" s="13">
        <v>2</v>
      </c>
      <c r="E102" s="12">
        <f t="shared" si="13"/>
        <v>2</v>
      </c>
      <c r="F102" s="13">
        <v>0</v>
      </c>
      <c r="G102" s="12">
        <f t="shared" si="12"/>
        <v>2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+'7'!G106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+'7'!G150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2"/>
        <v>2</v>
      </c>
      <c r="H150" s="14">
        <v>8</v>
      </c>
      <c r="I150" s="20">
        <v>120</v>
      </c>
      <c r="J150" s="16">
        <f t="shared" si="14"/>
        <v>960</v>
      </c>
      <c r="K150" s="17" t="s">
        <v>286</v>
      </c>
      <c r="L150" s="18">
        <v>160</v>
      </c>
      <c r="M150" s="23">
        <f t="shared" si="15"/>
        <v>800</v>
      </c>
    </row>
    <row r="151" spans="1:13" ht="25.5" x14ac:dyDescent="0.55000000000000004">
      <c r="A151" s="10">
        <v>147</v>
      </c>
      <c r="B151" s="19" t="s">
        <v>162</v>
      </c>
      <c r="C151" s="12">
        <f>+'7'!G151</f>
        <v>8</v>
      </c>
      <c r="D151" s="13">
        <v>0</v>
      </c>
      <c r="E151" s="12">
        <f t="shared" si="13"/>
        <v>8</v>
      </c>
      <c r="F151" s="13">
        <v>0</v>
      </c>
      <c r="G151" s="12">
        <f t="shared" si="12"/>
        <v>4</v>
      </c>
      <c r="H151" s="14">
        <v>4</v>
      </c>
      <c r="I151" s="20">
        <v>120</v>
      </c>
      <c r="J151" s="16">
        <f t="shared" si="14"/>
        <v>480</v>
      </c>
      <c r="K151" s="17" t="s">
        <v>286</v>
      </c>
      <c r="L151" s="18">
        <v>80</v>
      </c>
      <c r="M151" s="23">
        <f t="shared" si="15"/>
        <v>400</v>
      </c>
    </row>
    <row r="152" spans="1:13" ht="25.5" x14ac:dyDescent="0.55000000000000004">
      <c r="A152" s="10">
        <v>148</v>
      </c>
      <c r="B152" s="19" t="s">
        <v>163</v>
      </c>
      <c r="C152" s="12">
        <f>+'7'!G152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0</v>
      </c>
      <c r="H152" s="14">
        <v>1</v>
      </c>
      <c r="I152" s="20">
        <v>120</v>
      </c>
      <c r="J152" s="16">
        <f t="shared" si="14"/>
        <v>120</v>
      </c>
      <c r="K152" s="17" t="s">
        <v>286</v>
      </c>
      <c r="L152" s="18">
        <v>20</v>
      </c>
      <c r="M152" s="23">
        <f t="shared" si="15"/>
        <v>100</v>
      </c>
    </row>
    <row r="153" spans="1:13" ht="25.5" x14ac:dyDescent="0.55000000000000004">
      <c r="A153" s="10">
        <v>149</v>
      </c>
      <c r="B153" s="19" t="s">
        <v>164</v>
      </c>
      <c r="C153" s="12">
        <f>+'7'!G153</f>
        <v>5</v>
      </c>
      <c r="D153" s="13">
        <v>0</v>
      </c>
      <c r="E153" s="12">
        <f t="shared" si="13"/>
        <v>5</v>
      </c>
      <c r="F153" s="13">
        <v>0</v>
      </c>
      <c r="G153" s="12">
        <f t="shared" si="12"/>
        <v>4</v>
      </c>
      <c r="H153" s="14">
        <v>1</v>
      </c>
      <c r="I153" s="20">
        <v>120</v>
      </c>
      <c r="J153" s="16">
        <f t="shared" si="14"/>
        <v>120</v>
      </c>
      <c r="K153" s="17" t="s">
        <v>286</v>
      </c>
      <c r="L153" s="18">
        <v>20</v>
      </c>
      <c r="M153" s="23">
        <f t="shared" si="15"/>
        <v>100</v>
      </c>
    </row>
    <row r="154" spans="1:13" ht="25.5" x14ac:dyDescent="0.55000000000000004">
      <c r="A154" s="10">
        <v>150</v>
      </c>
      <c r="B154" s="19" t="s">
        <v>165</v>
      </c>
      <c r="C154" s="12">
        <f>+'7'!G154</f>
        <v>0</v>
      </c>
      <c r="D154" s="13">
        <v>5</v>
      </c>
      <c r="E154" s="12">
        <f t="shared" si="13"/>
        <v>5</v>
      </c>
      <c r="F154" s="13">
        <v>0</v>
      </c>
      <c r="G154" s="12">
        <f t="shared" si="12"/>
        <v>5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+'7'!G155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+'7'!G156</f>
        <v>1</v>
      </c>
      <c r="D156" s="13">
        <v>5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+'7'!G157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+'7'!G160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+'7'!G161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+'7'!G168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+'7'!G170</f>
        <v>0</v>
      </c>
      <c r="D170" s="13">
        <v>5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+'7'!G177</f>
        <v>0</v>
      </c>
      <c r="D177" s="13">
        <v>5</v>
      </c>
      <c r="E177" s="12">
        <f t="shared" si="13"/>
        <v>5</v>
      </c>
      <c r="F177" s="13">
        <v>0</v>
      </c>
      <c r="G177" s="12">
        <f t="shared" si="16"/>
        <v>5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6"/>
        <v>44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+'7'!G180</f>
        <v>36</v>
      </c>
      <c r="D180" s="13">
        <v>0</v>
      </c>
      <c r="E180" s="12">
        <f t="shared" si="13"/>
        <v>36</v>
      </c>
      <c r="F180" s="13">
        <v>0</v>
      </c>
      <c r="G180" s="12">
        <f t="shared" si="16"/>
        <v>34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191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+'7'!G187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+'7'!G196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+'7'!G200</f>
        <v>91</v>
      </c>
      <c r="D200" s="13">
        <v>0</v>
      </c>
      <c r="E200" s="12">
        <f t="shared" si="13"/>
        <v>91</v>
      </c>
      <c r="F200" s="13">
        <v>0</v>
      </c>
      <c r="G200" s="12">
        <f t="shared" si="16"/>
        <v>91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+'7'!G204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3660</v>
      </c>
    </row>
    <row r="206" spans="1:14" ht="25.5" x14ac:dyDescent="0.55000000000000004">
      <c r="A206" s="10">
        <v>202</v>
      </c>
      <c r="B206" s="19" t="s">
        <v>256</v>
      </c>
      <c r="C206" s="12">
        <f>+'7'!G206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+'7'!G211</f>
        <v>2</v>
      </c>
      <c r="D211" s="13">
        <v>0</v>
      </c>
      <c r="E211" s="12">
        <f t="shared" si="19"/>
        <v>2</v>
      </c>
      <c r="F211" s="13">
        <v>0</v>
      </c>
      <c r="G211" s="12">
        <f t="shared" si="16"/>
        <v>0</v>
      </c>
      <c r="H211" s="14">
        <v>2</v>
      </c>
      <c r="I211" s="20">
        <v>50</v>
      </c>
      <c r="J211" s="16">
        <f t="shared" si="17"/>
        <v>100</v>
      </c>
      <c r="K211" s="17" t="s">
        <v>319</v>
      </c>
      <c r="L211" s="18">
        <v>50</v>
      </c>
      <c r="M211" s="23">
        <f t="shared" si="18"/>
        <v>50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4370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1510</v>
      </c>
      <c r="L219" s="2">
        <v>90</v>
      </c>
      <c r="M219" s="2">
        <v>400</v>
      </c>
      <c r="N219" s="2">
        <v>360</v>
      </c>
      <c r="O219" s="2">
        <v>160</v>
      </c>
      <c r="P219" s="2">
        <v>500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660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2200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2200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3710</v>
      </c>
    </row>
    <row r="229" spans="1:45" s="2" customFormat="1" x14ac:dyDescent="0.5">
      <c r="J229" s="2" t="s">
        <v>271</v>
      </c>
      <c r="K229" s="23">
        <f>SUM(K218:K221)</f>
        <v>1510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2200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E53D-E491-4B4B-97FF-DCAB78350FD7}">
  <sheetPr>
    <tabColor theme="5" tint="0.79998168889431442"/>
  </sheetPr>
  <dimension ref="A1:AS301"/>
  <sheetViews>
    <sheetView zoomScale="90" zoomScaleNormal="90" workbookViewId="0">
      <pane ySplit="4" topLeftCell="A209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+'8'!G5</f>
        <v>0</v>
      </c>
      <c r="D5" s="13">
        <v>10</v>
      </c>
      <c r="E5" s="12">
        <f t="shared" ref="E5:E94" si="0">C5+D5</f>
        <v>10</v>
      </c>
      <c r="F5" s="13">
        <v>0</v>
      </c>
      <c r="G5" s="12">
        <f t="shared" ref="G5:G94" si="1">E5-F5-H5</f>
        <v>4</v>
      </c>
      <c r="H5" s="14">
        <v>6</v>
      </c>
      <c r="I5" s="15">
        <v>50</v>
      </c>
      <c r="J5" s="16">
        <f>+I5*H5</f>
        <v>300</v>
      </c>
      <c r="K5" s="17" t="s">
        <v>324</v>
      </c>
      <c r="L5" s="18">
        <v>60</v>
      </c>
      <c r="M5" s="23">
        <f>SUM(J5-L5)</f>
        <v>240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+'8'!G6</f>
        <v>35</v>
      </c>
      <c r="D6" s="13">
        <v>20</v>
      </c>
      <c r="E6" s="12">
        <f t="shared" si="0"/>
        <v>55</v>
      </c>
      <c r="F6" s="13">
        <v>0</v>
      </c>
      <c r="G6" s="12">
        <f t="shared" si="1"/>
        <v>51</v>
      </c>
      <c r="H6" s="14">
        <v>4</v>
      </c>
      <c r="I6" s="15">
        <v>100</v>
      </c>
      <c r="J6" s="16">
        <f t="shared" ref="J6:J69" si="3">+I6*H6</f>
        <v>400</v>
      </c>
      <c r="K6" s="17" t="s">
        <v>325</v>
      </c>
      <c r="L6" s="18">
        <v>20</v>
      </c>
      <c r="M6" s="23">
        <f>SUM(J6-L6)</f>
        <v>380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+'8'!G12</f>
        <v>10</v>
      </c>
      <c r="D12" s="13">
        <v>0</v>
      </c>
      <c r="E12" s="12">
        <f t="shared" si="0"/>
        <v>10</v>
      </c>
      <c r="F12" s="13">
        <v>1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+'8'!G14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6</v>
      </c>
      <c r="H17" s="14">
        <v>2</v>
      </c>
      <c r="I17" s="15">
        <v>50</v>
      </c>
      <c r="J17" s="16">
        <f t="shared" si="3"/>
        <v>100</v>
      </c>
      <c r="K17" s="17" t="s">
        <v>324</v>
      </c>
      <c r="L17" s="18">
        <v>20</v>
      </c>
      <c r="M17" s="23">
        <f t="shared" si="6"/>
        <v>80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3</v>
      </c>
      <c r="D22" s="13">
        <v>2</v>
      </c>
      <c r="E22" s="12">
        <f>C22+D22</f>
        <v>5</v>
      </c>
      <c r="F22" s="13">
        <v>0</v>
      </c>
      <c r="G22" s="12">
        <f t="shared" si="1"/>
        <v>5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10</v>
      </c>
      <c r="D23" s="13">
        <v>10</v>
      </c>
      <c r="E23" s="12">
        <f>C23+D23</f>
        <v>20</v>
      </c>
      <c r="F23" s="13">
        <v>0</v>
      </c>
      <c r="G23" s="12">
        <f t="shared" si="1"/>
        <v>20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+'8'!G27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12</v>
      </c>
      <c r="D37" s="13">
        <v>0</v>
      </c>
      <c r="E37" s="12">
        <f t="shared" si="0"/>
        <v>12</v>
      </c>
      <c r="F37" s="13">
        <v>2</v>
      </c>
      <c r="G37" s="12">
        <f t="shared" si="1"/>
        <v>10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4</v>
      </c>
      <c r="D38" s="13">
        <v>2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5</v>
      </c>
      <c r="D39" s="13">
        <v>2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5</v>
      </c>
      <c r="D40" s="13">
        <v>2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0</v>
      </c>
      <c r="D41" s="13">
        <v>1</v>
      </c>
      <c r="E41" s="12">
        <f t="shared" si="0"/>
        <v>1</v>
      </c>
      <c r="F41" s="13">
        <v>0</v>
      </c>
      <c r="G41" s="12">
        <f t="shared" si="1"/>
        <v>1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7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0</v>
      </c>
      <c r="D43" s="13">
        <v>1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2</v>
      </c>
      <c r="D44" s="13">
        <v>1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274</v>
      </c>
      <c r="L47" s="18">
        <v>50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12</v>
      </c>
      <c r="D49" s="13">
        <v>0</v>
      </c>
      <c r="E49" s="12">
        <f t="shared" si="0"/>
        <v>12</v>
      </c>
      <c r="F49" s="13">
        <v>0</v>
      </c>
      <c r="G49" s="12">
        <f>E49-F49-H49</f>
        <v>12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2</v>
      </c>
      <c r="D55" s="13">
        <v>3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2</v>
      </c>
      <c r="D61" s="13">
        <v>3</v>
      </c>
      <c r="E61" s="12">
        <f t="shared" si="0"/>
        <v>5</v>
      </c>
      <c r="F61" s="13">
        <v>0</v>
      </c>
      <c r="G61" s="12">
        <f t="shared" si="1"/>
        <v>5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+'8'!G62</f>
        <v>1</v>
      </c>
      <c r="D62" s="13">
        <v>3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+'8'!G63</f>
        <v>1</v>
      </c>
      <c r="D63" s="13">
        <v>3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+'8'!G66</f>
        <v>13</v>
      </c>
      <c r="D66" s="13">
        <v>0</v>
      </c>
      <c r="E66" s="12">
        <f t="shared" si="0"/>
        <v>13</v>
      </c>
      <c r="F66" s="13">
        <v>0</v>
      </c>
      <c r="G66" s="12">
        <f t="shared" si="1"/>
        <v>13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1</v>
      </c>
      <c r="D67" s="13">
        <v>2</v>
      </c>
      <c r="E67" s="12">
        <f>C67+D67</f>
        <v>3</v>
      </c>
      <c r="F67" s="13">
        <v>0</v>
      </c>
      <c r="G67" s="12">
        <f t="shared" si="1"/>
        <v>0</v>
      </c>
      <c r="H67" s="14">
        <v>3</v>
      </c>
      <c r="I67" s="15">
        <v>50</v>
      </c>
      <c r="J67" s="16">
        <f t="shared" si="3"/>
        <v>150</v>
      </c>
      <c r="K67" s="17" t="s">
        <v>326</v>
      </c>
      <c r="L67" s="18">
        <v>70</v>
      </c>
      <c r="M67" s="23">
        <f t="shared" si="6"/>
        <v>80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+'8'!G70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6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+'8'!G71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+'8'!G74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8</v>
      </c>
      <c r="H74" s="14">
        <v>1</v>
      </c>
      <c r="I74" s="22">
        <v>120</v>
      </c>
      <c r="J74" s="16">
        <f t="shared" si="8"/>
        <v>120</v>
      </c>
      <c r="K74" s="17" t="s">
        <v>286</v>
      </c>
      <c r="L74" s="18">
        <v>20</v>
      </c>
      <c r="M74" s="23">
        <f t="shared" si="11"/>
        <v>100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+'8'!G77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+'8'!G79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+'8'!G81</f>
        <v>1</v>
      </c>
      <c r="D81" s="13">
        <v>2</v>
      </c>
      <c r="E81" s="12">
        <f t="shared" si="0"/>
        <v>3</v>
      </c>
      <c r="F81" s="13"/>
      <c r="G81" s="12">
        <f t="shared" si="1"/>
        <v>1</v>
      </c>
      <c r="H81" s="14">
        <v>2</v>
      </c>
      <c r="I81" s="20">
        <v>55</v>
      </c>
      <c r="J81" s="16">
        <f t="shared" si="8"/>
        <v>110</v>
      </c>
      <c r="K81" s="17" t="s">
        <v>16</v>
      </c>
      <c r="L81" s="18">
        <v>0</v>
      </c>
      <c r="M81" s="23">
        <f t="shared" si="11"/>
        <v>110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+'8'!G85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+'8'!G86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+'8'!G87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8</v>
      </c>
      <c r="H87" s="14">
        <v>3</v>
      </c>
      <c r="I87" s="20">
        <v>60</v>
      </c>
      <c r="J87" s="16">
        <f t="shared" si="8"/>
        <v>180</v>
      </c>
      <c r="K87" s="17" t="s">
        <v>286</v>
      </c>
      <c r="L87" s="18">
        <v>30</v>
      </c>
      <c r="M87" s="23">
        <f t="shared" si="11"/>
        <v>150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+'8'!G89</f>
        <v>9</v>
      </c>
      <c r="D89" s="13">
        <v>0</v>
      </c>
      <c r="E89" s="12">
        <f t="shared" si="0"/>
        <v>9</v>
      </c>
      <c r="F89" s="13">
        <v>0</v>
      </c>
      <c r="G89" s="12">
        <f t="shared" si="1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+'8'!G90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+'8'!G102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12"/>
        <v>1</v>
      </c>
      <c r="H102" s="14">
        <v>1</v>
      </c>
      <c r="I102" s="20">
        <v>50</v>
      </c>
      <c r="J102" s="16">
        <f t="shared" si="8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+'8'!G106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+'8'!G150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+'8'!G151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+'8'!G153</f>
        <v>4</v>
      </c>
      <c r="D153" s="13">
        <v>0</v>
      </c>
      <c r="E153" s="12">
        <f t="shared" si="13"/>
        <v>4</v>
      </c>
      <c r="F153" s="13">
        <v>0</v>
      </c>
      <c r="G153" s="12">
        <f t="shared" si="12"/>
        <v>1</v>
      </c>
      <c r="H153" s="14">
        <v>3</v>
      </c>
      <c r="I153" s="20">
        <v>120</v>
      </c>
      <c r="J153" s="16">
        <f t="shared" si="14"/>
        <v>360</v>
      </c>
      <c r="K153" s="17" t="s">
        <v>286</v>
      </c>
      <c r="L153" s="18">
        <v>60</v>
      </c>
      <c r="M153" s="23">
        <f t="shared" si="15"/>
        <v>300</v>
      </c>
    </row>
    <row r="154" spans="1:13" ht="25.5" x14ac:dyDescent="0.55000000000000004">
      <c r="A154" s="10">
        <v>150</v>
      </c>
      <c r="B154" s="19" t="s">
        <v>165</v>
      </c>
      <c r="C154" s="12">
        <f>+'8'!G154</f>
        <v>5</v>
      </c>
      <c r="D154" s="13">
        <v>0</v>
      </c>
      <c r="E154" s="12">
        <f t="shared" si="13"/>
        <v>5</v>
      </c>
      <c r="F154" s="13">
        <v>0</v>
      </c>
      <c r="G154" s="12">
        <f t="shared" si="12"/>
        <v>5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+'8'!G155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+'8'!G156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+'8'!G157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+'8'!G160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+'8'!G161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+'8'!G168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+'8'!G170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+'8'!G177</f>
        <v>5</v>
      </c>
      <c r="D177" s="13">
        <v>0</v>
      </c>
      <c r="E177" s="12">
        <f t="shared" si="13"/>
        <v>5</v>
      </c>
      <c r="F177" s="13">
        <v>0</v>
      </c>
      <c r="G177" s="12">
        <f t="shared" si="16"/>
        <v>5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+'8'!G179</f>
        <v>44</v>
      </c>
      <c r="D179" s="13">
        <v>0</v>
      </c>
      <c r="E179" s="12">
        <f t="shared" si="13"/>
        <v>44</v>
      </c>
      <c r="F179" s="13">
        <v>1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327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+'8'!G180</f>
        <v>34</v>
      </c>
      <c r="D180" s="13">
        <v>0</v>
      </c>
      <c r="E180" s="12">
        <f t="shared" si="13"/>
        <v>34</v>
      </c>
      <c r="F180" s="13">
        <v>0</v>
      </c>
      <c r="G180" s="12">
        <f t="shared" si="16"/>
        <v>34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+'8'!G187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+'8'!G196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+'8'!G200</f>
        <v>91</v>
      </c>
      <c r="D200" s="13">
        <v>0</v>
      </c>
      <c r="E200" s="12">
        <f t="shared" si="13"/>
        <v>91</v>
      </c>
      <c r="F200" s="13">
        <v>0</v>
      </c>
      <c r="G200" s="12">
        <f t="shared" si="16"/>
        <v>91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+'8'!G204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0</v>
      </c>
      <c r="H204" s="14">
        <v>1</v>
      </c>
      <c r="I204" s="15">
        <v>120</v>
      </c>
      <c r="J204" s="16">
        <f t="shared" si="17"/>
        <v>120</v>
      </c>
      <c r="K204" s="17" t="s">
        <v>16</v>
      </c>
      <c r="L204" s="18">
        <v>0</v>
      </c>
      <c r="M204" s="23">
        <f t="shared" si="18"/>
        <v>120</v>
      </c>
    </row>
    <row r="205" spans="1:14" ht="25.5" x14ac:dyDescent="0.55000000000000004">
      <c r="A205" s="10">
        <v>201</v>
      </c>
      <c r="B205" s="19" t="s">
        <v>213</v>
      </c>
      <c r="C205" s="12">
        <f>+'8'!G205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1790</v>
      </c>
    </row>
    <row r="206" spans="1:14" ht="25.5" x14ac:dyDescent="0.55000000000000004">
      <c r="A206" s="10">
        <v>202</v>
      </c>
      <c r="B206" s="19" t="s">
        <v>256</v>
      </c>
      <c r="C206" s="12">
        <f>+'8'!G206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2120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730</v>
      </c>
      <c r="L219" s="2">
        <v>560</v>
      </c>
      <c r="M219" s="2">
        <v>170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330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1060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1060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1790</v>
      </c>
    </row>
    <row r="229" spans="1:45" s="2" customFormat="1" x14ac:dyDescent="0.5">
      <c r="J229" s="2" t="s">
        <v>271</v>
      </c>
      <c r="K229" s="23">
        <f>SUM(K218:K221)</f>
        <v>730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1060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ED93-4052-4125-9782-F109ED5C6F84}">
  <sheetPr>
    <tabColor theme="5" tint="0.79998168889431442"/>
  </sheetPr>
  <dimension ref="A1:AS301"/>
  <sheetViews>
    <sheetView zoomScaleNormal="100" workbookViewId="0">
      <pane ySplit="4" topLeftCell="A203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+'9'!G5</f>
        <v>4</v>
      </c>
      <c r="D5" s="13">
        <v>0</v>
      </c>
      <c r="E5" s="12">
        <f t="shared" ref="E5:E94" si="0">C5+D5</f>
        <v>4</v>
      </c>
      <c r="F5" s="13">
        <v>0</v>
      </c>
      <c r="G5" s="12">
        <f t="shared" ref="G5:G94" si="1">E5-F5-H5</f>
        <v>3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+'9'!G6</f>
        <v>51</v>
      </c>
      <c r="D6" s="13">
        <v>0</v>
      </c>
      <c r="E6" s="12">
        <f t="shared" si="0"/>
        <v>51</v>
      </c>
      <c r="F6" s="13">
        <v>0</v>
      </c>
      <c r="G6" s="12">
        <f t="shared" si="1"/>
        <v>36</v>
      </c>
      <c r="H6" s="14">
        <v>15</v>
      </c>
      <c r="I6" s="15">
        <v>100</v>
      </c>
      <c r="J6" s="16">
        <f t="shared" ref="J6:J69" si="3">+I6*H6</f>
        <v>1500</v>
      </c>
      <c r="K6" s="17" t="s">
        <v>328</v>
      </c>
      <c r="L6" s="18">
        <v>140</v>
      </c>
      <c r="M6" s="23">
        <f>SUM(J6-L6)</f>
        <v>1360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+'9'!G12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+'9'!G14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+'9'!G17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5</v>
      </c>
      <c r="D22" s="13">
        <v>0</v>
      </c>
      <c r="E22" s="12">
        <f>C22+D22</f>
        <v>5</v>
      </c>
      <c r="F22" s="13">
        <v>0</v>
      </c>
      <c r="G22" s="12">
        <f t="shared" si="1"/>
        <v>4</v>
      </c>
      <c r="H22" s="14">
        <v>1</v>
      </c>
      <c r="I22" s="15">
        <v>85</v>
      </c>
      <c r="J22" s="16">
        <f t="shared" si="3"/>
        <v>85</v>
      </c>
      <c r="K22" s="17" t="s">
        <v>286</v>
      </c>
      <c r="L22" s="18">
        <v>40</v>
      </c>
      <c r="M22" s="23">
        <f t="shared" si="6"/>
        <v>45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20</v>
      </c>
      <c r="D23" s="13">
        <v>0</v>
      </c>
      <c r="E23" s="12">
        <f>C23+D23</f>
        <v>20</v>
      </c>
      <c r="F23" s="13">
        <v>0</v>
      </c>
      <c r="G23" s="12">
        <f t="shared" si="1"/>
        <v>17</v>
      </c>
      <c r="H23" s="14">
        <v>3</v>
      </c>
      <c r="I23" s="15">
        <v>100</v>
      </c>
      <c r="J23" s="16">
        <f t="shared" si="3"/>
        <v>300</v>
      </c>
      <c r="K23" s="17" t="s">
        <v>329</v>
      </c>
      <c r="L23" s="18">
        <v>20</v>
      </c>
      <c r="M23" s="23">
        <f t="shared" si="6"/>
        <v>280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6</v>
      </c>
      <c r="H24" s="14">
        <v>2</v>
      </c>
      <c r="I24" s="21">
        <v>100</v>
      </c>
      <c r="J24" s="16">
        <f t="shared" si="3"/>
        <v>200</v>
      </c>
      <c r="K24" s="17" t="s">
        <v>320</v>
      </c>
      <c r="L24" s="18">
        <v>50</v>
      </c>
      <c r="M24" s="23">
        <f t="shared" si="6"/>
        <v>150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+'9'!G27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2</v>
      </c>
      <c r="H29" s="14">
        <v>1</v>
      </c>
      <c r="I29" s="15">
        <v>100</v>
      </c>
      <c r="J29" s="16">
        <f t="shared" si="3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0</v>
      </c>
      <c r="H34" s="14">
        <v>5</v>
      </c>
      <c r="I34" s="15">
        <v>130</v>
      </c>
      <c r="J34" s="16">
        <f t="shared" si="3"/>
        <v>650</v>
      </c>
      <c r="K34" s="17" t="s">
        <v>324</v>
      </c>
      <c r="L34" s="18">
        <v>150</v>
      </c>
      <c r="M34" s="23">
        <f t="shared" si="6"/>
        <v>500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0</v>
      </c>
      <c r="H35" s="14">
        <v>5</v>
      </c>
      <c r="I35" s="15">
        <v>130</v>
      </c>
      <c r="J35" s="16">
        <f t="shared" si="3"/>
        <v>650</v>
      </c>
      <c r="K35" s="17" t="s">
        <v>324</v>
      </c>
      <c r="L35" s="18">
        <v>150</v>
      </c>
      <c r="M35" s="23">
        <f t="shared" si="6"/>
        <v>500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0</v>
      </c>
      <c r="H37" s="14">
        <v>10</v>
      </c>
      <c r="I37" s="15">
        <v>100</v>
      </c>
      <c r="J37" s="16">
        <f t="shared" si="3"/>
        <v>1000</v>
      </c>
      <c r="K37" s="17" t="s">
        <v>16</v>
      </c>
      <c r="L37" s="18">
        <v>0</v>
      </c>
      <c r="M37" s="23">
        <f t="shared" si="6"/>
        <v>1000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3"/>
        <v>100</v>
      </c>
      <c r="K38" s="17" t="s">
        <v>286</v>
      </c>
      <c r="L38" s="18">
        <v>35</v>
      </c>
      <c r="M38" s="23">
        <f t="shared" si="6"/>
        <v>65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7</v>
      </c>
      <c r="D39" s="13">
        <v>0</v>
      </c>
      <c r="E39" s="12">
        <f t="shared" si="0"/>
        <v>7</v>
      </c>
      <c r="F39" s="13">
        <v>1</v>
      </c>
      <c r="G39" s="12">
        <f t="shared" si="1"/>
        <v>3</v>
      </c>
      <c r="H39" s="14">
        <v>3</v>
      </c>
      <c r="I39" s="15">
        <v>50</v>
      </c>
      <c r="J39" s="16">
        <f t="shared" si="3"/>
        <v>150</v>
      </c>
      <c r="K39" s="17" t="s">
        <v>286</v>
      </c>
      <c r="L39" s="18">
        <v>60</v>
      </c>
      <c r="M39" s="23">
        <f t="shared" si="6"/>
        <v>90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7</v>
      </c>
      <c r="D40" s="13">
        <v>0</v>
      </c>
      <c r="E40" s="12">
        <f t="shared" si="0"/>
        <v>7</v>
      </c>
      <c r="F40" s="13">
        <v>1</v>
      </c>
      <c r="G40" s="12">
        <f t="shared" si="1"/>
        <v>4</v>
      </c>
      <c r="H40" s="14">
        <v>2</v>
      </c>
      <c r="I40" s="15">
        <v>50</v>
      </c>
      <c r="J40" s="16">
        <f t="shared" si="3"/>
        <v>100</v>
      </c>
      <c r="K40" s="17" t="s">
        <v>286</v>
      </c>
      <c r="L40" s="18">
        <v>35</v>
      </c>
      <c r="M40" s="23">
        <f t="shared" si="6"/>
        <v>65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1</v>
      </c>
      <c r="D41" s="13">
        <v>0</v>
      </c>
      <c r="E41" s="12">
        <f t="shared" si="0"/>
        <v>1</v>
      </c>
      <c r="F41" s="13">
        <v>0</v>
      </c>
      <c r="G41" s="12">
        <f t="shared" si="1"/>
        <v>0</v>
      </c>
      <c r="H41" s="14">
        <v>1</v>
      </c>
      <c r="I41" s="15">
        <v>50</v>
      </c>
      <c r="J41" s="16">
        <f t="shared" si="3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16">
        <f t="shared" si="3"/>
        <v>50</v>
      </c>
      <c r="K42" s="17" t="s">
        <v>323</v>
      </c>
      <c r="L42" s="18">
        <v>10</v>
      </c>
      <c r="M42" s="23">
        <f t="shared" si="6"/>
        <v>40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1</v>
      </c>
      <c r="H44" s="14">
        <v>2</v>
      </c>
      <c r="I44" s="15">
        <v>50</v>
      </c>
      <c r="J44" s="16">
        <f t="shared" si="3"/>
        <v>100</v>
      </c>
      <c r="K44" s="17" t="s">
        <v>323</v>
      </c>
      <c r="L44" s="18">
        <v>20</v>
      </c>
      <c r="M44" s="23">
        <f t="shared" si="6"/>
        <v>80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3"/>
        <v>100</v>
      </c>
      <c r="K47" s="17" t="s">
        <v>329</v>
      </c>
      <c r="L47" s="18">
        <v>10</v>
      </c>
      <c r="M47" s="23">
        <f t="shared" si="6"/>
        <v>90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4</v>
      </c>
      <c r="D48" s="13">
        <v>0</v>
      </c>
      <c r="E48" s="12">
        <f t="shared" si="0"/>
        <v>4</v>
      </c>
      <c r="F48" s="13">
        <v>2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12</v>
      </c>
      <c r="D49" s="13">
        <v>0</v>
      </c>
      <c r="E49" s="12">
        <f t="shared" si="0"/>
        <v>12</v>
      </c>
      <c r="F49" s="13">
        <v>0</v>
      </c>
      <c r="G49" s="12">
        <f>E49-F49-H49</f>
        <v>10</v>
      </c>
      <c r="H49" s="14">
        <v>2</v>
      </c>
      <c r="I49" s="15">
        <v>50</v>
      </c>
      <c r="J49" s="16">
        <f t="shared" si="3"/>
        <v>100</v>
      </c>
      <c r="K49" s="17" t="s">
        <v>319</v>
      </c>
      <c r="L49" s="18">
        <v>50</v>
      </c>
      <c r="M49" s="23">
        <f t="shared" si="6"/>
        <v>50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319</v>
      </c>
      <c r="L54" s="18">
        <v>60</v>
      </c>
      <c r="M54" s="23">
        <f t="shared" si="6"/>
        <v>60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5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1"/>
        <v>3</v>
      </c>
      <c r="H61" s="14">
        <v>2</v>
      </c>
      <c r="I61" s="15">
        <v>50</v>
      </c>
      <c r="J61" s="16">
        <f t="shared" si="3"/>
        <v>100</v>
      </c>
      <c r="K61" s="17" t="s">
        <v>319</v>
      </c>
      <c r="L61" s="18">
        <v>50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+'9'!G62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2</v>
      </c>
      <c r="H62" s="14">
        <v>2</v>
      </c>
      <c r="I62" s="20">
        <v>50</v>
      </c>
      <c r="J62" s="16">
        <f t="shared" si="3"/>
        <v>100</v>
      </c>
      <c r="K62" s="17" t="s">
        <v>320</v>
      </c>
      <c r="L62" s="18">
        <v>25</v>
      </c>
      <c r="M62" s="23">
        <f t="shared" si="6"/>
        <v>75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+'9'!G63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0">
        <v>50</v>
      </c>
      <c r="J63" s="16">
        <f t="shared" si="3"/>
        <v>50</v>
      </c>
      <c r="K63" s="17" t="s">
        <v>319</v>
      </c>
      <c r="L63" s="18">
        <v>25</v>
      </c>
      <c r="M63" s="23">
        <f t="shared" si="6"/>
        <v>25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13</v>
      </c>
      <c r="D66" s="13">
        <v>0</v>
      </c>
      <c r="E66" s="12">
        <f t="shared" si="0"/>
        <v>13</v>
      </c>
      <c r="F66" s="13">
        <v>0</v>
      </c>
      <c r="G66" s="12">
        <f t="shared" si="1"/>
        <v>13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+'9'!G70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4</v>
      </c>
      <c r="H70" s="14">
        <v>2</v>
      </c>
      <c r="I70" s="20">
        <v>50</v>
      </c>
      <c r="J70" s="16">
        <f t="shared" ref="J70:J133" si="8">+I70*H70</f>
        <v>100</v>
      </c>
      <c r="K70" s="17" t="s">
        <v>320</v>
      </c>
      <c r="L70" s="18">
        <v>25</v>
      </c>
      <c r="M70" s="23">
        <f t="shared" si="6"/>
        <v>75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5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+'9'!G74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+'9'!G77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0</v>
      </c>
      <c r="H77" s="14">
        <v>2</v>
      </c>
      <c r="I77" s="20">
        <v>50</v>
      </c>
      <c r="J77" s="16">
        <f t="shared" si="8"/>
        <v>100</v>
      </c>
      <c r="K77" s="17" t="s">
        <v>330</v>
      </c>
      <c r="L77" s="18">
        <v>100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2">
        <v>120</v>
      </c>
      <c r="J78" s="16">
        <f t="shared" si="8"/>
        <v>240</v>
      </c>
      <c r="K78" s="17" t="s">
        <v>16</v>
      </c>
      <c r="L78" s="18">
        <v>130</v>
      </c>
      <c r="M78" s="23">
        <f t="shared" si="11"/>
        <v>110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+'9'!G79</f>
        <v>9</v>
      </c>
      <c r="D79" s="13">
        <v>0</v>
      </c>
      <c r="E79" s="12">
        <f t="shared" si="0"/>
        <v>9</v>
      </c>
      <c r="F79" s="13">
        <v>1</v>
      </c>
      <c r="G79" s="12">
        <f t="shared" si="1"/>
        <v>2</v>
      </c>
      <c r="H79" s="14">
        <v>6</v>
      </c>
      <c r="I79" s="22">
        <v>50</v>
      </c>
      <c r="J79" s="16">
        <f t="shared" si="8"/>
        <v>300</v>
      </c>
      <c r="K79" s="17" t="s">
        <v>331</v>
      </c>
      <c r="L79" s="18">
        <v>125</v>
      </c>
      <c r="M79" s="23">
        <f t="shared" si="11"/>
        <v>175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+'9'!G81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+'9'!G86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+'9'!G89</f>
        <v>9</v>
      </c>
      <c r="D89" s="13">
        <v>0</v>
      </c>
      <c r="E89" s="12">
        <f t="shared" si="0"/>
        <v>9</v>
      </c>
      <c r="F89" s="13">
        <v>0</v>
      </c>
      <c r="G89" s="12">
        <f t="shared" si="1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+'9'!G90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+'9'!G101</f>
        <v>0</v>
      </c>
      <c r="D101" s="13">
        <v>5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+'9'!G106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+'9'!G150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+'9'!G151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+'9'!G153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+'9'!G154</f>
        <v>5</v>
      </c>
      <c r="D154" s="13">
        <v>0</v>
      </c>
      <c r="E154" s="12">
        <f t="shared" si="13"/>
        <v>5</v>
      </c>
      <c r="F154" s="13">
        <v>0</v>
      </c>
      <c r="G154" s="12">
        <f t="shared" si="12"/>
        <v>5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+'9'!G155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+'9'!G156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+'9'!G157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+'9'!G160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+'9'!G161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+'9'!G168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+'9'!G170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+'9'!G177</f>
        <v>5</v>
      </c>
      <c r="D177" s="13">
        <v>0</v>
      </c>
      <c r="E177" s="12">
        <f t="shared" si="13"/>
        <v>5</v>
      </c>
      <c r="F177" s="13">
        <v>0</v>
      </c>
      <c r="G177" s="12">
        <f t="shared" si="16"/>
        <v>3</v>
      </c>
      <c r="H177" s="14">
        <v>2</v>
      </c>
      <c r="I177" s="20">
        <v>120</v>
      </c>
      <c r="J177" s="16">
        <f t="shared" si="14"/>
        <v>240</v>
      </c>
      <c r="K177" s="17" t="s">
        <v>332</v>
      </c>
      <c r="L177" s="18">
        <v>20</v>
      </c>
      <c r="M177" s="23">
        <f t="shared" si="15"/>
        <v>220</v>
      </c>
    </row>
    <row r="178" spans="1:13" ht="25.5" x14ac:dyDescent="0.55000000000000004">
      <c r="A178" s="10">
        <v>174</v>
      </c>
      <c r="B178" s="19" t="s">
        <v>188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+'9'!G179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+'9'!G180</f>
        <v>34</v>
      </c>
      <c r="D180" s="13">
        <v>0</v>
      </c>
      <c r="E180" s="12">
        <f t="shared" si="13"/>
        <v>34</v>
      </c>
      <c r="F180" s="13">
        <v>0</v>
      </c>
      <c r="G180" s="12">
        <f t="shared" si="16"/>
        <v>34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+'9'!G187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+'9'!G196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+'9'!G200</f>
        <v>91</v>
      </c>
      <c r="D200" s="13">
        <v>0</v>
      </c>
      <c r="E200" s="12">
        <f t="shared" si="13"/>
        <v>91</v>
      </c>
      <c r="F200" s="13">
        <v>0</v>
      </c>
      <c r="G200" s="12">
        <f t="shared" si="16"/>
        <v>91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5370</v>
      </c>
    </row>
    <row r="206" spans="1:14" ht="25.5" x14ac:dyDescent="0.55000000000000004">
      <c r="A206" s="10">
        <v>202</v>
      </c>
      <c r="B206" s="19" t="s">
        <v>256</v>
      </c>
      <c r="C206" s="12">
        <f>+'9'!G206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6700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2265</v>
      </c>
      <c r="L219" s="2">
        <v>255</v>
      </c>
      <c r="M219" s="2">
        <v>200</v>
      </c>
      <c r="N219" s="2">
        <v>230</v>
      </c>
      <c r="O219" s="2">
        <v>280</v>
      </c>
      <c r="P219" s="2">
        <v>1000</v>
      </c>
      <c r="Q219" s="2">
        <v>300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1330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3105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3105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5370</v>
      </c>
    </row>
    <row r="229" spans="1:45" s="2" customFormat="1" x14ac:dyDescent="0.5">
      <c r="J229" s="2" t="s">
        <v>271</v>
      </c>
      <c r="K229" s="23">
        <f>SUM(K218:K221)</f>
        <v>2265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3105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3A0-5284-4C4A-A0C2-658EC04F316E}">
  <sheetPr>
    <tabColor theme="5" tint="0.79998168889431442"/>
  </sheetPr>
  <dimension ref="A1:AS301"/>
  <sheetViews>
    <sheetView zoomScale="90" zoomScaleNormal="90" workbookViewId="0">
      <pane ySplit="4" topLeftCell="A203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+'10'!G5</f>
        <v>3</v>
      </c>
      <c r="D5" s="13">
        <v>0</v>
      </c>
      <c r="E5" s="12">
        <f t="shared" ref="E5:E94" si="0">C5+D5</f>
        <v>3</v>
      </c>
      <c r="F5" s="13">
        <v>0</v>
      </c>
      <c r="G5" s="12">
        <f t="shared" ref="G5:G94" si="1">E5-F5-H5</f>
        <v>0</v>
      </c>
      <c r="H5" s="14">
        <v>3</v>
      </c>
      <c r="I5" s="15">
        <v>50</v>
      </c>
      <c r="J5" s="16">
        <f>+I5*H5</f>
        <v>150</v>
      </c>
      <c r="K5" s="17" t="s">
        <v>324</v>
      </c>
      <c r="L5" s="18">
        <v>30</v>
      </c>
      <c r="M5" s="23">
        <f>SUM(J5-L5)</f>
        <v>120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+'10'!G6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14</v>
      </c>
      <c r="H6" s="14">
        <v>22</v>
      </c>
      <c r="I6" s="15">
        <v>100</v>
      </c>
      <c r="J6" s="16">
        <f t="shared" ref="J6:J69" si="3">+I6*H6</f>
        <v>2200</v>
      </c>
      <c r="K6" s="17" t="s">
        <v>333</v>
      </c>
      <c r="L6" s="18">
        <v>550</v>
      </c>
      <c r="M6" s="23">
        <f>SUM(J6-L6)</f>
        <v>1650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+'10'!G12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3</v>
      </c>
      <c r="H12" s="14">
        <v>6</v>
      </c>
      <c r="I12" s="20">
        <v>50</v>
      </c>
      <c r="J12" s="16">
        <f t="shared" si="3"/>
        <v>300</v>
      </c>
      <c r="K12" s="17" t="s">
        <v>324</v>
      </c>
      <c r="L12" s="18">
        <v>60</v>
      </c>
      <c r="M12" s="23">
        <f t="shared" si="6"/>
        <v>240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+'10'!G14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6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17</v>
      </c>
      <c r="D23" s="13">
        <v>0</v>
      </c>
      <c r="E23" s="12">
        <f>C23+D23</f>
        <v>17</v>
      </c>
      <c r="F23" s="13">
        <v>0</v>
      </c>
      <c r="G23" s="12">
        <f t="shared" si="1"/>
        <v>14</v>
      </c>
      <c r="H23" s="14">
        <v>3</v>
      </c>
      <c r="I23" s="15">
        <v>100</v>
      </c>
      <c r="J23" s="16">
        <f t="shared" si="3"/>
        <v>300</v>
      </c>
      <c r="K23" s="17" t="s">
        <v>324</v>
      </c>
      <c r="L23" s="18">
        <v>60</v>
      </c>
      <c r="M23" s="23">
        <f t="shared" si="6"/>
        <v>240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5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+'10'!G27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3"/>
        <v>100</v>
      </c>
      <c r="K38" s="17" t="s">
        <v>324</v>
      </c>
      <c r="L38" s="18">
        <v>20</v>
      </c>
      <c r="M38" s="23">
        <f t="shared" si="6"/>
        <v>80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1</v>
      </c>
      <c r="H39" s="14">
        <v>2</v>
      </c>
      <c r="I39" s="15">
        <v>50</v>
      </c>
      <c r="J39" s="16">
        <f t="shared" si="3"/>
        <v>100</v>
      </c>
      <c r="K39" s="17" t="s">
        <v>324</v>
      </c>
      <c r="L39" s="18">
        <v>20</v>
      </c>
      <c r="M39" s="23">
        <f t="shared" si="6"/>
        <v>80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4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10</v>
      </c>
      <c r="D49" s="13">
        <v>0</v>
      </c>
      <c r="E49" s="12">
        <f t="shared" si="0"/>
        <v>10</v>
      </c>
      <c r="F49" s="13">
        <v>2</v>
      </c>
      <c r="G49" s="12">
        <f>E49-F49-H49</f>
        <v>8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21">
        <v>120</v>
      </c>
      <c r="J55" s="16">
        <f t="shared" si="3"/>
        <v>120</v>
      </c>
      <c r="K55" s="17" t="s">
        <v>286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0</v>
      </c>
      <c r="H57" s="14">
        <v>1</v>
      </c>
      <c r="I57" s="21">
        <v>120</v>
      </c>
      <c r="J57" s="16">
        <f t="shared" si="3"/>
        <v>120</v>
      </c>
      <c r="K57" s="17" t="s">
        <v>286</v>
      </c>
      <c r="L57" s="18">
        <v>35</v>
      </c>
      <c r="M57" s="23">
        <f>SUM(J57-L57)</f>
        <v>85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0">
        <v>50</v>
      </c>
      <c r="J62" s="16">
        <f t="shared" si="3"/>
        <v>50</v>
      </c>
      <c r="K62" s="17" t="s">
        <v>324</v>
      </c>
      <c r="L62" s="18">
        <v>10</v>
      </c>
      <c r="M62" s="23">
        <f t="shared" si="6"/>
        <v>40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324</v>
      </c>
      <c r="L63" s="18">
        <v>10</v>
      </c>
      <c r="M63" s="23">
        <f t="shared" si="6"/>
        <v>40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13</v>
      </c>
      <c r="D66" s="13">
        <v>0</v>
      </c>
      <c r="E66" s="12">
        <f t="shared" si="0"/>
        <v>13</v>
      </c>
      <c r="F66" s="13">
        <v>0</v>
      </c>
      <c r="G66" s="12">
        <f t="shared" si="1"/>
        <v>11</v>
      </c>
      <c r="H66" s="14">
        <v>2</v>
      </c>
      <c r="I66" s="15">
        <v>50</v>
      </c>
      <c r="J66" s="16">
        <f t="shared" si="3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+'10'!G70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1</v>
      </c>
      <c r="H70" s="14">
        <v>3</v>
      </c>
      <c r="I70" s="20">
        <v>50</v>
      </c>
      <c r="J70" s="16">
        <f t="shared" ref="J70:J133" si="8">+I70*H70</f>
        <v>150</v>
      </c>
      <c r="K70" s="17" t="s">
        <v>334</v>
      </c>
      <c r="L70" s="18">
        <v>20</v>
      </c>
      <c r="M70" s="23">
        <f t="shared" si="6"/>
        <v>130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+'10'!G71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3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4</v>
      </c>
      <c r="H73" s="14">
        <v>1</v>
      </c>
      <c r="I73" s="20">
        <v>60</v>
      </c>
      <c r="J73" s="16">
        <f t="shared" si="8"/>
        <v>60</v>
      </c>
      <c r="K73" s="17" t="s">
        <v>274</v>
      </c>
      <c r="L73" s="18">
        <v>60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+'10'!G74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+'10'!G79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2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+'10'!G81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+'10'!G85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+'10'!G89</f>
        <v>9</v>
      </c>
      <c r="D89" s="13">
        <v>0</v>
      </c>
      <c r="E89" s="12">
        <f t="shared" si="0"/>
        <v>9</v>
      </c>
      <c r="F89" s="13">
        <v>0</v>
      </c>
      <c r="G89" s="12">
        <f t="shared" si="1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+'10'!G90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0</v>
      </c>
      <c r="H90" s="14">
        <v>4</v>
      </c>
      <c r="I90" s="20">
        <v>50</v>
      </c>
      <c r="J90" s="16">
        <f t="shared" si="8"/>
        <v>200</v>
      </c>
      <c r="K90" s="17" t="s">
        <v>275</v>
      </c>
      <c r="L90" s="18">
        <v>50</v>
      </c>
      <c r="M90" s="23">
        <f t="shared" si="11"/>
        <v>150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+'10'!G101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+'10'!G106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+'10'!G150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0</v>
      </c>
      <c r="H150" s="14">
        <v>2</v>
      </c>
      <c r="I150" s="20">
        <v>120</v>
      </c>
      <c r="J150" s="16">
        <f t="shared" si="14"/>
        <v>240</v>
      </c>
      <c r="K150" s="17" t="s">
        <v>286</v>
      </c>
      <c r="L150" s="18">
        <v>40</v>
      </c>
      <c r="M150" s="23">
        <f t="shared" si="15"/>
        <v>200</v>
      </c>
    </row>
    <row r="151" spans="1:13" ht="25.5" x14ac:dyDescent="0.55000000000000004">
      <c r="A151" s="10">
        <v>147</v>
      </c>
      <c r="B151" s="19" t="s">
        <v>162</v>
      </c>
      <c r="C151" s="12">
        <f>+'10'!G151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+'10'!G153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+'10'!G154</f>
        <v>5</v>
      </c>
      <c r="D154" s="13">
        <v>0</v>
      </c>
      <c r="E154" s="12">
        <f t="shared" si="13"/>
        <v>5</v>
      </c>
      <c r="F154" s="13">
        <v>0</v>
      </c>
      <c r="G154" s="12">
        <f t="shared" si="12"/>
        <v>5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+'10'!G155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+'10'!G156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+'10'!G157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+'10'!G160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+'10'!G161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+'10'!G168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+'10'!G170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+'10'!G177</f>
        <v>3</v>
      </c>
      <c r="D177" s="13">
        <v>0</v>
      </c>
      <c r="E177" s="12">
        <f t="shared" si="13"/>
        <v>3</v>
      </c>
      <c r="F177" s="13">
        <v>0</v>
      </c>
      <c r="G177" s="12">
        <f t="shared" si="16"/>
        <v>0</v>
      </c>
      <c r="H177" s="14">
        <v>3</v>
      </c>
      <c r="I177" s="20">
        <v>120</v>
      </c>
      <c r="J177" s="16">
        <f t="shared" si="14"/>
        <v>360</v>
      </c>
      <c r="K177" s="17" t="s">
        <v>16</v>
      </c>
      <c r="L177" s="18">
        <v>0</v>
      </c>
      <c r="M177" s="23">
        <f t="shared" si="15"/>
        <v>360</v>
      </c>
    </row>
    <row r="178" spans="1:13" ht="25.5" x14ac:dyDescent="0.55000000000000004">
      <c r="A178" s="10">
        <v>174</v>
      </c>
      <c r="B178" s="19" t="s">
        <v>188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+'10'!G179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+'10'!G180</f>
        <v>34</v>
      </c>
      <c r="D180" s="13">
        <v>0</v>
      </c>
      <c r="E180" s="12">
        <f t="shared" si="13"/>
        <v>34</v>
      </c>
      <c r="F180" s="13">
        <v>0</v>
      </c>
      <c r="G180" s="12">
        <f t="shared" si="16"/>
        <v>34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+'10'!G187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+'10'!G196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+'10'!G200</f>
        <v>91</v>
      </c>
      <c r="D200" s="13">
        <v>0</v>
      </c>
      <c r="E200" s="12">
        <f t="shared" si="13"/>
        <v>91</v>
      </c>
      <c r="F200" s="13">
        <v>0</v>
      </c>
      <c r="G200" s="12">
        <f t="shared" si="16"/>
        <v>91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3820</v>
      </c>
    </row>
    <row r="206" spans="1:14" ht="25.5" x14ac:dyDescent="0.55000000000000004">
      <c r="A206" s="10">
        <v>202</v>
      </c>
      <c r="B206" s="19" t="s">
        <v>256</v>
      </c>
      <c r="C206" s="12">
        <f>+'10'!G206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"/>
      <c r="C215" s="24"/>
      <c r="D215" s="25"/>
      <c r="E215" s="24"/>
      <c r="F215" s="25"/>
      <c r="G215" s="24"/>
      <c r="H215" s="24"/>
      <c r="I215" s="26"/>
      <c r="J215" s="28"/>
      <c r="K215" s="27"/>
      <c r="L215" s="18">
        <v>0</v>
      </c>
      <c r="M215" s="161" t="s">
        <v>225</v>
      </c>
      <c r="N215" s="161"/>
      <c r="Z215" s="29"/>
    </row>
    <row r="216" spans="1:45" x14ac:dyDescent="0.5">
      <c r="A216" s="1"/>
      <c r="C216" s="24"/>
      <c r="D216" s="25"/>
      <c r="E216" s="24"/>
      <c r="F216" s="25"/>
      <c r="G216" s="24"/>
      <c r="H216" s="162" t="s">
        <v>224</v>
      </c>
      <c r="I216" s="163"/>
      <c r="J216" s="30">
        <f>+X107</f>
        <v>0</v>
      </c>
      <c r="K216" s="27"/>
      <c r="L216" s="29"/>
      <c r="Z216" s="29"/>
    </row>
    <row r="217" spans="1:45" ht="25.5" x14ac:dyDescent="0.55000000000000004">
      <c r="A217" s="1"/>
      <c r="C217" s="31"/>
      <c r="E217" s="31"/>
      <c r="G217" s="31"/>
      <c r="H217" s="32"/>
      <c r="I217" s="151" t="s">
        <v>214</v>
      </c>
      <c r="J217" s="151"/>
      <c r="K217" s="33">
        <f>SUM(J5:J216)</f>
        <v>4820</v>
      </c>
    </row>
    <row r="218" spans="1:45" ht="25.5" x14ac:dyDescent="0.55000000000000004">
      <c r="A218" s="1"/>
      <c r="C218" s="31"/>
      <c r="E218" s="31"/>
      <c r="G218" s="31"/>
      <c r="I218" s="147" t="s">
        <v>215</v>
      </c>
      <c r="J218" s="148"/>
      <c r="K218" s="36">
        <v>0</v>
      </c>
    </row>
    <row r="219" spans="1:45" ht="25.5" x14ac:dyDescent="0.55000000000000004">
      <c r="A219" s="1"/>
      <c r="C219" s="31"/>
      <c r="E219" s="31"/>
      <c r="G219" s="31"/>
      <c r="I219" s="34" t="s">
        <v>216</v>
      </c>
      <c r="J219" s="35"/>
      <c r="K219" s="36">
        <f>SUM(L219:AS219)</f>
        <v>1940</v>
      </c>
      <c r="L219" s="2">
        <v>460</v>
      </c>
      <c r="M219" s="2">
        <v>1280</v>
      </c>
      <c r="N219" s="2">
        <v>200</v>
      </c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25.5" x14ac:dyDescent="0.55000000000000004">
      <c r="A220" s="1"/>
      <c r="C220" s="31"/>
      <c r="E220" s="31"/>
      <c r="G220" s="31"/>
      <c r="I220" s="147" t="s">
        <v>217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147" t="s">
        <v>218</v>
      </c>
      <c r="J221" s="148"/>
      <c r="K221" s="36">
        <v>0</v>
      </c>
    </row>
    <row r="222" spans="1:45" ht="25.5" x14ac:dyDescent="0.55000000000000004">
      <c r="A222" s="1"/>
      <c r="C222" s="31"/>
      <c r="E222" s="31"/>
      <c r="G222" s="31"/>
      <c r="I222" s="147" t="s">
        <v>219</v>
      </c>
      <c r="J222" s="148"/>
      <c r="K222" s="37">
        <f>SUM(L5:L215)</f>
        <v>1000</v>
      </c>
    </row>
    <row r="223" spans="1:45" ht="25.5" x14ac:dyDescent="0.55000000000000004">
      <c r="A223" s="1"/>
      <c r="C223" s="31"/>
      <c r="E223" s="31"/>
      <c r="G223" s="31"/>
      <c r="I223" s="147" t="s">
        <v>220</v>
      </c>
      <c r="J223" s="148"/>
      <c r="K223" s="33">
        <f>K217-K218-K219-K221-K222</f>
        <v>1880</v>
      </c>
    </row>
    <row r="224" spans="1:45" ht="25.5" x14ac:dyDescent="0.55000000000000004">
      <c r="A224" s="1"/>
      <c r="C224" s="31"/>
      <c r="E224" s="31"/>
      <c r="G224" s="31"/>
      <c r="I224" s="147" t="s">
        <v>221</v>
      </c>
      <c r="J224" s="148"/>
      <c r="K224" s="37">
        <v>1880</v>
      </c>
    </row>
    <row r="225" spans="1:45" ht="25.5" x14ac:dyDescent="0.55000000000000004">
      <c r="A225" s="1"/>
      <c r="C225" s="31"/>
      <c r="E225" s="31"/>
      <c r="G225" s="31"/>
      <c r="I225" s="147" t="s">
        <v>222</v>
      </c>
      <c r="J225" s="148"/>
      <c r="K225" s="33">
        <f>+K224-K223</f>
        <v>0</v>
      </c>
    </row>
    <row r="226" spans="1:45" ht="25.5" x14ac:dyDescent="0.55000000000000004">
      <c r="G226" s="2"/>
      <c r="I226" s="147" t="s">
        <v>223</v>
      </c>
      <c r="J226" s="148"/>
      <c r="K226" s="33">
        <f>+K224-K223</f>
        <v>0</v>
      </c>
    </row>
    <row r="227" spans="1:45" x14ac:dyDescent="0.5">
      <c r="G227" s="2"/>
      <c r="I227" s="2"/>
    </row>
    <row r="228" spans="1:45" x14ac:dyDescent="0.5">
      <c r="G228" s="2"/>
      <c r="I228" s="2"/>
      <c r="J228" s="97" t="s">
        <v>270</v>
      </c>
      <c r="K228" s="23">
        <f>+K217-K222+K225</f>
        <v>3820</v>
      </c>
    </row>
    <row r="229" spans="1:45" s="2" customFormat="1" x14ac:dyDescent="0.5">
      <c r="J229" s="2" t="s">
        <v>271</v>
      </c>
      <c r="K229" s="23">
        <f>SUM(K218:K221)</f>
        <v>1940</v>
      </c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 spans="1:45" s="2" customFormat="1" x14ac:dyDescent="0.5">
      <c r="J230" s="2" t="s">
        <v>272</v>
      </c>
      <c r="K230" s="23">
        <f>+K224</f>
        <v>1880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</row>
    <row r="231" spans="1:45" s="2" customFormat="1" x14ac:dyDescent="0.5"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</sheetData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8BE0-5121-4271-8901-6EE993294A8B}">
  <sheetPr>
    <tabColor theme="5" tint="0.79998168889431442"/>
  </sheetPr>
  <dimension ref="A2:AS303"/>
  <sheetViews>
    <sheetView workbookViewId="0">
      <pane ySplit="4" topLeftCell="A206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+'11'!G5</f>
        <v>0</v>
      </c>
      <c r="D5" s="13">
        <v>10</v>
      </c>
      <c r="E5" s="12">
        <f t="shared" ref="E5:E94" si="0">C5+D5</f>
        <v>10</v>
      </c>
      <c r="F5" s="13">
        <v>0</v>
      </c>
      <c r="G5" s="12">
        <f t="shared" ref="G5:G94" si="1">E5-F5-H5</f>
        <v>9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+'11'!G6</f>
        <v>14</v>
      </c>
      <c r="D6" s="13">
        <v>30</v>
      </c>
      <c r="E6" s="12">
        <f t="shared" si="0"/>
        <v>44</v>
      </c>
      <c r="F6" s="13">
        <v>0</v>
      </c>
      <c r="G6" s="12">
        <v>35</v>
      </c>
      <c r="H6" s="14">
        <v>9</v>
      </c>
      <c r="I6" s="15">
        <v>100</v>
      </c>
      <c r="J6" s="16">
        <f t="shared" ref="J6:J69" si="3">+I6*H6</f>
        <v>900</v>
      </c>
      <c r="K6" s="17" t="s">
        <v>335</v>
      </c>
      <c r="L6" s="18">
        <v>150</v>
      </c>
      <c r="M6" s="23">
        <f>SUM(J6-L6)</f>
        <v>750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+'11'!G12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+'11'!G14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0</v>
      </c>
      <c r="H14" s="14">
        <v>3</v>
      </c>
      <c r="I14" s="20">
        <v>65</v>
      </c>
      <c r="J14" s="16">
        <f t="shared" si="3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5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14</v>
      </c>
      <c r="D23" s="13">
        <v>0</v>
      </c>
      <c r="E23" s="12">
        <f>C23+D23</f>
        <v>14</v>
      </c>
      <c r="F23" s="13">
        <v>0</v>
      </c>
      <c r="G23" s="12">
        <f t="shared" si="1"/>
        <v>12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+'11'!G27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2</v>
      </c>
      <c r="D29" s="13">
        <v>0</v>
      </c>
      <c r="E29" s="12">
        <f t="shared" si="0"/>
        <v>2</v>
      </c>
      <c r="F29" s="13">
        <v>1</v>
      </c>
      <c r="G29" s="12">
        <f t="shared" si="1"/>
        <v>1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2</v>
      </c>
      <c r="D31" s="13">
        <v>0</v>
      </c>
      <c r="E31" s="12">
        <f t="shared" si="0"/>
        <v>2</v>
      </c>
      <c r="F31" s="13">
        <v>0</v>
      </c>
      <c r="G31" s="12">
        <f t="shared" si="1"/>
        <v>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3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0</v>
      </c>
      <c r="H37" s="14">
        <v>10</v>
      </c>
      <c r="I37" s="15">
        <v>100</v>
      </c>
      <c r="J37" s="16">
        <f t="shared" si="3"/>
        <v>1000</v>
      </c>
      <c r="K37" s="17" t="s">
        <v>336</v>
      </c>
      <c r="L37" s="18">
        <v>200</v>
      </c>
      <c r="M37" s="23">
        <f t="shared" si="6"/>
        <v>800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2</v>
      </c>
      <c r="D38" s="13">
        <v>0</v>
      </c>
      <c r="E38" s="12">
        <f t="shared" si="0"/>
        <v>2</v>
      </c>
      <c r="F38" s="13">
        <v>1</v>
      </c>
      <c r="G38" s="12">
        <f t="shared" si="1"/>
        <v>0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0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4</v>
      </c>
      <c r="D40" s="13">
        <v>0</v>
      </c>
      <c r="E40" s="12">
        <f t="shared" si="0"/>
        <v>4</v>
      </c>
      <c r="F40" s="13">
        <v>1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0</v>
      </c>
      <c r="D41" s="13">
        <v>2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6</v>
      </c>
      <c r="D42" s="13">
        <v>5</v>
      </c>
      <c r="E42" s="12">
        <f t="shared" si="0"/>
        <v>11</v>
      </c>
      <c r="F42" s="13">
        <v>5</v>
      </c>
      <c r="G42" s="12">
        <f t="shared" si="1"/>
        <v>5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1</v>
      </c>
      <c r="D43" s="13">
        <v>3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3</v>
      </c>
      <c r="D46" s="13">
        <v>5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4</v>
      </c>
      <c r="D47" s="13">
        <v>5</v>
      </c>
      <c r="E47" s="12">
        <f t="shared" si="0"/>
        <v>9</v>
      </c>
      <c r="F47" s="13">
        <v>0</v>
      </c>
      <c r="G47" s="12">
        <f t="shared" si="1"/>
        <v>9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2</v>
      </c>
      <c r="D48" s="13">
        <v>5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8</v>
      </c>
      <c r="D49" s="13">
        <v>0</v>
      </c>
      <c r="E49" s="12">
        <f t="shared" si="0"/>
        <v>8</v>
      </c>
      <c r="F49" s="13">
        <v>0</v>
      </c>
      <c r="G49" s="12">
        <f>E49-F49-H49</f>
        <v>8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+'11'!G51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1</v>
      </c>
      <c r="D52" s="13">
        <v>2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1</v>
      </c>
      <c r="D54" s="13">
        <v>2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+'11'!G63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11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+'11'!G70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+'11'!G71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+'11'!G77</f>
        <v>0</v>
      </c>
      <c r="D77" s="13">
        <v>3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+'11'!G78</f>
        <v>0</v>
      </c>
      <c r="D78" s="13">
        <v>1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+'11'!G79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1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+'11'!G81</f>
        <v>1</v>
      </c>
      <c r="D81" s="13">
        <v>0</v>
      </c>
      <c r="E81" s="12">
        <f t="shared" si="0"/>
        <v>1</v>
      </c>
      <c r="F81" s="13">
        <v>1</v>
      </c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+'11'!G82</f>
        <v>1</v>
      </c>
      <c r="D82" s="13">
        <v>0</v>
      </c>
      <c r="E82" s="12">
        <f t="shared" si="0"/>
        <v>1</v>
      </c>
      <c r="F82" s="13">
        <v>1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+'11'!G85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+'11'!G86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+'11'!G87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+'11'!G89</f>
        <v>9</v>
      </c>
      <c r="D89" s="13">
        <v>0</v>
      </c>
      <c r="E89" s="12">
        <f t="shared" si="0"/>
        <v>9</v>
      </c>
      <c r="F89" s="13">
        <v>0</v>
      </c>
      <c r="G89" s="12">
        <f t="shared" si="1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+'11'!G101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+'11'!G106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+'11'!G151</f>
        <v>4</v>
      </c>
      <c r="D151" s="13">
        <v>0</v>
      </c>
      <c r="E151" s="12">
        <f t="shared" si="13"/>
        <v>4</v>
      </c>
      <c r="F151" s="13">
        <v>1</v>
      </c>
      <c r="G151" s="12">
        <f t="shared" si="12"/>
        <v>3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+'11'!G153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+'11'!G154</f>
        <v>5</v>
      </c>
      <c r="D154" s="13">
        <v>0</v>
      </c>
      <c r="E154" s="12">
        <f t="shared" si="13"/>
        <v>5</v>
      </c>
      <c r="F154" s="13">
        <v>0</v>
      </c>
      <c r="G154" s="12">
        <f t="shared" si="12"/>
        <v>5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+'11'!G155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+'11'!G156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+'11'!G157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6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+'11'!G160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+'11'!G161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+'11'!G168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>E169-F169-H169</f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+'11'!G170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+'11'!G179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+'11'!G180</f>
        <v>34</v>
      </c>
      <c r="D180" s="13">
        <v>72</v>
      </c>
      <c r="E180" s="12">
        <f t="shared" si="13"/>
        <v>106</v>
      </c>
      <c r="F180" s="13">
        <v>0</v>
      </c>
      <c r="G180" s="12">
        <f t="shared" si="16"/>
        <v>106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+'11'!G187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+'11'!G196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6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6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+'11'!G200</f>
        <v>91</v>
      </c>
      <c r="D200" s="13">
        <v>0</v>
      </c>
      <c r="E200" s="12">
        <f t="shared" si="13"/>
        <v>91</v>
      </c>
      <c r="F200" s="13">
        <v>0</v>
      </c>
      <c r="G200" s="12">
        <f t="shared" si="16"/>
        <v>91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2605</v>
      </c>
    </row>
    <row r="206" spans="1:14" ht="25.5" x14ac:dyDescent="0.55000000000000004">
      <c r="A206" s="10">
        <v>202</v>
      </c>
      <c r="B206" s="19" t="s">
        <v>256</v>
      </c>
      <c r="C206" s="12">
        <f>+'11'!G206</f>
        <v>0</v>
      </c>
      <c r="D206" s="13">
        <v>0</v>
      </c>
      <c r="E206" s="12">
        <f t="shared" ref="E206:E216" si="19">C206+D206</f>
        <v>0</v>
      </c>
      <c r="F206" s="13">
        <v>0</v>
      </c>
      <c r="G206" s="12">
        <f>E206-F206-H206</f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+'11'!G215</f>
        <v>0</v>
      </c>
      <c r="D215" s="13">
        <v>5</v>
      </c>
      <c r="E215" s="12">
        <f t="shared" si="19"/>
        <v>5</v>
      </c>
      <c r="F215" s="13">
        <v>0</v>
      </c>
      <c r="G215" s="12">
        <f t="shared" si="16"/>
        <v>5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+'11'!G216</f>
        <v>0</v>
      </c>
      <c r="D216" s="13">
        <v>10</v>
      </c>
      <c r="E216" s="12">
        <f t="shared" si="19"/>
        <v>10</v>
      </c>
      <c r="F216" s="13">
        <v>0</v>
      </c>
      <c r="G216" s="12">
        <f t="shared" si="16"/>
        <v>9</v>
      </c>
      <c r="H216" s="14">
        <v>1</v>
      </c>
      <c r="I216" s="20">
        <v>50</v>
      </c>
      <c r="J216" s="16">
        <f t="shared" si="17"/>
        <v>50</v>
      </c>
      <c r="K216" s="17" t="s">
        <v>339</v>
      </c>
      <c r="L216" s="18">
        <v>50</v>
      </c>
      <c r="M216" s="23">
        <f t="shared" si="18"/>
        <v>0</v>
      </c>
      <c r="N216" s="23"/>
    </row>
    <row r="217" spans="1:45" ht="25.5" x14ac:dyDescent="0.55000000000000004">
      <c r="A217" s="1"/>
      <c r="C217" s="24"/>
      <c r="D217" s="25"/>
      <c r="E217" s="24"/>
      <c r="F217" s="25"/>
      <c r="G217" s="24"/>
      <c r="H217" s="24"/>
      <c r="I217" s="26"/>
      <c r="J217" s="28"/>
      <c r="K217" s="27"/>
      <c r="L217" s="18">
        <v>0</v>
      </c>
      <c r="M217" s="161" t="s">
        <v>225</v>
      </c>
      <c r="N217" s="161"/>
      <c r="Z217" s="29"/>
    </row>
    <row r="218" spans="1:45" x14ac:dyDescent="0.5">
      <c r="A218" s="1"/>
      <c r="C218" s="24"/>
      <c r="D218" s="25"/>
      <c r="E218" s="24"/>
      <c r="F218" s="25"/>
      <c r="G218" s="24"/>
      <c r="H218" s="162" t="s">
        <v>224</v>
      </c>
      <c r="I218" s="163"/>
      <c r="J218" s="30">
        <f>+X107</f>
        <v>0</v>
      </c>
      <c r="K218" s="27"/>
      <c r="L218" s="29"/>
      <c r="Z218" s="29"/>
    </row>
    <row r="219" spans="1:45" ht="25.5" x14ac:dyDescent="0.55000000000000004">
      <c r="A219" s="1"/>
      <c r="C219" s="31"/>
      <c r="E219" s="31"/>
      <c r="G219" s="31"/>
      <c r="H219" s="32"/>
      <c r="I219" s="151" t="s">
        <v>214</v>
      </c>
      <c r="J219" s="151"/>
      <c r="K219" s="33">
        <f>SUM(J5:J218)</f>
        <v>3005</v>
      </c>
    </row>
    <row r="220" spans="1:45" ht="25.5" x14ac:dyDescent="0.55000000000000004">
      <c r="A220" s="1"/>
      <c r="C220" s="31"/>
      <c r="E220" s="31"/>
      <c r="G220" s="31"/>
      <c r="I220" s="147" t="s">
        <v>215</v>
      </c>
      <c r="J220" s="148"/>
      <c r="K220" s="36">
        <v>0</v>
      </c>
    </row>
    <row r="221" spans="1:45" ht="25.5" x14ac:dyDescent="0.55000000000000004">
      <c r="A221" s="1"/>
      <c r="B221" s="2" t="s">
        <v>340</v>
      </c>
      <c r="C221" s="31"/>
      <c r="E221" s="31"/>
      <c r="G221" s="31"/>
      <c r="I221" s="34" t="s">
        <v>216</v>
      </c>
      <c r="J221" s="35"/>
      <c r="K221" s="36">
        <f>SUM(L221:AS221)</f>
        <v>1510</v>
      </c>
      <c r="L221" s="2">
        <v>360</v>
      </c>
      <c r="M221" s="2">
        <v>1150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25.5" x14ac:dyDescent="0.55000000000000004">
      <c r="A222" s="1"/>
      <c r="C222" s="31"/>
      <c r="E222" s="31"/>
      <c r="G222" s="31"/>
      <c r="I222" s="147" t="s">
        <v>217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147" t="s">
        <v>218</v>
      </c>
      <c r="J223" s="148"/>
      <c r="K223" s="36">
        <v>0</v>
      </c>
    </row>
    <row r="224" spans="1:45" ht="25.5" x14ac:dyDescent="0.55000000000000004">
      <c r="A224" s="1"/>
      <c r="C224" s="31"/>
      <c r="E224" s="31"/>
      <c r="G224" s="31"/>
      <c r="I224" s="147" t="s">
        <v>219</v>
      </c>
      <c r="J224" s="148"/>
      <c r="K224" s="37">
        <f>SUM(L5:L217)</f>
        <v>400</v>
      </c>
    </row>
    <row r="225" spans="1:45" ht="25.5" x14ac:dyDescent="0.55000000000000004">
      <c r="A225" s="1"/>
      <c r="C225" s="31"/>
      <c r="E225" s="31"/>
      <c r="G225" s="31"/>
      <c r="I225" s="147" t="s">
        <v>220</v>
      </c>
      <c r="J225" s="148"/>
      <c r="K225" s="33">
        <f>K219-K220-K221-K223-K224</f>
        <v>1095</v>
      </c>
    </row>
    <row r="226" spans="1:45" ht="25.5" x14ac:dyDescent="0.55000000000000004">
      <c r="A226" s="1"/>
      <c r="C226" s="31"/>
      <c r="E226" s="31"/>
      <c r="G226" s="31"/>
      <c r="I226" s="147" t="s">
        <v>221</v>
      </c>
      <c r="J226" s="148"/>
      <c r="K226" s="37">
        <v>1095</v>
      </c>
    </row>
    <row r="227" spans="1:45" ht="25.5" x14ac:dyDescent="0.55000000000000004">
      <c r="A227" s="1"/>
      <c r="C227" s="31"/>
      <c r="E227" s="31"/>
      <c r="G227" s="31"/>
      <c r="I227" s="147" t="s">
        <v>222</v>
      </c>
      <c r="J227" s="148"/>
      <c r="K227" s="33">
        <f>+K226-K225</f>
        <v>0</v>
      </c>
    </row>
    <row r="228" spans="1:45" ht="25.5" x14ac:dyDescent="0.55000000000000004">
      <c r="G228" s="2"/>
      <c r="I228" s="147" t="s">
        <v>223</v>
      </c>
      <c r="J228" s="148"/>
      <c r="K228" s="33">
        <f>+K226-K225</f>
        <v>0</v>
      </c>
    </row>
    <row r="229" spans="1:45" x14ac:dyDescent="0.5">
      <c r="G229" s="2"/>
      <c r="I229" s="2"/>
    </row>
    <row r="230" spans="1:45" x14ac:dyDescent="0.5">
      <c r="G230" s="2"/>
      <c r="I230" s="2"/>
      <c r="J230" s="97" t="s">
        <v>270</v>
      </c>
      <c r="K230" s="23">
        <f>+K219-K224+K227</f>
        <v>2605</v>
      </c>
    </row>
    <row r="231" spans="1:45" s="2" customFormat="1" x14ac:dyDescent="0.5">
      <c r="J231" s="2" t="s">
        <v>271</v>
      </c>
      <c r="K231" s="23">
        <f>SUM(K220:K223)</f>
        <v>1510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J232" s="2" t="s">
        <v>272</v>
      </c>
      <c r="K232" s="23">
        <f>+K226</f>
        <v>1095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</sheetData>
  <mergeCells count="32">
    <mergeCell ref="I222:J222"/>
    <mergeCell ref="H218:I218"/>
    <mergeCell ref="I219:J21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8:J228"/>
    <mergeCell ref="I224:J224"/>
    <mergeCell ref="I225:J225"/>
    <mergeCell ref="I226:J226"/>
    <mergeCell ref="Z3:Z4"/>
    <mergeCell ref="P107:W107"/>
    <mergeCell ref="R3:R4"/>
    <mergeCell ref="S3:S4"/>
    <mergeCell ref="I227:J227"/>
    <mergeCell ref="I223:J223"/>
    <mergeCell ref="L3:L4"/>
    <mergeCell ref="O3:O4"/>
    <mergeCell ref="P3:P4"/>
    <mergeCell ref="Q3:Q4"/>
    <mergeCell ref="M217:N217"/>
    <mergeCell ref="I220:J220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3EC5-62C7-4BDB-BCC7-4B42EA17C004}">
  <sheetPr>
    <tabColor theme="5" tint="0.79998168889431442"/>
  </sheetPr>
  <dimension ref="A2:AS303"/>
  <sheetViews>
    <sheetView workbookViewId="0">
      <pane ySplit="4" topLeftCell="A207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+'12'!G5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E5-F5-H5</f>
        <v>8</v>
      </c>
      <c r="H5" s="14">
        <v>1</v>
      </c>
      <c r="I5" s="15">
        <v>50</v>
      </c>
      <c r="J5" s="16">
        <f>+I5*H5</f>
        <v>50</v>
      </c>
      <c r="K5" s="17" t="s">
        <v>316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1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+'12'!G6</f>
        <v>35</v>
      </c>
      <c r="D6" s="13">
        <v>0</v>
      </c>
      <c r="E6" s="12">
        <f t="shared" si="0"/>
        <v>35</v>
      </c>
      <c r="F6" s="13">
        <v>5</v>
      </c>
      <c r="G6" s="12">
        <f t="shared" ref="G6:G94" si="2">E6-F6-H6</f>
        <v>14</v>
      </c>
      <c r="H6" s="14">
        <v>16</v>
      </c>
      <c r="I6" s="15">
        <v>100</v>
      </c>
      <c r="J6" s="16">
        <f t="shared" ref="J6:J69" si="3">+I6*H6</f>
        <v>1600</v>
      </c>
      <c r="K6" s="17" t="s">
        <v>341</v>
      </c>
      <c r="L6" s="18">
        <v>300</v>
      </c>
      <c r="M6" s="23">
        <f>SUM(J6-L6)</f>
        <v>1300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1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1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1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1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1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2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1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+'12'!G12</f>
        <v>3</v>
      </c>
      <c r="D12" s="13">
        <v>0</v>
      </c>
      <c r="E12" s="12">
        <f t="shared" si="0"/>
        <v>3</v>
      </c>
      <c r="F12" s="13">
        <v>0</v>
      </c>
      <c r="G12" s="12">
        <f t="shared" si="2"/>
        <v>3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1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2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1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2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1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2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1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2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1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5</v>
      </c>
      <c r="D17" s="13">
        <v>0</v>
      </c>
      <c r="E17" s="12">
        <f t="shared" si="0"/>
        <v>5</v>
      </c>
      <c r="F17" s="13">
        <v>2</v>
      </c>
      <c r="G17" s="12">
        <f t="shared" si="2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1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2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1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2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1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2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1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2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4</v>
      </c>
      <c r="D22" s="13">
        <v>0</v>
      </c>
      <c r="E22" s="12">
        <f>C22+D22</f>
        <v>4</v>
      </c>
      <c r="F22" s="13">
        <v>0</v>
      </c>
      <c r="G22" s="12">
        <f t="shared" si="2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1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12</v>
      </c>
      <c r="D23" s="13">
        <v>0</v>
      </c>
      <c r="E23" s="12">
        <f>C23+D23</f>
        <v>12</v>
      </c>
      <c r="F23" s="13">
        <v>1</v>
      </c>
      <c r="G23" s="12">
        <f t="shared" si="2"/>
        <v>10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1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5</v>
      </c>
      <c r="D24" s="13">
        <v>0</v>
      </c>
      <c r="E24" s="12">
        <f t="shared" si="0"/>
        <v>5</v>
      </c>
      <c r="F24" s="13">
        <v>2</v>
      </c>
      <c r="G24" s="12">
        <f t="shared" si="2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1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2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1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2</v>
      </c>
      <c r="D26" s="13">
        <v>0</v>
      </c>
      <c r="E26" s="12">
        <f t="shared" si="0"/>
        <v>2</v>
      </c>
      <c r="F26" s="13">
        <v>1</v>
      </c>
      <c r="G26" s="12">
        <f t="shared" si="2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1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+'12'!G27</f>
        <v>2</v>
      </c>
      <c r="D27" s="13">
        <v>0</v>
      </c>
      <c r="E27" s="12">
        <f t="shared" si="0"/>
        <v>2</v>
      </c>
      <c r="F27" s="13">
        <v>1</v>
      </c>
      <c r="G27" s="12">
        <f t="shared" si="2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1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2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1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1</v>
      </c>
      <c r="D29" s="13">
        <v>0</v>
      </c>
      <c r="E29" s="12">
        <f t="shared" si="0"/>
        <v>1</v>
      </c>
      <c r="F29" s="13">
        <v>1</v>
      </c>
      <c r="G29" s="12">
        <f t="shared" si="2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1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2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1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2">
        <f t="shared" si="2"/>
        <v>0</v>
      </c>
      <c r="H31" s="14">
        <v>2</v>
      </c>
      <c r="I31" s="15">
        <v>100</v>
      </c>
      <c r="J31" s="16">
        <f t="shared" si="3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1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2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1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2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1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2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1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3</v>
      </c>
      <c r="D35" s="13">
        <v>0</v>
      </c>
      <c r="E35" s="12">
        <f t="shared" si="0"/>
        <v>3</v>
      </c>
      <c r="F35" s="13">
        <v>0</v>
      </c>
      <c r="G35" s="12">
        <f t="shared" si="2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1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2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2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2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1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2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1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2</v>
      </c>
      <c r="D40" s="13">
        <v>0</v>
      </c>
      <c r="E40" s="12">
        <f t="shared" si="0"/>
        <v>2</v>
      </c>
      <c r="F40" s="13">
        <v>0</v>
      </c>
      <c r="G40" s="12">
        <f t="shared" si="2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1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2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1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2"/>
        <v>4</v>
      </c>
      <c r="H42" s="14">
        <v>1</v>
      </c>
      <c r="I42" s="15">
        <v>50</v>
      </c>
      <c r="J42" s="16">
        <f t="shared" si="3"/>
        <v>50</v>
      </c>
      <c r="K42" s="17" t="s">
        <v>342</v>
      </c>
      <c r="L42" s="18">
        <v>30</v>
      </c>
      <c r="M42" s="23">
        <f t="shared" si="6"/>
        <v>20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1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2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1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2"/>
        <v>4</v>
      </c>
      <c r="H44" s="14">
        <v>1</v>
      </c>
      <c r="I44" s="15">
        <v>50</v>
      </c>
      <c r="J44" s="16">
        <f t="shared" si="3"/>
        <v>50</v>
      </c>
      <c r="K44" s="17" t="s">
        <v>342</v>
      </c>
      <c r="L44" s="18">
        <v>30</v>
      </c>
      <c r="M44" s="23">
        <f t="shared" si="6"/>
        <v>20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1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2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1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2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1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9</v>
      </c>
      <c r="D47" s="13">
        <v>0</v>
      </c>
      <c r="E47" s="12">
        <f t="shared" si="0"/>
        <v>9</v>
      </c>
      <c r="F47" s="13">
        <v>0</v>
      </c>
      <c r="G47" s="12">
        <f t="shared" si="2"/>
        <v>8</v>
      </c>
      <c r="H47" s="14">
        <v>1</v>
      </c>
      <c r="I47" s="15">
        <v>50</v>
      </c>
      <c r="J47" s="16">
        <f t="shared" si="3"/>
        <v>50</v>
      </c>
      <c r="K47" s="17" t="s">
        <v>316</v>
      </c>
      <c r="L47" s="18">
        <v>50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1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7</v>
      </c>
      <c r="D48" s="13">
        <v>0</v>
      </c>
      <c r="E48" s="12">
        <f t="shared" si="0"/>
        <v>7</v>
      </c>
      <c r="F48" s="13">
        <v>0</v>
      </c>
      <c r="G48" s="12">
        <f t="shared" si="2"/>
        <v>5</v>
      </c>
      <c r="H48" s="14">
        <v>2</v>
      </c>
      <c r="I48" s="15">
        <v>50</v>
      </c>
      <c r="J48" s="16">
        <f t="shared" si="3"/>
        <v>100</v>
      </c>
      <c r="K48" s="17" t="s">
        <v>342</v>
      </c>
      <c r="L48" s="18">
        <v>60</v>
      </c>
      <c r="M48" s="23">
        <f t="shared" si="6"/>
        <v>40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1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8</v>
      </c>
      <c r="D49" s="13">
        <v>0</v>
      </c>
      <c r="E49" s="12">
        <f t="shared" si="0"/>
        <v>8</v>
      </c>
      <c r="F49" s="13">
        <v>0</v>
      </c>
      <c r="G49" s="12">
        <f>E49-F49-H49</f>
        <v>6</v>
      </c>
      <c r="H49" s="14">
        <v>2</v>
      </c>
      <c r="I49" s="15">
        <v>50</v>
      </c>
      <c r="J49" s="16">
        <f t="shared" si="3"/>
        <v>100</v>
      </c>
      <c r="K49" s="17" t="s">
        <v>342</v>
      </c>
      <c r="L49" s="18">
        <v>60</v>
      </c>
      <c r="M49" s="23">
        <f t="shared" si="6"/>
        <v>40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1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3</v>
      </c>
      <c r="D50" s="13">
        <v>0</v>
      </c>
      <c r="E50" s="12">
        <f>C50+D50</f>
        <v>3</v>
      </c>
      <c r="F50" s="13">
        <v>0</v>
      </c>
      <c r="G50" s="12">
        <f t="shared" si="2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1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2</v>
      </c>
      <c r="D51" s="13">
        <v>0</v>
      </c>
      <c r="E51" s="12">
        <f>C51+D51</f>
        <v>2</v>
      </c>
      <c r="F51" s="13">
        <v>0</v>
      </c>
      <c r="G51" s="12">
        <f t="shared" si="2"/>
        <v>1</v>
      </c>
      <c r="H51" s="14">
        <v>1</v>
      </c>
      <c r="I51" s="15">
        <v>120</v>
      </c>
      <c r="J51" s="16">
        <f t="shared" si="3"/>
        <v>120</v>
      </c>
      <c r="K51" s="17" t="s">
        <v>343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1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3</v>
      </c>
      <c r="D52" s="13">
        <v>0</v>
      </c>
      <c r="E52" s="12">
        <f t="shared" si="0"/>
        <v>3</v>
      </c>
      <c r="F52" s="13">
        <v>0</v>
      </c>
      <c r="G52" s="12">
        <f t="shared" si="2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1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2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1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3</v>
      </c>
      <c r="D54" s="13">
        <v>0</v>
      </c>
      <c r="E54" s="12">
        <f>C54+D54</f>
        <v>3</v>
      </c>
      <c r="F54" s="13">
        <v>0</v>
      </c>
      <c r="G54" s="12">
        <f t="shared" si="2"/>
        <v>2</v>
      </c>
      <c r="H54" s="14">
        <v>1</v>
      </c>
      <c r="I54" s="15">
        <v>120</v>
      </c>
      <c r="J54" s="16">
        <f t="shared" si="3"/>
        <v>120</v>
      </c>
      <c r="K54" s="17" t="s">
        <v>343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1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2"/>
        <v>2</v>
      </c>
      <c r="H55" s="14">
        <v>2</v>
      </c>
      <c r="I55" s="21">
        <v>120</v>
      </c>
      <c r="J55" s="16">
        <f t="shared" si="3"/>
        <v>240</v>
      </c>
      <c r="K55" s="17" t="s">
        <v>342</v>
      </c>
      <c r="L55" s="18">
        <v>160</v>
      </c>
      <c r="M55" s="23">
        <f t="shared" si="6"/>
        <v>80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1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2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1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2"/>
        <v>-2</v>
      </c>
      <c r="H57" s="14">
        <v>2</v>
      </c>
      <c r="I57" s="21">
        <v>120</v>
      </c>
      <c r="J57" s="16">
        <f t="shared" si="3"/>
        <v>240</v>
      </c>
      <c r="K57" s="17" t="s">
        <v>343</v>
      </c>
      <c r="L57" s="18">
        <v>70</v>
      </c>
      <c r="M57" s="23">
        <f>SUM(J57-L57)</f>
        <v>170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1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2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1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2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1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2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1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2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1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2"/>
        <v>0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1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+'12'!G63</f>
        <v>2</v>
      </c>
      <c r="D63" s="13">
        <v>0</v>
      </c>
      <c r="E63" s="12">
        <f>C63+D63</f>
        <v>2</v>
      </c>
      <c r="F63" s="13">
        <v>0</v>
      </c>
      <c r="G63" s="12">
        <f t="shared" si="2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1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2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1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2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1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11</v>
      </c>
      <c r="D66" s="13">
        <v>0</v>
      </c>
      <c r="E66" s="12">
        <f t="shared" si="0"/>
        <v>11</v>
      </c>
      <c r="F66" s="13">
        <v>1</v>
      </c>
      <c r="G66" s="12">
        <f t="shared" si="2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1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0</v>
      </c>
      <c r="D67" s="13">
        <v>0</v>
      </c>
      <c r="E67" s="12">
        <f>C67+D67</f>
        <v>0</v>
      </c>
      <c r="F67" s="13">
        <v>0</v>
      </c>
      <c r="G67" s="12">
        <f t="shared" si="2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1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2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1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2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+'12'!G70</f>
        <v>1</v>
      </c>
      <c r="D70" s="13">
        <v>0</v>
      </c>
      <c r="E70" s="12">
        <f t="shared" si="0"/>
        <v>1</v>
      </c>
      <c r="F70" s="13">
        <v>0</v>
      </c>
      <c r="G70" s="12">
        <f t="shared" si="2"/>
        <v>1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+'12'!G71</f>
        <v>3</v>
      </c>
      <c r="D71" s="13">
        <v>0</v>
      </c>
      <c r="E71" s="12">
        <f t="shared" si="0"/>
        <v>3</v>
      </c>
      <c r="F71" s="13">
        <v>0</v>
      </c>
      <c r="G71" s="12">
        <f t="shared" si="2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2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+'12'!G73</f>
        <v>4</v>
      </c>
      <c r="D73" s="13">
        <v>0</v>
      </c>
      <c r="E73" s="12">
        <f t="shared" si="0"/>
        <v>4</v>
      </c>
      <c r="F73" s="13">
        <v>0</v>
      </c>
      <c r="G73" s="12">
        <f t="shared" si="2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+'12'!G74</f>
        <v>8</v>
      </c>
      <c r="D74" s="13">
        <v>0</v>
      </c>
      <c r="E74" s="12">
        <f t="shared" si="0"/>
        <v>8</v>
      </c>
      <c r="F74" s="13">
        <v>0</v>
      </c>
      <c r="G74" s="12">
        <f t="shared" si="2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2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2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+'12'!G77</f>
        <v>3</v>
      </c>
      <c r="D77" s="13">
        <v>0</v>
      </c>
      <c r="E77" s="12">
        <f t="shared" si="0"/>
        <v>3</v>
      </c>
      <c r="F77" s="13">
        <v>0</v>
      </c>
      <c r="G77" s="12">
        <f t="shared" si="2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+'12'!G78</f>
        <v>1</v>
      </c>
      <c r="D78" s="13">
        <v>0</v>
      </c>
      <c r="E78" s="12">
        <f t="shared" si="0"/>
        <v>1</v>
      </c>
      <c r="F78" s="13">
        <v>0</v>
      </c>
      <c r="G78" s="12">
        <f t="shared" si="2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+'12'!G79</f>
        <v>1</v>
      </c>
      <c r="D79" s="13">
        <v>0</v>
      </c>
      <c r="E79" s="12">
        <f t="shared" si="0"/>
        <v>1</v>
      </c>
      <c r="F79" s="13">
        <v>0</v>
      </c>
      <c r="G79" s="12">
        <f t="shared" si="2"/>
        <v>1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2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2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2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2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2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+'12'!G85</f>
        <v>7</v>
      </c>
      <c r="D85" s="13">
        <v>0</v>
      </c>
      <c r="E85" s="12">
        <f t="shared" si="0"/>
        <v>7</v>
      </c>
      <c r="F85" s="13">
        <v>0</v>
      </c>
      <c r="G85" s="12">
        <f t="shared" si="2"/>
        <v>7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+'12'!G86</f>
        <v>1</v>
      </c>
      <c r="D86" s="13">
        <v>0</v>
      </c>
      <c r="E86" s="12">
        <f t="shared" si="0"/>
        <v>1</v>
      </c>
      <c r="F86" s="13">
        <v>0</v>
      </c>
      <c r="G86" s="12">
        <f t="shared" si="2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2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2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+'12'!G89</f>
        <v>9</v>
      </c>
      <c r="D89" s="13">
        <v>0</v>
      </c>
      <c r="E89" s="12">
        <f t="shared" si="0"/>
        <v>9</v>
      </c>
      <c r="F89" s="13">
        <v>0</v>
      </c>
      <c r="G89" s="12">
        <f t="shared" si="2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2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2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2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2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2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+'12'!G101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+'12'!G106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2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+'12'!G151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3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+'12'!G153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+'12'!G154</f>
        <v>5</v>
      </c>
      <c r="D154" s="13">
        <v>0</v>
      </c>
      <c r="E154" s="12">
        <f t="shared" si="13"/>
        <v>5</v>
      </c>
      <c r="F154" s="13">
        <v>0</v>
      </c>
      <c r="G154" s="12">
        <f t="shared" si="12"/>
        <v>4</v>
      </c>
      <c r="H154" s="14">
        <v>1</v>
      </c>
      <c r="I154" s="20">
        <v>185</v>
      </c>
      <c r="J154" s="16">
        <f t="shared" si="14"/>
        <v>185</v>
      </c>
      <c r="K154" s="17" t="s">
        <v>16</v>
      </c>
      <c r="L154" s="18">
        <v>0</v>
      </c>
      <c r="M154" s="23">
        <f t="shared" si="15"/>
        <v>185</v>
      </c>
    </row>
    <row r="155" spans="1:13" ht="25.5" x14ac:dyDescent="0.55000000000000004">
      <c r="A155" s="10">
        <v>151</v>
      </c>
      <c r="B155" s="19" t="s">
        <v>166</v>
      </c>
      <c r="C155" s="12">
        <f>+'12'!G155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+'12'!G156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+'12'!G157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+'12'!G160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+'12'!G161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+'12'!G168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+'12'!G170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+'12'!G179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+'12'!G180</f>
        <v>106</v>
      </c>
      <c r="D180" s="13">
        <v>0</v>
      </c>
      <c r="E180" s="12">
        <f t="shared" si="13"/>
        <v>106</v>
      </c>
      <c r="F180" s="13">
        <v>40</v>
      </c>
      <c r="G180" s="12">
        <f t="shared" si="16"/>
        <v>66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+'12'!G187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+'12'!G196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+'12'!G200</f>
        <v>91</v>
      </c>
      <c r="D200" s="13">
        <v>0</v>
      </c>
      <c r="E200" s="12">
        <f t="shared" si="13"/>
        <v>91</v>
      </c>
      <c r="F200" s="13">
        <v>40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+'12'!G201</f>
        <v>0</v>
      </c>
      <c r="D201" s="13">
        <v>40</v>
      </c>
      <c r="E201" s="12">
        <f t="shared" si="13"/>
        <v>40</v>
      </c>
      <c r="F201" s="13">
        <v>0</v>
      </c>
      <c r="G201" s="12">
        <f t="shared" si="16"/>
        <v>0</v>
      </c>
      <c r="H201" s="14">
        <v>40</v>
      </c>
      <c r="I201" s="15">
        <v>35</v>
      </c>
      <c r="J201" s="16">
        <f t="shared" si="17"/>
        <v>1400</v>
      </c>
      <c r="K201" s="17" t="s">
        <v>16</v>
      </c>
      <c r="L201" s="18">
        <v>0</v>
      </c>
      <c r="M201" s="23">
        <f t="shared" si="18"/>
        <v>1400</v>
      </c>
    </row>
    <row r="202" spans="1:14" ht="25.5" x14ac:dyDescent="0.55000000000000004">
      <c r="A202" s="10">
        <v>198</v>
      </c>
      <c r="B202" s="19" t="s">
        <v>211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3775</v>
      </c>
    </row>
    <row r="206" spans="1:14" ht="25.5" x14ac:dyDescent="0.55000000000000004">
      <c r="A206" s="10">
        <v>202</v>
      </c>
      <c r="B206" s="19" t="s">
        <v>256</v>
      </c>
      <c r="C206" s="12">
        <f>+'12'!G206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+'12'!G215</f>
        <v>5</v>
      </c>
      <c r="D215" s="13">
        <v>0</v>
      </c>
      <c r="E215" s="12">
        <f t="shared" ref="E215:E216" si="20">C215+D215</f>
        <v>5</v>
      </c>
      <c r="F215" s="13">
        <v>1</v>
      </c>
      <c r="G215" s="12">
        <f t="shared" ref="G215:G216" si="21">E215-F215-H215</f>
        <v>4</v>
      </c>
      <c r="H215" s="14">
        <v>0</v>
      </c>
      <c r="I215" s="20">
        <v>50</v>
      </c>
      <c r="J215" s="16">
        <f t="shared" ref="J215:J216" si="22">+I215*H215</f>
        <v>0</v>
      </c>
      <c r="K215" s="17" t="s">
        <v>16</v>
      </c>
      <c r="L215" s="18">
        <v>0</v>
      </c>
      <c r="M215" s="23">
        <f t="shared" ref="M215:M216" si="23">SUM(J215-L215)</f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+'12'!G216</f>
        <v>9</v>
      </c>
      <c r="D216" s="13">
        <v>0</v>
      </c>
      <c r="E216" s="12">
        <f t="shared" si="20"/>
        <v>9</v>
      </c>
      <c r="F216" s="13">
        <v>0</v>
      </c>
      <c r="G216" s="12">
        <f t="shared" si="21"/>
        <v>9</v>
      </c>
      <c r="H216" s="14">
        <v>0</v>
      </c>
      <c r="I216" s="20">
        <v>50</v>
      </c>
      <c r="J216" s="16">
        <f t="shared" si="22"/>
        <v>0</v>
      </c>
      <c r="K216" s="17" t="s">
        <v>16</v>
      </c>
      <c r="L216" s="18">
        <v>0</v>
      </c>
      <c r="M216" s="23">
        <f t="shared" si="23"/>
        <v>0</v>
      </c>
      <c r="N216" s="23"/>
    </row>
    <row r="217" spans="1:45" ht="25.5" x14ac:dyDescent="0.55000000000000004">
      <c r="A217" s="1"/>
      <c r="C217" s="24"/>
      <c r="D217" s="25"/>
      <c r="E217" s="24"/>
      <c r="F217" s="25"/>
      <c r="G217" s="24"/>
      <c r="H217" s="24"/>
      <c r="I217" s="26"/>
      <c r="J217" s="28"/>
      <c r="K217" s="27"/>
      <c r="L217" s="18">
        <v>0</v>
      </c>
      <c r="M217" s="161" t="s">
        <v>225</v>
      </c>
      <c r="N217" s="161"/>
      <c r="Z217" s="29"/>
    </row>
    <row r="218" spans="1:45" x14ac:dyDescent="0.5">
      <c r="A218" s="1"/>
      <c r="C218" s="24"/>
      <c r="D218" s="25"/>
      <c r="E218" s="24"/>
      <c r="F218" s="25"/>
      <c r="G218" s="24"/>
      <c r="H218" s="162" t="s">
        <v>224</v>
      </c>
      <c r="I218" s="163"/>
      <c r="J218" s="30">
        <f>+X107</f>
        <v>0</v>
      </c>
      <c r="K218" s="27"/>
      <c r="L218" s="29"/>
      <c r="Z218" s="29"/>
    </row>
    <row r="219" spans="1:45" ht="25.5" x14ac:dyDescent="0.55000000000000004">
      <c r="A219" s="1"/>
      <c r="C219" s="31"/>
      <c r="E219" s="31"/>
      <c r="G219" s="31"/>
      <c r="H219" s="32"/>
      <c r="I219" s="151" t="s">
        <v>214</v>
      </c>
      <c r="J219" s="151"/>
      <c r="K219" s="33">
        <f>SUM(J5:J218)</f>
        <v>4655</v>
      </c>
    </row>
    <row r="220" spans="1:45" ht="25.5" x14ac:dyDescent="0.55000000000000004">
      <c r="A220" s="1"/>
      <c r="C220" s="31"/>
      <c r="E220" s="31"/>
      <c r="G220" s="31"/>
      <c r="I220" s="147" t="s">
        <v>215</v>
      </c>
      <c r="J220" s="148"/>
      <c r="K220" s="36">
        <v>0</v>
      </c>
    </row>
    <row r="221" spans="1:45" ht="25.5" x14ac:dyDescent="0.55000000000000004">
      <c r="A221" s="1"/>
      <c r="C221" s="31"/>
      <c r="E221" s="31"/>
      <c r="G221" s="31"/>
      <c r="I221" s="34" t="s">
        <v>216</v>
      </c>
      <c r="J221" s="35"/>
      <c r="K221" s="36">
        <f>SUM(L221:AS221)</f>
        <v>300</v>
      </c>
      <c r="L221" s="2">
        <v>100</v>
      </c>
      <c r="M221" s="2">
        <v>100</v>
      </c>
      <c r="N221" s="2">
        <v>100</v>
      </c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25.5" x14ac:dyDescent="0.55000000000000004">
      <c r="A222" s="1"/>
      <c r="C222" s="31"/>
      <c r="E222" s="31"/>
      <c r="G222" s="31"/>
      <c r="I222" s="147" t="s">
        <v>217</v>
      </c>
      <c r="J222" s="148"/>
      <c r="K222" s="36">
        <v>0</v>
      </c>
    </row>
    <row r="223" spans="1:45" ht="25.5" x14ac:dyDescent="0.55000000000000004">
      <c r="A223" s="1"/>
      <c r="B223" s="2" t="s">
        <v>344</v>
      </c>
      <c r="C223" s="31"/>
      <c r="E223" s="31"/>
      <c r="G223" s="31"/>
      <c r="I223" s="147" t="s">
        <v>218</v>
      </c>
      <c r="J223" s="148"/>
      <c r="K223" s="36">
        <f>SUM(L223:M223)</f>
        <v>155</v>
      </c>
      <c r="L223" s="2">
        <v>155</v>
      </c>
    </row>
    <row r="224" spans="1:45" ht="25.5" x14ac:dyDescent="0.55000000000000004">
      <c r="A224" s="1"/>
      <c r="C224" s="31"/>
      <c r="E224" s="31"/>
      <c r="G224" s="31"/>
      <c r="I224" s="147" t="s">
        <v>219</v>
      </c>
      <c r="J224" s="148"/>
      <c r="K224" s="37">
        <f>SUM(L5:L217)</f>
        <v>880</v>
      </c>
    </row>
    <row r="225" spans="1:45" ht="25.5" x14ac:dyDescent="0.55000000000000004">
      <c r="A225" s="1"/>
      <c r="C225" s="31"/>
      <c r="E225" s="31"/>
      <c r="G225" s="31"/>
      <c r="I225" s="147" t="s">
        <v>220</v>
      </c>
      <c r="J225" s="148"/>
      <c r="K225" s="33">
        <f>K219-K220-K221-K223-K224</f>
        <v>3320</v>
      </c>
    </row>
    <row r="226" spans="1:45" ht="25.5" x14ac:dyDescent="0.55000000000000004">
      <c r="A226" s="1"/>
      <c r="C226" s="31"/>
      <c r="E226" s="31"/>
      <c r="G226" s="31"/>
      <c r="I226" s="147" t="s">
        <v>221</v>
      </c>
      <c r="J226" s="148"/>
      <c r="K226" s="37">
        <v>3320</v>
      </c>
    </row>
    <row r="227" spans="1:45" ht="25.5" x14ac:dyDescent="0.55000000000000004">
      <c r="A227" s="1"/>
      <c r="C227" s="31"/>
      <c r="E227" s="31"/>
      <c r="G227" s="31"/>
      <c r="I227" s="147" t="s">
        <v>222</v>
      </c>
      <c r="J227" s="148"/>
      <c r="K227" s="33">
        <f>+K226-K225</f>
        <v>0</v>
      </c>
    </row>
    <row r="228" spans="1:45" ht="25.5" x14ac:dyDescent="0.55000000000000004">
      <c r="G228" s="2"/>
      <c r="I228" s="147" t="s">
        <v>223</v>
      </c>
      <c r="J228" s="148"/>
      <c r="K228" s="33">
        <f>+K226-K225</f>
        <v>0</v>
      </c>
    </row>
    <row r="229" spans="1:45" x14ac:dyDescent="0.5">
      <c r="G229" s="2"/>
      <c r="I229" s="2"/>
    </row>
    <row r="230" spans="1:45" x14ac:dyDescent="0.5">
      <c r="G230" s="2"/>
      <c r="I230" s="2"/>
      <c r="J230" s="97" t="s">
        <v>270</v>
      </c>
      <c r="K230" s="23">
        <f>+K219-K224+K227</f>
        <v>3775</v>
      </c>
    </row>
    <row r="231" spans="1:45" s="2" customFormat="1" x14ac:dyDescent="0.5">
      <c r="J231" s="2" t="s">
        <v>271</v>
      </c>
      <c r="K231" s="23">
        <f>SUM(K220:K223)</f>
        <v>455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 spans="1:45" s="2" customFormat="1" x14ac:dyDescent="0.5">
      <c r="J232" s="2" t="s">
        <v>272</v>
      </c>
      <c r="K232" s="23">
        <f>+K226</f>
        <v>3320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</sheetData>
  <mergeCells count="32">
    <mergeCell ref="I226:J226"/>
    <mergeCell ref="I227:J227"/>
    <mergeCell ref="I228:J228"/>
    <mergeCell ref="H218:I218"/>
    <mergeCell ref="I219:J219"/>
    <mergeCell ref="I220:J220"/>
    <mergeCell ref="I222:J222"/>
    <mergeCell ref="I223:J223"/>
    <mergeCell ref="I224:J224"/>
    <mergeCell ref="Z3:Z4"/>
    <mergeCell ref="P107:W107"/>
    <mergeCell ref="R3:R4"/>
    <mergeCell ref="S3:S4"/>
    <mergeCell ref="I225:J225"/>
    <mergeCell ref="M217:N217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D43-0720-4F49-890D-B5529D7B2F80}">
  <sheetPr>
    <tabColor theme="5" tint="0.79998168889431442"/>
  </sheetPr>
  <dimension ref="A1:AS305"/>
  <sheetViews>
    <sheetView workbookViewId="0">
      <pane ySplit="4" topLeftCell="A212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+'13'!G5</f>
        <v>8</v>
      </c>
      <c r="D5" s="13">
        <v>0</v>
      </c>
      <c r="E5" s="12">
        <f t="shared" ref="E5:E94" si="0">C5+D5</f>
        <v>8</v>
      </c>
      <c r="F5" s="13">
        <v>0</v>
      </c>
      <c r="G5" s="12">
        <f t="shared" ref="G5:G94" si="1">E5-F5-H5</f>
        <v>7</v>
      </c>
      <c r="H5" s="14">
        <v>1</v>
      </c>
      <c r="I5" s="15">
        <v>50</v>
      </c>
      <c r="J5" s="16">
        <f>+I5*H5</f>
        <v>50</v>
      </c>
      <c r="K5" s="17" t="s">
        <v>316</v>
      </c>
      <c r="L5" s="18">
        <v>50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+'13'!G6</f>
        <v>14</v>
      </c>
      <c r="D6" s="13">
        <v>30</v>
      </c>
      <c r="E6" s="12">
        <f t="shared" si="0"/>
        <v>44</v>
      </c>
      <c r="F6" s="13">
        <v>0</v>
      </c>
      <c r="G6" s="12">
        <f t="shared" si="1"/>
        <v>36</v>
      </c>
      <c r="H6" s="14">
        <v>8</v>
      </c>
      <c r="I6" s="15">
        <v>100</v>
      </c>
      <c r="J6" s="16">
        <f t="shared" ref="J6:J69" si="3">+I6*H6</f>
        <v>800</v>
      </c>
      <c r="K6" s="17" t="s">
        <v>16</v>
      </c>
      <c r="L6" s="18">
        <v>0</v>
      </c>
      <c r="M6" s="23">
        <f>SUM(J6-L6)</f>
        <v>800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+'13'!G12</f>
        <v>3</v>
      </c>
      <c r="D12" s="13">
        <v>0</v>
      </c>
      <c r="E12" s="12">
        <f t="shared" si="0"/>
        <v>3</v>
      </c>
      <c r="F12" s="13">
        <v>0</v>
      </c>
      <c r="G12" s="12">
        <f t="shared" si="1"/>
        <v>0</v>
      </c>
      <c r="H12" s="14">
        <v>3</v>
      </c>
      <c r="I12" s="20">
        <v>50</v>
      </c>
      <c r="J12" s="16">
        <f t="shared" si="3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4</v>
      </c>
      <c r="D22" s="13">
        <v>0</v>
      </c>
      <c r="E22" s="12">
        <f>C22+D22</f>
        <v>4</v>
      </c>
      <c r="F22" s="13">
        <v>0</v>
      </c>
      <c r="G22" s="12">
        <f t="shared" si="1"/>
        <v>4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10</v>
      </c>
      <c r="D23" s="13">
        <v>10</v>
      </c>
      <c r="E23" s="12">
        <f>C23+D23</f>
        <v>20</v>
      </c>
      <c r="F23" s="13">
        <v>0</v>
      </c>
      <c r="G23" s="12">
        <f t="shared" si="1"/>
        <v>11</v>
      </c>
      <c r="H23" s="14">
        <v>9</v>
      </c>
      <c r="I23" s="15">
        <v>100</v>
      </c>
      <c r="J23" s="16">
        <f t="shared" si="3"/>
        <v>900</v>
      </c>
      <c r="K23" s="17" t="s">
        <v>345</v>
      </c>
      <c r="L23" s="18">
        <v>100</v>
      </c>
      <c r="M23" s="23">
        <f t="shared" si="6"/>
        <v>800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9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0</v>
      </c>
      <c r="D38" s="13">
        <v>3</v>
      </c>
      <c r="E38" s="12">
        <f t="shared" si="0"/>
        <v>3</v>
      </c>
      <c r="F38" s="13">
        <v>0</v>
      </c>
      <c r="G38" s="12">
        <f t="shared" si="1"/>
        <v>3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0</v>
      </c>
      <c r="D39" s="13">
        <v>2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2</v>
      </c>
      <c r="D40" s="13">
        <v>2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8</v>
      </c>
      <c r="D46" s="13">
        <v>0</v>
      </c>
      <c r="E46" s="12">
        <f t="shared" si="0"/>
        <v>8</v>
      </c>
      <c r="F46" s="13">
        <v>0</v>
      </c>
      <c r="G46" s="10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6</v>
      </c>
      <c r="D49" s="13">
        <v>0</v>
      </c>
      <c r="E49" s="12">
        <f t="shared" si="0"/>
        <v>6</v>
      </c>
      <c r="F49" s="13">
        <v>0</v>
      </c>
      <c r="G49" s="12">
        <f>E49-F49-H49</f>
        <v>6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1</v>
      </c>
      <c r="H50" s="14">
        <v>2</v>
      </c>
      <c r="I50" s="15">
        <v>120</v>
      </c>
      <c r="J50" s="16">
        <f t="shared" si="3"/>
        <v>240</v>
      </c>
      <c r="K50" s="17" t="s">
        <v>343</v>
      </c>
      <c r="L50" s="18">
        <v>70</v>
      </c>
      <c r="M50" s="23">
        <f t="shared" si="6"/>
        <v>170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-2</v>
      </c>
      <c r="D57" s="13">
        <v>0</v>
      </c>
      <c r="E57" s="12">
        <f t="shared" si="0"/>
        <v>-2</v>
      </c>
      <c r="F57" s="13">
        <v>0</v>
      </c>
      <c r="G57" s="10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+'13'!G63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10</v>
      </c>
      <c r="D66" s="13">
        <v>0</v>
      </c>
      <c r="E66" s="12">
        <f t="shared" si="0"/>
        <v>10</v>
      </c>
      <c r="F66" s="13">
        <v>0</v>
      </c>
      <c r="G66" s="12">
        <f t="shared" si="1"/>
        <v>10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+'13'!G70</f>
        <v>1</v>
      </c>
      <c r="D70" s="13">
        <v>5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0">
        <v>50</v>
      </c>
      <c r="J70" s="16">
        <f t="shared" ref="J70:J133" si="8">+I70*H70</f>
        <v>50</v>
      </c>
      <c r="K70" s="17" t="s">
        <v>323</v>
      </c>
      <c r="L70" s="18">
        <v>10</v>
      </c>
      <c r="M70" s="23">
        <f t="shared" si="6"/>
        <v>40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+'13'!G71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+'13'!G74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+'13'!G77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+'13'!G78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+'13'!G79</f>
        <v>1</v>
      </c>
      <c r="D79" s="13">
        <v>5</v>
      </c>
      <c r="E79" s="12">
        <f t="shared" si="0"/>
        <v>6</v>
      </c>
      <c r="F79" s="13">
        <v>0</v>
      </c>
      <c r="G79" s="12">
        <f t="shared" si="1"/>
        <v>5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+'13'!G81</f>
        <v>0</v>
      </c>
      <c r="D81" s="13">
        <v>2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+'13'!G82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+'13'!G85</f>
        <v>7</v>
      </c>
      <c r="D85" s="13">
        <v>0</v>
      </c>
      <c r="E85" s="12">
        <f t="shared" si="0"/>
        <v>7</v>
      </c>
      <c r="F85" s="13">
        <v>0</v>
      </c>
      <c r="G85" s="12">
        <f t="shared" si="1"/>
        <v>6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+'13'!G89</f>
        <v>9</v>
      </c>
      <c r="D89" s="13">
        <v>0</v>
      </c>
      <c r="E89" s="12">
        <f t="shared" si="0"/>
        <v>9</v>
      </c>
      <c r="F89" s="13">
        <v>0</v>
      </c>
      <c r="G89" s="12">
        <f t="shared" si="1"/>
        <v>9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+'13'!G101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+'13'!G106</f>
        <v>2</v>
      </c>
      <c r="D106" s="13">
        <v>0</v>
      </c>
      <c r="E106" s="12">
        <f t="shared" si="13"/>
        <v>2</v>
      </c>
      <c r="F106" s="13">
        <v>0</v>
      </c>
      <c r="G106" s="12">
        <f t="shared" si="12"/>
        <v>1</v>
      </c>
      <c r="H106" s="14">
        <v>1</v>
      </c>
      <c r="I106" s="22">
        <v>20</v>
      </c>
      <c r="J106" s="16">
        <f t="shared" si="8"/>
        <v>20</v>
      </c>
      <c r="K106" s="17" t="s">
        <v>16</v>
      </c>
      <c r="L106" s="18">
        <v>0</v>
      </c>
      <c r="M106" s="23">
        <f t="shared" si="11"/>
        <v>20</v>
      </c>
    </row>
    <row r="107" spans="1:26" ht="25.5" x14ac:dyDescent="0.55000000000000004">
      <c r="A107" s="10">
        <v>103</v>
      </c>
      <c r="B107" s="19" t="s">
        <v>117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+'13'!G151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3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+'13'!G153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+'13'!G154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+'13'!G155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+'13'!G156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+'13'!G157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+'13'!G160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+'13'!G161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+'13'!G168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+'13'!G170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+'13'!G178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+'13'!G179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+'13'!G180</f>
        <v>66</v>
      </c>
      <c r="D180" s="13">
        <v>0</v>
      </c>
      <c r="E180" s="12">
        <f t="shared" si="13"/>
        <v>66</v>
      </c>
      <c r="F180" s="13">
        <v>0</v>
      </c>
      <c r="G180" s="12">
        <f t="shared" si="16"/>
        <v>66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+'13'!G187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+'13'!G196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+'13'!G200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+'13'!G202</f>
        <v>0</v>
      </c>
      <c r="D202" s="13">
        <v>2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+'13'!G203</f>
        <v>0</v>
      </c>
      <c r="D203" s="13">
        <v>2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+'13'!G205</f>
        <v>0</v>
      </c>
      <c r="D205" s="13">
        <v>2</v>
      </c>
      <c r="E205" s="12">
        <f t="shared" si="13"/>
        <v>2</v>
      </c>
      <c r="F205" s="13">
        <v>0</v>
      </c>
      <c r="G205" s="12">
        <f t="shared" si="16"/>
        <v>1</v>
      </c>
      <c r="H205" s="14">
        <v>1</v>
      </c>
      <c r="I205" s="15">
        <v>150</v>
      </c>
      <c r="J205" s="16">
        <f t="shared" si="17"/>
        <v>150</v>
      </c>
      <c r="K205" s="17" t="s">
        <v>16</v>
      </c>
      <c r="L205" s="18">
        <v>0</v>
      </c>
      <c r="M205" s="23">
        <f t="shared" si="18"/>
        <v>150</v>
      </c>
      <c r="N205" s="23">
        <f>SUM(M5:M207)</f>
        <v>2650</v>
      </c>
    </row>
    <row r="206" spans="1:14" ht="25.5" x14ac:dyDescent="0.55000000000000004">
      <c r="A206" s="10">
        <v>202</v>
      </c>
      <c r="B206" s="19" t="s">
        <v>256</v>
      </c>
      <c r="C206" s="12">
        <f>+'13'!G206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+'13'!G215</f>
        <v>4</v>
      </c>
      <c r="D215" s="13">
        <v>5</v>
      </c>
      <c r="E215" s="12">
        <f t="shared" ref="E215:E216" si="20">C215+D215</f>
        <v>9</v>
      </c>
      <c r="F215" s="13">
        <v>0</v>
      </c>
      <c r="G215" s="12">
        <f t="shared" ref="G215:G216" si="21">E215-F215-H215</f>
        <v>7</v>
      </c>
      <c r="H215" s="14">
        <v>2</v>
      </c>
      <c r="I215" s="20">
        <v>50</v>
      </c>
      <c r="J215" s="16">
        <f t="shared" ref="J215:J216" si="22">+I215*H215</f>
        <v>100</v>
      </c>
      <c r="K215" s="17" t="s">
        <v>346</v>
      </c>
      <c r="L215" s="18">
        <v>70</v>
      </c>
      <c r="M215" s="23">
        <f t="shared" ref="M215:M216" si="23">SUM(J215-L215)</f>
        <v>30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+'13'!G216</f>
        <v>9</v>
      </c>
      <c r="D216" s="13">
        <v>0</v>
      </c>
      <c r="E216" s="12">
        <f t="shared" si="20"/>
        <v>9</v>
      </c>
      <c r="F216" s="13">
        <v>0</v>
      </c>
      <c r="G216" s="12">
        <f t="shared" si="21"/>
        <v>9</v>
      </c>
      <c r="H216" s="14">
        <v>0</v>
      </c>
      <c r="I216" s="20">
        <v>50</v>
      </c>
      <c r="J216" s="16">
        <f t="shared" si="22"/>
        <v>0</v>
      </c>
      <c r="K216" s="17" t="s">
        <v>16</v>
      </c>
      <c r="L216" s="18">
        <v>0</v>
      </c>
      <c r="M216" s="23">
        <f t="shared" si="23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+'13'!G217</f>
        <v>0</v>
      </c>
      <c r="D217" s="13">
        <v>10</v>
      </c>
      <c r="E217" s="12">
        <f>C217+D217</f>
        <v>10</v>
      </c>
      <c r="F217" s="13">
        <v>2</v>
      </c>
      <c r="G217" s="12">
        <f t="shared" ref="G217:G218" si="24">E217-F217-H217</f>
        <v>7</v>
      </c>
      <c r="H217" s="14">
        <v>1</v>
      </c>
      <c r="I217" s="20">
        <v>50</v>
      </c>
      <c r="J217" s="16">
        <f t="shared" ref="J217:J218" si="25">+I217*H217</f>
        <v>50</v>
      </c>
      <c r="K217" s="17" t="s">
        <v>16</v>
      </c>
      <c r="L217" s="18">
        <v>5</v>
      </c>
      <c r="M217" s="23">
        <f t="shared" ref="M217:M218" si="26">SUM(J217-L217)</f>
        <v>45</v>
      </c>
      <c r="N217" s="23"/>
    </row>
    <row r="218" spans="1:45" ht="25.5" x14ac:dyDescent="0.55000000000000004">
      <c r="A218" s="10">
        <v>214</v>
      </c>
      <c r="B218" s="19"/>
      <c r="C218" s="12">
        <f>+'13'!G218</f>
        <v>0</v>
      </c>
      <c r="D218" s="13">
        <v>0</v>
      </c>
      <c r="E218" s="12">
        <f t="shared" ref="E218" si="27">C218+D218</f>
        <v>0</v>
      </c>
      <c r="F218" s="13">
        <v>0</v>
      </c>
      <c r="G218" s="12">
        <f t="shared" si="24"/>
        <v>0</v>
      </c>
      <c r="H218" s="14">
        <v>0</v>
      </c>
      <c r="I218" s="20">
        <v>50</v>
      </c>
      <c r="J218" s="16">
        <f t="shared" si="25"/>
        <v>0</v>
      </c>
      <c r="K218" s="17" t="s">
        <v>16</v>
      </c>
      <c r="L218" s="18">
        <v>0</v>
      </c>
      <c r="M218" s="23">
        <f t="shared" si="26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3030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970</v>
      </c>
      <c r="L223" s="2">
        <v>120</v>
      </c>
      <c r="M223" s="2">
        <v>50</v>
      </c>
      <c r="N223" s="2">
        <v>400</v>
      </c>
      <c r="O223" s="2">
        <v>400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305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1755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1755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2725</v>
      </c>
    </row>
    <row r="233" spans="1:45" s="2" customFormat="1" x14ac:dyDescent="0.5">
      <c r="J233" s="2" t="s">
        <v>271</v>
      </c>
      <c r="K233" s="23">
        <f>SUM(K222:K225)</f>
        <v>970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1755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F206-F258-4FC5-BD0D-AC144E6F7129}">
  <sheetPr>
    <tabColor theme="5" tint="0.79998168889431442"/>
  </sheetPr>
  <dimension ref="A1:AS305"/>
  <sheetViews>
    <sheetView workbookViewId="0">
      <pane ySplit="4" topLeftCell="A203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+'14'!G5</f>
        <v>7</v>
      </c>
      <c r="D5" s="13">
        <v>0</v>
      </c>
      <c r="E5" s="12">
        <f t="shared" ref="E5:E94" si="0">C5+D5</f>
        <v>7</v>
      </c>
      <c r="F5" s="13">
        <v>0</v>
      </c>
      <c r="G5" s="12">
        <f t="shared" ref="G5:G94" si="1">E5-F5-H5</f>
        <v>5</v>
      </c>
      <c r="H5" s="14">
        <v>2</v>
      </c>
      <c r="I5" s="15">
        <v>50</v>
      </c>
      <c r="J5" s="16">
        <f>+I5*H5</f>
        <v>100</v>
      </c>
      <c r="K5" s="17" t="s">
        <v>316</v>
      </c>
      <c r="L5" s="18">
        <v>50</v>
      </c>
      <c r="M5" s="23">
        <f>SUM(J5-L5)</f>
        <v>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+'14'!G6</f>
        <v>36</v>
      </c>
      <c r="D6" s="13">
        <v>0</v>
      </c>
      <c r="E6" s="12">
        <f t="shared" si="0"/>
        <v>36</v>
      </c>
      <c r="F6" s="13">
        <v>10</v>
      </c>
      <c r="G6" s="12">
        <f t="shared" si="1"/>
        <v>13</v>
      </c>
      <c r="H6" s="14">
        <v>13</v>
      </c>
      <c r="I6" s="15">
        <v>100</v>
      </c>
      <c r="J6" s="16">
        <f t="shared" ref="J6:J69" si="3">+I6*H6</f>
        <v>1300</v>
      </c>
      <c r="K6" s="17" t="s">
        <v>16</v>
      </c>
      <c r="L6" s="18">
        <v>0</v>
      </c>
      <c r="M6" s="23">
        <f>SUM(J6-L6)</f>
        <v>1300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4</v>
      </c>
      <c r="D22" s="13">
        <v>0</v>
      </c>
      <c r="E22" s="12">
        <f>C22+D22</f>
        <v>4</v>
      </c>
      <c r="F22" s="13">
        <v>1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+'14'!G23</f>
        <v>11</v>
      </c>
      <c r="D23" s="13">
        <v>0</v>
      </c>
      <c r="E23" s="12">
        <f>C23+D23</f>
        <v>11</v>
      </c>
      <c r="F23" s="13">
        <v>5</v>
      </c>
      <c r="G23" s="12">
        <f t="shared" si="1"/>
        <v>6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1</v>
      </c>
      <c r="D26" s="13">
        <v>0</v>
      </c>
      <c r="E26" s="12">
        <f t="shared" si="0"/>
        <v>1</v>
      </c>
      <c r="F26" s="13">
        <v>1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+'14'!G27</f>
        <v>1</v>
      </c>
      <c r="D27" s="13">
        <v>0</v>
      </c>
      <c r="E27" s="12">
        <f t="shared" si="0"/>
        <v>1</v>
      </c>
      <c r="F27" s="13">
        <v>1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0</v>
      </c>
      <c r="H34" s="14">
        <v>5</v>
      </c>
      <c r="I34" s="15">
        <v>130</v>
      </c>
      <c r="J34" s="16">
        <f t="shared" si="3"/>
        <v>650</v>
      </c>
      <c r="K34" s="17" t="s">
        <v>348</v>
      </c>
      <c r="L34" s="18">
        <v>150</v>
      </c>
      <c r="M34" s="23">
        <f t="shared" si="6"/>
        <v>500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9</v>
      </c>
      <c r="D37" s="13">
        <v>0</v>
      </c>
      <c r="E37" s="12">
        <f t="shared" si="0"/>
        <v>9</v>
      </c>
      <c r="F37" s="13">
        <v>3</v>
      </c>
      <c r="G37" s="12">
        <f t="shared" si="1"/>
        <v>0</v>
      </c>
      <c r="H37" s="14">
        <v>6</v>
      </c>
      <c r="I37" s="15">
        <v>100</v>
      </c>
      <c r="J37" s="16">
        <f t="shared" si="3"/>
        <v>600</v>
      </c>
      <c r="K37" s="17" t="s">
        <v>349</v>
      </c>
      <c r="L37" s="18">
        <v>20</v>
      </c>
      <c r="M37" s="23">
        <f t="shared" si="6"/>
        <v>580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3"/>
        <v>50</v>
      </c>
      <c r="K38" s="17" t="s">
        <v>349</v>
      </c>
      <c r="L38" s="18">
        <v>10</v>
      </c>
      <c r="M38" s="23">
        <f t="shared" si="6"/>
        <v>40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1</v>
      </c>
      <c r="H39" s="14">
        <v>1</v>
      </c>
      <c r="I39" s="15">
        <v>50</v>
      </c>
      <c r="J39" s="16">
        <f t="shared" si="3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02">
        <f>+'14'!G46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6</v>
      </c>
      <c r="D49" s="13">
        <v>0</v>
      </c>
      <c r="E49" s="12">
        <f t="shared" si="0"/>
        <v>6</v>
      </c>
      <c r="F49" s="13">
        <v>6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0</v>
      </c>
      <c r="H51" s="14">
        <v>1</v>
      </c>
      <c r="I51" s="15">
        <v>120</v>
      </c>
      <c r="J51" s="16">
        <f t="shared" si="3"/>
        <v>120</v>
      </c>
      <c r="K51" s="17" t="s">
        <v>286</v>
      </c>
      <c r="L51" s="18">
        <v>35</v>
      </c>
      <c r="M51" s="23">
        <f t="shared" si="6"/>
        <v>85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3</v>
      </c>
      <c r="D52" s="13">
        <v>0</v>
      </c>
      <c r="E52" s="12">
        <f t="shared" si="0"/>
        <v>3</v>
      </c>
      <c r="F52" s="13">
        <v>1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286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2</v>
      </c>
      <c r="D54" s="13">
        <v>0</v>
      </c>
      <c r="E54" s="12">
        <f>C54+D54</f>
        <v>2</v>
      </c>
      <c r="F54" s="13">
        <v>1</v>
      </c>
      <c r="G54" s="12">
        <f t="shared" si="1"/>
        <v>0</v>
      </c>
      <c r="H54" s="14">
        <v>1</v>
      </c>
      <c r="I54" s="15">
        <v>120</v>
      </c>
      <c r="J54" s="16">
        <f t="shared" si="3"/>
        <v>120</v>
      </c>
      <c r="K54" s="17" t="s">
        <v>286</v>
      </c>
      <c r="L54" s="18">
        <v>35</v>
      </c>
      <c r="M54" s="23">
        <f t="shared" si="6"/>
        <v>85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21">
        <v>120</v>
      </c>
      <c r="J55" s="16">
        <f t="shared" si="3"/>
        <v>120</v>
      </c>
      <c r="K55" s="17" t="s">
        <v>286</v>
      </c>
      <c r="L55" s="18">
        <v>35</v>
      </c>
      <c r="M55" s="23">
        <f t="shared" si="6"/>
        <v>85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02">
        <f>+'14'!G57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3"/>
        <v>50</v>
      </c>
      <c r="K61" s="17" t="s">
        <v>316</v>
      </c>
      <c r="L61" s="18">
        <v>50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+'14'!G63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10</v>
      </c>
      <c r="D66" s="13">
        <v>0</v>
      </c>
      <c r="E66" s="12">
        <f t="shared" si="0"/>
        <v>10</v>
      </c>
      <c r="F66" s="13">
        <v>3</v>
      </c>
      <c r="G66" s="12">
        <f t="shared" si="1"/>
        <v>6</v>
      </c>
      <c r="H66" s="14">
        <v>1</v>
      </c>
      <c r="I66" s="15">
        <v>50</v>
      </c>
      <c r="J66" s="16">
        <f t="shared" si="3"/>
        <v>50</v>
      </c>
      <c r="K66" s="17" t="s">
        <v>349</v>
      </c>
      <c r="L66" s="18">
        <v>10</v>
      </c>
      <c r="M66" s="23">
        <f t="shared" si="6"/>
        <v>40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+'14'!G70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+'14'!G71</f>
        <v>3</v>
      </c>
      <c r="D71" s="13">
        <v>0</v>
      </c>
      <c r="E71" s="12">
        <f t="shared" si="0"/>
        <v>3</v>
      </c>
      <c r="F71" s="13">
        <v>1</v>
      </c>
      <c r="G71" s="12">
        <f t="shared" si="1"/>
        <v>0</v>
      </c>
      <c r="H71" s="14">
        <v>2</v>
      </c>
      <c r="I71" s="20">
        <v>60</v>
      </c>
      <c r="J71" s="16">
        <f t="shared" si="8"/>
        <v>120</v>
      </c>
      <c r="K71" s="17" t="s">
        <v>319</v>
      </c>
      <c r="L71" s="18">
        <v>60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+'14'!G74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+'14'!G77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0">
        <v>50</v>
      </c>
      <c r="J77" s="16">
        <f t="shared" si="8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4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+'14'!G81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+'14'!G86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0</v>
      </c>
      <c r="H86" s="14">
        <v>1</v>
      </c>
      <c r="I86" s="20">
        <v>55</v>
      </c>
      <c r="J86" s="16">
        <f t="shared" si="8"/>
        <v>55</v>
      </c>
      <c r="K86" s="17" t="s">
        <v>349</v>
      </c>
      <c r="L86" s="18">
        <v>15</v>
      </c>
      <c r="M86" s="23">
        <f t="shared" si="11"/>
        <v>40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+'14'!G89</f>
        <v>9</v>
      </c>
      <c r="D89" s="13">
        <v>0</v>
      </c>
      <c r="E89" s="12">
        <f t="shared" si="0"/>
        <v>9</v>
      </c>
      <c r="F89" s="13">
        <v>3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+'14'!G101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+'14'!G102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+'14'!G106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+'14'!G151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3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+'14'!G153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1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+'14'!G154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+'14'!G155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+'14'!G156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5</v>
      </c>
      <c r="H156" s="14">
        <v>1</v>
      </c>
      <c r="I156" s="20">
        <v>185</v>
      </c>
      <c r="J156" s="16">
        <f t="shared" si="14"/>
        <v>185</v>
      </c>
      <c r="K156" s="17" t="s">
        <v>16</v>
      </c>
      <c r="L156" s="18">
        <v>0</v>
      </c>
      <c r="M156" s="23">
        <f t="shared" si="15"/>
        <v>185</v>
      </c>
    </row>
    <row r="157" spans="1:13" ht="25.5" x14ac:dyDescent="0.55000000000000004">
      <c r="A157" s="10">
        <v>153</v>
      </c>
      <c r="B157" s="19" t="s">
        <v>168</v>
      </c>
      <c r="C157" s="12">
        <f>+'14'!G157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+'14'!G160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+'14'!G161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+'14'!G168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+'14'!G170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+'14'!G178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+'14'!G179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43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+'14'!G180</f>
        <v>66</v>
      </c>
      <c r="D180" s="13">
        <v>0</v>
      </c>
      <c r="E180" s="12">
        <f t="shared" si="13"/>
        <v>66</v>
      </c>
      <c r="F180" s="13">
        <v>0</v>
      </c>
      <c r="G180" s="12">
        <f t="shared" si="16"/>
        <v>66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+'14'!G187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+'14'!G196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+'14'!G200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+'14'!G202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+'14'!G203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+'14'!G205</f>
        <v>1</v>
      </c>
      <c r="D205" s="13">
        <v>0</v>
      </c>
      <c r="E205" s="12">
        <f t="shared" si="13"/>
        <v>1</v>
      </c>
      <c r="F205" s="13">
        <v>0</v>
      </c>
      <c r="G205" s="12">
        <f t="shared" si="16"/>
        <v>1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3415</v>
      </c>
    </row>
    <row r="206" spans="1:14" ht="25.5" x14ac:dyDescent="0.55000000000000004">
      <c r="A206" s="10">
        <v>202</v>
      </c>
      <c r="B206" s="19" t="s">
        <v>256</v>
      </c>
      <c r="C206" s="12">
        <f>+'14'!G206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+'14'!G215</f>
        <v>7</v>
      </c>
      <c r="D215" s="13">
        <v>0</v>
      </c>
      <c r="E215" s="12">
        <f t="shared" ref="E215:E218" si="20">C215+D215</f>
        <v>7</v>
      </c>
      <c r="F215" s="13">
        <v>0</v>
      </c>
      <c r="G215" s="12">
        <f t="shared" ref="G215:G218" si="21">E215-F215-H215</f>
        <v>7</v>
      </c>
      <c r="H215" s="14">
        <v>0</v>
      </c>
      <c r="I215" s="20">
        <v>50</v>
      </c>
      <c r="J215" s="16">
        <f t="shared" ref="J215:J218" si="22">+I215*H215</f>
        <v>0</v>
      </c>
      <c r="K215" s="17" t="s">
        <v>16</v>
      </c>
      <c r="L215" s="18">
        <v>0</v>
      </c>
      <c r="M215" s="23">
        <f t="shared" ref="M215:M218" si="23">SUM(J215-L215)</f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+'14'!G216</f>
        <v>9</v>
      </c>
      <c r="D216" s="13">
        <v>0</v>
      </c>
      <c r="E216" s="12">
        <f t="shared" si="20"/>
        <v>9</v>
      </c>
      <c r="F216" s="13">
        <v>0</v>
      </c>
      <c r="G216" s="12">
        <f t="shared" si="21"/>
        <v>8</v>
      </c>
      <c r="H216" s="14">
        <v>1</v>
      </c>
      <c r="I216" s="20">
        <v>50</v>
      </c>
      <c r="J216" s="16">
        <f t="shared" si="22"/>
        <v>50</v>
      </c>
      <c r="K216" s="17" t="s">
        <v>316</v>
      </c>
      <c r="L216" s="18">
        <v>50</v>
      </c>
      <c r="M216" s="23">
        <f t="shared" si="23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+'14'!G217</f>
        <v>7</v>
      </c>
      <c r="D217" s="13">
        <v>0</v>
      </c>
      <c r="E217" s="12">
        <f t="shared" si="20"/>
        <v>7</v>
      </c>
      <c r="F217" s="13">
        <v>0</v>
      </c>
      <c r="G217" s="12">
        <f t="shared" si="21"/>
        <v>7</v>
      </c>
      <c r="H217" s="14">
        <v>0</v>
      </c>
      <c r="I217" s="20">
        <v>50</v>
      </c>
      <c r="J217" s="16">
        <f t="shared" si="22"/>
        <v>0</v>
      </c>
      <c r="K217" s="17" t="s">
        <v>16</v>
      </c>
      <c r="L217" s="18">
        <v>0</v>
      </c>
      <c r="M217" s="23">
        <f t="shared" si="23"/>
        <v>0</v>
      </c>
      <c r="N217" s="23"/>
    </row>
    <row r="218" spans="1:45" ht="25.5" x14ac:dyDescent="0.55000000000000004">
      <c r="A218" s="10">
        <v>214</v>
      </c>
      <c r="B218" s="19"/>
      <c r="C218" s="12">
        <f>+'14'!G218</f>
        <v>0</v>
      </c>
      <c r="D218" s="13">
        <v>0</v>
      </c>
      <c r="E218" s="12">
        <f t="shared" si="20"/>
        <v>0</v>
      </c>
      <c r="F218" s="13">
        <v>0</v>
      </c>
      <c r="G218" s="12">
        <f t="shared" si="21"/>
        <v>0</v>
      </c>
      <c r="H218" s="14">
        <v>0</v>
      </c>
      <c r="I218" s="20">
        <v>50</v>
      </c>
      <c r="J218" s="16">
        <f t="shared" si="22"/>
        <v>0</v>
      </c>
      <c r="K218" s="17" t="s">
        <v>16</v>
      </c>
      <c r="L218" s="18">
        <v>0</v>
      </c>
      <c r="M218" s="23">
        <f t="shared" si="23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3970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340</v>
      </c>
      <c r="L223" s="2">
        <v>50</v>
      </c>
      <c r="M223" s="2">
        <v>100</v>
      </c>
      <c r="N223" s="2">
        <v>190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555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3075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3075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3415</v>
      </c>
    </row>
    <row r="233" spans="1:45" s="2" customFormat="1" x14ac:dyDescent="0.5">
      <c r="J233" s="2" t="s">
        <v>271</v>
      </c>
      <c r="K233" s="23">
        <f>SUM(K222:K225)</f>
        <v>340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3075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5847-74EC-4D47-98A5-C48999FB4F63}">
  <sheetPr>
    <tabColor theme="5" tint="0.79998168889431442"/>
  </sheetPr>
  <dimension ref="A1:AS305"/>
  <sheetViews>
    <sheetView workbookViewId="0">
      <pane ySplit="4" topLeftCell="A207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 t="shared" ref="G5:G94" si="1">E5-F5-H5</f>
        <v>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+'15'!G6</f>
        <v>13</v>
      </c>
      <c r="D6" s="13">
        <v>0</v>
      </c>
      <c r="E6" s="12">
        <f t="shared" si="0"/>
        <v>13</v>
      </c>
      <c r="F6" s="13">
        <v>0</v>
      </c>
      <c r="G6" s="12">
        <f t="shared" si="1"/>
        <v>10</v>
      </c>
      <c r="H6" s="14">
        <v>3</v>
      </c>
      <c r="I6" s="15">
        <v>100</v>
      </c>
      <c r="J6" s="16">
        <f t="shared" ref="J6:J69" si="3">+I6*H6</f>
        <v>300</v>
      </c>
      <c r="K6" s="17" t="s">
        <v>16</v>
      </c>
      <c r="L6" s="18">
        <v>0</v>
      </c>
      <c r="M6" s="23">
        <f>SUM(J6-L6)</f>
        <v>300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+'15'!G12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6</v>
      </c>
      <c r="D23" s="13">
        <v>0</v>
      </c>
      <c r="E23" s="12">
        <f>C23+D23</f>
        <v>6</v>
      </c>
      <c r="F23" s="13">
        <v>0</v>
      </c>
      <c r="G23" s="12">
        <f t="shared" si="1"/>
        <v>5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+'15'!G70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4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+'15'!G74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6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+'15'!G79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4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+'15'!G81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+'15'!G89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+'15'!G101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+'15'!G102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+'15'!G106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+'15'!G151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3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+'15'!G153</f>
        <v>1</v>
      </c>
      <c r="D153" s="13">
        <v>0</v>
      </c>
      <c r="E153" s="12">
        <f t="shared" si="13"/>
        <v>1</v>
      </c>
      <c r="F153" s="13">
        <v>0</v>
      </c>
      <c r="G153" s="12">
        <f t="shared" si="12"/>
        <v>0</v>
      </c>
      <c r="H153" s="14">
        <v>1</v>
      </c>
      <c r="I153" s="20">
        <v>120</v>
      </c>
      <c r="J153" s="16">
        <f t="shared" si="14"/>
        <v>120</v>
      </c>
      <c r="K153" s="17" t="s">
        <v>16</v>
      </c>
      <c r="L153" s="18">
        <v>0</v>
      </c>
      <c r="M153" s="23">
        <f t="shared" si="15"/>
        <v>120</v>
      </c>
    </row>
    <row r="154" spans="1:13" ht="25.5" x14ac:dyDescent="0.55000000000000004">
      <c r="A154" s="10">
        <v>150</v>
      </c>
      <c r="B154" s="19" t="s">
        <v>165</v>
      </c>
      <c r="C154" s="12">
        <f>+'15'!G154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4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+'15'!G155</f>
        <v>1</v>
      </c>
      <c r="D155" s="13">
        <v>0</v>
      </c>
      <c r="E155" s="12">
        <f t="shared" si="13"/>
        <v>1</v>
      </c>
      <c r="F155" s="13">
        <v>1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+'15'!G156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5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+'15'!G157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+'15'!G160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2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+'15'!G161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2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+'15'!G168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+'15'!G170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+'15'!G178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+'15'!G179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6"/>
        <v>42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+'15'!G180</f>
        <v>66</v>
      </c>
      <c r="D180" s="13">
        <v>0</v>
      </c>
      <c r="E180" s="12">
        <f t="shared" si="13"/>
        <v>66</v>
      </c>
      <c r="F180" s="13">
        <v>0</v>
      </c>
      <c r="G180" s="12">
        <f t="shared" si="16"/>
        <v>66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+'15'!G187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+'15'!G196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+'15'!G200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+'15'!G202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+'15'!G203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+'15'!G205</f>
        <v>1</v>
      </c>
      <c r="D205" s="13">
        <v>0</v>
      </c>
      <c r="E205" s="12">
        <f t="shared" si="13"/>
        <v>1</v>
      </c>
      <c r="F205" s="13">
        <v>0</v>
      </c>
      <c r="G205" s="12">
        <f t="shared" si="16"/>
        <v>1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940</v>
      </c>
    </row>
    <row r="206" spans="1:14" ht="25.5" x14ac:dyDescent="0.55000000000000004">
      <c r="A206" s="10">
        <v>202</v>
      </c>
      <c r="B206" s="19" t="s">
        <v>256</v>
      </c>
      <c r="C206" s="12">
        <f>+'15'!G206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+'15'!G215</f>
        <v>7</v>
      </c>
      <c r="D215" s="13">
        <v>0</v>
      </c>
      <c r="E215" s="12">
        <f t="shared" si="19"/>
        <v>7</v>
      </c>
      <c r="F215" s="13">
        <v>0</v>
      </c>
      <c r="G215" s="12">
        <f t="shared" si="16"/>
        <v>6</v>
      </c>
      <c r="H215" s="14">
        <v>1</v>
      </c>
      <c r="I215" s="20">
        <v>50</v>
      </c>
      <c r="J215" s="16">
        <f t="shared" si="17"/>
        <v>50</v>
      </c>
      <c r="K215" s="17" t="s">
        <v>319</v>
      </c>
      <c r="L215" s="18">
        <v>25</v>
      </c>
      <c r="M215" s="23">
        <f t="shared" si="18"/>
        <v>25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+'15'!G216</f>
        <v>8</v>
      </c>
      <c r="D216" s="13">
        <v>0</v>
      </c>
      <c r="E216" s="12">
        <f t="shared" si="19"/>
        <v>8</v>
      </c>
      <c r="F216" s="13">
        <v>0</v>
      </c>
      <c r="G216" s="12">
        <f t="shared" si="16"/>
        <v>8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+'15'!G217</f>
        <v>7</v>
      </c>
      <c r="D217" s="13">
        <v>0</v>
      </c>
      <c r="E217" s="12">
        <f t="shared" si="19"/>
        <v>7</v>
      </c>
      <c r="F217" s="13">
        <v>0</v>
      </c>
      <c r="G217" s="12">
        <f t="shared" si="16"/>
        <v>7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+'15'!G218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990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480</v>
      </c>
      <c r="L223" s="2">
        <v>480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25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485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485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965</v>
      </c>
    </row>
    <row r="233" spans="1:45" s="2" customFormat="1" x14ac:dyDescent="0.5">
      <c r="J233" s="2" t="s">
        <v>271</v>
      </c>
      <c r="K233" s="23">
        <f>SUM(K222:K225)</f>
        <v>480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485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C8A3-3725-4D45-920D-FE66D449BBEC}">
  <sheetPr>
    <tabColor theme="5" tint="0.79998168889431442"/>
  </sheetPr>
  <dimension ref="A1:AS305"/>
  <sheetViews>
    <sheetView workbookViewId="0">
      <pane ySplit="4" topLeftCell="A206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+'16'!G5</f>
        <v>5</v>
      </c>
      <c r="D5" s="13">
        <v>20</v>
      </c>
      <c r="E5" s="12">
        <f t="shared" ref="E5:E94" si="0">C5+D5</f>
        <v>25</v>
      </c>
      <c r="F5" s="13">
        <v>0</v>
      </c>
      <c r="G5" s="12">
        <f t="shared" ref="G5:G94" si="1">E5-F5-H5</f>
        <v>25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+'16'!G6</f>
        <v>10</v>
      </c>
      <c r="D6" s="13">
        <v>50</v>
      </c>
      <c r="E6" s="12">
        <f t="shared" si="0"/>
        <v>60</v>
      </c>
      <c r="F6" s="13">
        <v>0</v>
      </c>
      <c r="G6" s="12">
        <f t="shared" si="1"/>
        <v>50</v>
      </c>
      <c r="H6" s="14">
        <v>10</v>
      </c>
      <c r="I6" s="15">
        <v>100</v>
      </c>
      <c r="J6" s="16">
        <f t="shared" ref="J6:J69" si="3">+I6*H6</f>
        <v>1000</v>
      </c>
      <c r="K6" s="17" t="s">
        <v>16</v>
      </c>
      <c r="L6" s="18">
        <v>0</v>
      </c>
      <c r="M6" s="23">
        <f>SUM(J6-L6)</f>
        <v>1000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+'16'!G12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+'16'!G14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3</v>
      </c>
      <c r="D17" s="13">
        <v>5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3</v>
      </c>
      <c r="D22" s="13">
        <v>2</v>
      </c>
      <c r="E22" s="12">
        <f>C22+D22</f>
        <v>5</v>
      </c>
      <c r="F22" s="13">
        <v>0</v>
      </c>
      <c r="G22" s="12">
        <f t="shared" si="1"/>
        <v>2</v>
      </c>
      <c r="H22" s="14">
        <v>3</v>
      </c>
      <c r="I22" s="15">
        <v>85</v>
      </c>
      <c r="J22" s="16">
        <f t="shared" si="3"/>
        <v>255</v>
      </c>
      <c r="K22" s="17" t="s">
        <v>350</v>
      </c>
      <c r="L22" s="18">
        <v>140</v>
      </c>
      <c r="M22" s="23">
        <f t="shared" si="6"/>
        <v>115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5</v>
      </c>
      <c r="D23" s="13">
        <v>0</v>
      </c>
      <c r="E23" s="12">
        <f>C23+D23</f>
        <v>5</v>
      </c>
      <c r="F23" s="13">
        <v>0</v>
      </c>
      <c r="G23" s="12">
        <f t="shared" si="1"/>
        <v>4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3</v>
      </c>
      <c r="D24" s="13">
        <v>5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2</v>
      </c>
      <c r="D35" s="13">
        <v>5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3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6</v>
      </c>
      <c r="H46" s="14">
        <v>2</v>
      </c>
      <c r="I46" s="15">
        <v>50</v>
      </c>
      <c r="J46" s="16">
        <f t="shared" si="3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+'16'!G62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+'16'!G63</f>
        <v>2</v>
      </c>
      <c r="D63" s="13">
        <v>3</v>
      </c>
      <c r="E63" s="12">
        <f>C63+D63</f>
        <v>5</v>
      </c>
      <c r="F63" s="13">
        <v>0</v>
      </c>
      <c r="G63" s="12">
        <f t="shared" si="1"/>
        <v>3</v>
      </c>
      <c r="H63" s="14">
        <v>2</v>
      </c>
      <c r="I63" s="20">
        <v>50</v>
      </c>
      <c r="J63" s="16">
        <f t="shared" si="3"/>
        <v>100</v>
      </c>
      <c r="K63" s="17" t="s">
        <v>319</v>
      </c>
      <c r="L63" s="18">
        <v>50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+'16'!G70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0">
        <v>50</v>
      </c>
      <c r="J70" s="16">
        <f t="shared" ref="J70:J133" si="8">+I70*H70</f>
        <v>50</v>
      </c>
      <c r="K70" s="17" t="s">
        <v>16</v>
      </c>
      <c r="L70" s="18">
        <v>0</v>
      </c>
      <c r="M70" s="23">
        <f t="shared" si="6"/>
        <v>50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1"/>
        <v>2</v>
      </c>
      <c r="H73" s="14">
        <v>2</v>
      </c>
      <c r="I73" s="20">
        <v>60</v>
      </c>
      <c r="J73" s="16">
        <f t="shared" si="8"/>
        <v>120</v>
      </c>
      <c r="K73" s="17" t="s">
        <v>346</v>
      </c>
      <c r="L73" s="18">
        <v>100</v>
      </c>
      <c r="M73" s="23">
        <f t="shared" si="11"/>
        <v>20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5</v>
      </c>
      <c r="H74" s="14">
        <v>1</v>
      </c>
      <c r="I74" s="22">
        <v>120</v>
      </c>
      <c r="J74" s="16">
        <f t="shared" si="8"/>
        <v>120</v>
      </c>
      <c r="K74" s="17" t="s">
        <v>351</v>
      </c>
      <c r="L74" s="18">
        <v>80</v>
      </c>
      <c r="M74" s="23">
        <f t="shared" si="11"/>
        <v>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+'16'!G77</f>
        <v>2</v>
      </c>
      <c r="D77" s="13">
        <v>3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+'16'!G78</f>
        <v>0</v>
      </c>
      <c r="D78" s="13">
        <v>1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+'16'!G79</f>
        <v>4</v>
      </c>
      <c r="D79" s="13">
        <v>5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+'16'!G81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+'16'!G89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6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+'16'!G91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2">
        <v>50</v>
      </c>
      <c r="J91" s="16">
        <f t="shared" si="8"/>
        <v>50</v>
      </c>
      <c r="K91" s="17" t="s">
        <v>16</v>
      </c>
      <c r="L91" s="18">
        <v>0</v>
      </c>
      <c r="M91" s="23">
        <f t="shared" si="11"/>
        <v>50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+'16'!G101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+'16'!G106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+'16'!G151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2</v>
      </c>
      <c r="H151" s="14">
        <v>1</v>
      </c>
      <c r="I151" s="20">
        <v>120</v>
      </c>
      <c r="J151" s="16">
        <f t="shared" si="14"/>
        <v>120</v>
      </c>
      <c r="K151" s="17" t="s">
        <v>319</v>
      </c>
      <c r="L151" s="18">
        <v>60</v>
      </c>
      <c r="M151" s="23">
        <f t="shared" si="15"/>
        <v>60</v>
      </c>
    </row>
    <row r="152" spans="1:13" ht="25.5" x14ac:dyDescent="0.55000000000000004">
      <c r="A152" s="10">
        <v>148</v>
      </c>
      <c r="B152" s="19" t="s">
        <v>163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+'16'!G154</f>
        <v>4</v>
      </c>
      <c r="D154" s="13">
        <v>0</v>
      </c>
      <c r="E154" s="12">
        <f t="shared" si="13"/>
        <v>4</v>
      </c>
      <c r="F154" s="13">
        <v>0</v>
      </c>
      <c r="G154" s="12">
        <f t="shared" si="12"/>
        <v>3</v>
      </c>
      <c r="H154" s="14">
        <v>1</v>
      </c>
      <c r="I154" s="20">
        <v>185</v>
      </c>
      <c r="J154" s="16">
        <f t="shared" si="14"/>
        <v>185</v>
      </c>
      <c r="K154" s="17" t="s">
        <v>286</v>
      </c>
      <c r="L154" s="18">
        <v>15</v>
      </c>
      <c r="M154" s="23">
        <f t="shared" si="15"/>
        <v>170</v>
      </c>
    </row>
    <row r="155" spans="1:13" ht="25.5" x14ac:dyDescent="0.55000000000000004">
      <c r="A155" s="10">
        <v>151</v>
      </c>
      <c r="B155" s="19" t="s">
        <v>166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+'16'!G156</f>
        <v>5</v>
      </c>
      <c r="D156" s="13">
        <v>0</v>
      </c>
      <c r="E156" s="12">
        <f t="shared" si="13"/>
        <v>5</v>
      </c>
      <c r="F156" s="13">
        <v>0</v>
      </c>
      <c r="G156" s="12">
        <f t="shared" si="12"/>
        <v>4</v>
      </c>
      <c r="H156" s="14">
        <v>1</v>
      </c>
      <c r="I156" s="20">
        <v>185</v>
      </c>
      <c r="J156" s="16">
        <f t="shared" si="14"/>
        <v>185</v>
      </c>
      <c r="K156" s="17" t="s">
        <v>286</v>
      </c>
      <c r="L156" s="18">
        <v>15</v>
      </c>
      <c r="M156" s="23">
        <f t="shared" si="15"/>
        <v>170</v>
      </c>
    </row>
    <row r="157" spans="1:13" ht="25.5" x14ac:dyDescent="0.55000000000000004">
      <c r="A157" s="10">
        <v>153</v>
      </c>
      <c r="B157" s="19" t="s">
        <v>168</v>
      </c>
      <c r="C157" s="12">
        <f>+'16'!G157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+'16'!G160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6"/>
        <v>1</v>
      </c>
      <c r="H160" s="14">
        <v>1</v>
      </c>
      <c r="I160" s="20">
        <v>90</v>
      </c>
      <c r="J160" s="16">
        <f t="shared" si="14"/>
        <v>90</v>
      </c>
      <c r="K160" s="17" t="s">
        <v>16</v>
      </c>
      <c r="L160" s="18">
        <v>0</v>
      </c>
      <c r="M160" s="23">
        <f t="shared" si="15"/>
        <v>90</v>
      </c>
    </row>
    <row r="161" spans="1:13" ht="25.5" x14ac:dyDescent="0.55000000000000004">
      <c r="A161" s="10">
        <v>157</v>
      </c>
      <c r="B161" s="19" t="s">
        <v>172</v>
      </c>
      <c r="C161" s="12">
        <f>+'16'!G161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si="16"/>
        <v>1</v>
      </c>
      <c r="H161" s="14">
        <v>1</v>
      </c>
      <c r="I161" s="20">
        <v>90</v>
      </c>
      <c r="J161" s="16">
        <f t="shared" si="14"/>
        <v>90</v>
      </c>
      <c r="K161" s="17" t="s">
        <v>16</v>
      </c>
      <c r="L161" s="18">
        <v>0</v>
      </c>
      <c r="M161" s="23">
        <f t="shared" si="15"/>
        <v>90</v>
      </c>
    </row>
    <row r="162" spans="1:13" ht="25.5" x14ac:dyDescent="0.55000000000000004">
      <c r="A162" s="10">
        <v>158</v>
      </c>
      <c r="B162" s="19" t="s">
        <v>173</v>
      </c>
      <c r="C162" s="12">
        <f>+'16'!G162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+'16'!G168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+'16'!G170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+'16'!G178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+'16'!G179</f>
        <v>42</v>
      </c>
      <c r="D179" s="13">
        <v>0</v>
      </c>
      <c r="E179" s="12">
        <f t="shared" si="13"/>
        <v>42</v>
      </c>
      <c r="F179" s="13">
        <v>0</v>
      </c>
      <c r="G179" s="12">
        <f t="shared" si="16"/>
        <v>42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+'16'!G180</f>
        <v>66</v>
      </c>
      <c r="D180" s="13">
        <v>0</v>
      </c>
      <c r="E180" s="12">
        <f t="shared" si="13"/>
        <v>66</v>
      </c>
      <c r="F180" s="13">
        <v>0</v>
      </c>
      <c r="G180" s="12">
        <f t="shared" si="16"/>
        <v>65</v>
      </c>
      <c r="H180" s="14">
        <v>1</v>
      </c>
      <c r="I180" s="20">
        <v>10</v>
      </c>
      <c r="J180" s="16">
        <f t="shared" si="14"/>
        <v>10</v>
      </c>
      <c r="K180" s="17" t="s">
        <v>16</v>
      </c>
      <c r="L180" s="18">
        <v>0</v>
      </c>
      <c r="M180" s="23">
        <f t="shared" si="15"/>
        <v>10</v>
      </c>
    </row>
    <row r="181" spans="1:13" ht="25.5" x14ac:dyDescent="0.55000000000000004">
      <c r="A181" s="10">
        <v>177</v>
      </c>
      <c r="B181" s="19" t="s">
        <v>191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+'16'!G187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+'16'!G196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+'16'!G200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+'16'!G202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+'16'!G203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+'16'!G205</f>
        <v>1</v>
      </c>
      <c r="D205" s="13">
        <v>0</v>
      </c>
      <c r="E205" s="12">
        <f t="shared" si="13"/>
        <v>1</v>
      </c>
      <c r="F205" s="13">
        <v>0</v>
      </c>
      <c r="G205" s="12">
        <f t="shared" si="16"/>
        <v>0</v>
      </c>
      <c r="H205" s="14">
        <v>1</v>
      </c>
      <c r="I205" s="15">
        <v>150</v>
      </c>
      <c r="J205" s="16">
        <f t="shared" si="17"/>
        <v>150</v>
      </c>
      <c r="K205" s="17" t="s">
        <v>16</v>
      </c>
      <c r="L205" s="18">
        <v>0</v>
      </c>
      <c r="M205" s="23">
        <f t="shared" si="18"/>
        <v>150</v>
      </c>
      <c r="N205" s="23">
        <f>SUM(M5:M207)</f>
        <v>2840</v>
      </c>
    </row>
    <row r="206" spans="1:14" ht="25.5" x14ac:dyDescent="0.55000000000000004">
      <c r="A206" s="10">
        <v>202</v>
      </c>
      <c r="B206" s="19" t="s">
        <v>256</v>
      </c>
      <c r="C206" s="12">
        <f>+'16'!G206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+'16'!G215</f>
        <v>6</v>
      </c>
      <c r="D215" s="13">
        <v>10</v>
      </c>
      <c r="E215" s="12">
        <f t="shared" si="19"/>
        <v>16</v>
      </c>
      <c r="F215" s="13">
        <v>0</v>
      </c>
      <c r="G215" s="12">
        <f t="shared" si="16"/>
        <v>16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+'16'!G216</f>
        <v>8</v>
      </c>
      <c r="D216" s="13">
        <v>0</v>
      </c>
      <c r="E216" s="12">
        <f t="shared" si="19"/>
        <v>8</v>
      </c>
      <c r="F216" s="13">
        <v>0</v>
      </c>
      <c r="G216" s="12">
        <f t="shared" si="16"/>
        <v>7</v>
      </c>
      <c r="H216" s="14">
        <v>1</v>
      </c>
      <c r="I216" s="20">
        <v>50</v>
      </c>
      <c r="J216" s="16">
        <f t="shared" si="17"/>
        <v>50</v>
      </c>
      <c r="K216" s="17" t="s">
        <v>316</v>
      </c>
      <c r="L216" s="18">
        <v>50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+'16'!G217</f>
        <v>7</v>
      </c>
      <c r="D217" s="13">
        <v>0</v>
      </c>
      <c r="E217" s="12">
        <f t="shared" si="19"/>
        <v>7</v>
      </c>
      <c r="F217" s="13">
        <v>0</v>
      </c>
      <c r="G217" s="12">
        <f t="shared" si="16"/>
        <v>6</v>
      </c>
      <c r="H217" s="14">
        <v>1</v>
      </c>
      <c r="I217" s="20">
        <v>50</v>
      </c>
      <c r="J217" s="16">
        <f t="shared" si="17"/>
        <v>50</v>
      </c>
      <c r="K217" s="17" t="s">
        <v>286</v>
      </c>
      <c r="L217" s="18">
        <v>15</v>
      </c>
      <c r="M217" s="23">
        <f t="shared" si="18"/>
        <v>35</v>
      </c>
      <c r="N217" s="23"/>
    </row>
    <row r="218" spans="1:45" ht="25.5" x14ac:dyDescent="0.55000000000000004">
      <c r="A218" s="10">
        <v>214</v>
      </c>
      <c r="B218" s="19"/>
      <c r="C218" s="12">
        <f>+'16'!G218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3400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830</v>
      </c>
      <c r="L223" s="2">
        <v>135</v>
      </c>
      <c r="M223" s="2">
        <v>295</v>
      </c>
      <c r="N223" s="2">
        <v>100</v>
      </c>
      <c r="O223" s="2">
        <v>200</v>
      </c>
      <c r="P223" s="2">
        <v>100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525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2045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2045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2875</v>
      </c>
    </row>
    <row r="233" spans="1:45" s="2" customFormat="1" x14ac:dyDescent="0.5">
      <c r="J233" s="2" t="s">
        <v>271</v>
      </c>
      <c r="K233" s="23">
        <f>SUM(K222:K225)</f>
        <v>830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2045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8A6-7C3E-4B81-AAC5-4EF9E25BB872}">
  <sheetPr>
    <tabColor theme="5" tint="0.79998168889431442"/>
  </sheetPr>
  <dimension ref="A1:AS305"/>
  <sheetViews>
    <sheetView workbookViewId="0">
      <pane ySplit="4" topLeftCell="A208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+'17'!G5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21</v>
      </c>
      <c r="H5" s="14">
        <v>4</v>
      </c>
      <c r="I5" s="15">
        <v>50</v>
      </c>
      <c r="J5" s="16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+'17'!G6</f>
        <v>50</v>
      </c>
      <c r="D6" s="13">
        <v>0</v>
      </c>
      <c r="E6" s="12">
        <f t="shared" si="0"/>
        <v>50</v>
      </c>
      <c r="F6" s="13">
        <v>0</v>
      </c>
      <c r="G6" s="12">
        <f t="shared" si="1"/>
        <v>46</v>
      </c>
      <c r="H6" s="14">
        <v>4</v>
      </c>
      <c r="I6" s="15">
        <v>100</v>
      </c>
      <c r="J6" s="16">
        <f t="shared" ref="J6:J69" si="3">+I6*H6</f>
        <v>400</v>
      </c>
      <c r="K6" s="17" t="s">
        <v>16</v>
      </c>
      <c r="L6" s="18">
        <v>0</v>
      </c>
      <c r="M6" s="23">
        <f>SUM(J6-L6)</f>
        <v>400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4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21">
        <v>100</v>
      </c>
      <c r="J24" s="16">
        <f t="shared" si="3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0</v>
      </c>
      <c r="H37" s="14">
        <v>8</v>
      </c>
      <c r="I37" s="15">
        <v>100</v>
      </c>
      <c r="J37" s="16">
        <f t="shared" si="3"/>
        <v>800</v>
      </c>
      <c r="K37" s="17" t="s">
        <v>16</v>
      </c>
      <c r="L37" s="18">
        <v>0</v>
      </c>
      <c r="M37" s="23">
        <f t="shared" si="6"/>
        <v>800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2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319</v>
      </c>
      <c r="L40" s="18">
        <v>25</v>
      </c>
      <c r="M40" s="23">
        <f t="shared" si="6"/>
        <v>25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5</v>
      </c>
      <c r="H47" s="14">
        <v>1</v>
      </c>
      <c r="I47" s="15">
        <v>50</v>
      </c>
      <c r="J47" s="16">
        <f t="shared" si="3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3"/>
        <v>50</v>
      </c>
      <c r="K61" s="17" t="s">
        <v>319</v>
      </c>
      <c r="L61" s="18">
        <v>25</v>
      </c>
      <c r="M61" s="23">
        <f t="shared" si="6"/>
        <v>25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0">
        <v>50</v>
      </c>
      <c r="J63" s="16">
        <f t="shared" si="3"/>
        <v>100</v>
      </c>
      <c r="K63" s="17" t="s">
        <v>16</v>
      </c>
      <c r="L63" s="18">
        <v>0</v>
      </c>
      <c r="M63" s="23">
        <f t="shared" si="6"/>
        <v>100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6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+'17'!G70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+'17'!G73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1</v>
      </c>
      <c r="H73" s="14">
        <v>1</v>
      </c>
      <c r="I73" s="20">
        <v>60</v>
      </c>
      <c r="J73" s="16">
        <f t="shared" si="8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+'17'!G74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+'17'!G77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+'17'!G78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+'17'!G79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2">
        <v>50</v>
      </c>
      <c r="J79" s="16">
        <f t="shared" si="8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+'17'!G81</f>
        <v>2</v>
      </c>
      <c r="D81" s="13">
        <v>0</v>
      </c>
      <c r="E81" s="12">
        <f t="shared" si="0"/>
        <v>2</v>
      </c>
      <c r="F81" s="13"/>
      <c r="G81" s="12">
        <f t="shared" si="1"/>
        <v>2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5</v>
      </c>
      <c r="H85" s="14">
        <v>1</v>
      </c>
      <c r="I85" s="22">
        <v>100</v>
      </c>
      <c r="J85" s="16">
        <f t="shared" si="8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+'17'!G87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0">
        <v>100</v>
      </c>
      <c r="J88" s="16">
        <f t="shared" si="8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+'17'!G89</f>
        <v>6</v>
      </c>
      <c r="D89" s="13">
        <v>0</v>
      </c>
      <c r="E89" s="12">
        <f t="shared" si="0"/>
        <v>6</v>
      </c>
      <c r="F89" s="13">
        <v>0</v>
      </c>
      <c r="G89" s="12">
        <f t="shared" si="1"/>
        <v>5</v>
      </c>
      <c r="H89" s="14">
        <v>1</v>
      </c>
      <c r="I89" s="20">
        <v>55</v>
      </c>
      <c r="J89" s="16">
        <f t="shared" si="8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+'17'!G91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+'17'!G101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+'17'!G102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+'17'!G106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+'17'!G151</f>
        <v>2</v>
      </c>
      <c r="D151" s="13">
        <v>0</v>
      </c>
      <c r="E151" s="12">
        <f t="shared" si="13"/>
        <v>2</v>
      </c>
      <c r="F151" s="13">
        <v>2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+'17'!G154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+'17'!G156</f>
        <v>4</v>
      </c>
      <c r="D156" s="13">
        <v>0</v>
      </c>
      <c r="E156" s="12">
        <f t="shared" si="13"/>
        <v>4</v>
      </c>
      <c r="F156" s="13">
        <v>1</v>
      </c>
      <c r="G156" s="12">
        <f t="shared" si="12"/>
        <v>3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+'17'!G157</f>
        <v>2</v>
      </c>
      <c r="D157" s="13">
        <v>0</v>
      </c>
      <c r="E157" s="12">
        <f t="shared" si="13"/>
        <v>2</v>
      </c>
      <c r="F157" s="13">
        <v>2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+'17'!G160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+'17'!G161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+'17'!G168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+'17'!G170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+'17'!G179</f>
        <v>42</v>
      </c>
      <c r="D179" s="13">
        <v>0</v>
      </c>
      <c r="E179" s="12">
        <f t="shared" si="13"/>
        <v>42</v>
      </c>
      <c r="F179" s="13">
        <v>0</v>
      </c>
      <c r="G179" s="12">
        <f t="shared" si="16"/>
        <v>41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+'17'!G180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+'17'!G187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+'17'!G196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+'17'!G200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+'17'!G202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+'17'!G203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2325</v>
      </c>
    </row>
    <row r="206" spans="1:14" ht="25.5" x14ac:dyDescent="0.55000000000000004">
      <c r="A206" s="10">
        <v>202</v>
      </c>
      <c r="B206" s="19" t="s">
        <v>256</v>
      </c>
      <c r="C206" s="12">
        <f>+'17'!G206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+'17'!G215</f>
        <v>16</v>
      </c>
      <c r="D215" s="13">
        <v>0</v>
      </c>
      <c r="E215" s="12">
        <f t="shared" ref="E215:E218" si="20">C215+D215</f>
        <v>16</v>
      </c>
      <c r="F215" s="13">
        <v>0</v>
      </c>
      <c r="G215" s="12">
        <f t="shared" ref="G215:G218" si="21">E215-F215-H215</f>
        <v>0</v>
      </c>
      <c r="H215" s="14">
        <v>16</v>
      </c>
      <c r="I215" s="20">
        <v>50</v>
      </c>
      <c r="J215" s="16">
        <f t="shared" ref="J215:J218" si="22">+I215*H215</f>
        <v>800</v>
      </c>
      <c r="K215" s="17" t="s">
        <v>352</v>
      </c>
      <c r="L215" s="18">
        <v>540</v>
      </c>
      <c r="M215" s="23">
        <f t="shared" ref="M215:M218" si="23">SUM(J215-L215)</f>
        <v>260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+'17'!G216</f>
        <v>7</v>
      </c>
      <c r="D216" s="13">
        <v>0</v>
      </c>
      <c r="E216" s="12">
        <f t="shared" si="20"/>
        <v>7</v>
      </c>
      <c r="F216" s="13">
        <v>0</v>
      </c>
      <c r="G216" s="12">
        <f t="shared" si="21"/>
        <v>7</v>
      </c>
      <c r="H216" s="14">
        <v>0</v>
      </c>
      <c r="I216" s="20">
        <v>50</v>
      </c>
      <c r="J216" s="16">
        <f t="shared" si="22"/>
        <v>0</v>
      </c>
      <c r="K216" s="17" t="s">
        <v>16</v>
      </c>
      <c r="L216" s="18">
        <v>0</v>
      </c>
      <c r="M216" s="23">
        <f t="shared" si="23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+'17'!G217</f>
        <v>6</v>
      </c>
      <c r="D217" s="13">
        <v>0</v>
      </c>
      <c r="E217" s="12">
        <f t="shared" si="20"/>
        <v>6</v>
      </c>
      <c r="F217" s="13">
        <v>0</v>
      </c>
      <c r="G217" s="12">
        <f t="shared" si="21"/>
        <v>0</v>
      </c>
      <c r="H217" s="14">
        <v>6</v>
      </c>
      <c r="I217" s="20">
        <v>50</v>
      </c>
      <c r="J217" s="16">
        <f t="shared" si="22"/>
        <v>300</v>
      </c>
      <c r="K217" s="17" t="s">
        <v>286</v>
      </c>
      <c r="L217" s="18">
        <v>185</v>
      </c>
      <c r="M217" s="23">
        <f t="shared" si="23"/>
        <v>115</v>
      </c>
      <c r="N217" s="23"/>
    </row>
    <row r="218" spans="1:45" ht="25.5" x14ac:dyDescent="0.55000000000000004">
      <c r="A218" s="10">
        <v>214</v>
      </c>
      <c r="B218" s="19"/>
      <c r="C218" s="12">
        <f>+'17'!G218</f>
        <v>0</v>
      </c>
      <c r="D218" s="13">
        <v>0</v>
      </c>
      <c r="E218" s="12">
        <f t="shared" si="20"/>
        <v>0</v>
      </c>
      <c r="F218" s="13">
        <v>0</v>
      </c>
      <c r="G218" s="12">
        <f t="shared" si="21"/>
        <v>0</v>
      </c>
      <c r="H218" s="14">
        <v>0</v>
      </c>
      <c r="I218" s="20">
        <v>50</v>
      </c>
      <c r="J218" s="16">
        <f t="shared" si="22"/>
        <v>0</v>
      </c>
      <c r="K218" s="17" t="s">
        <v>16</v>
      </c>
      <c r="L218" s="18">
        <v>0</v>
      </c>
      <c r="M218" s="23">
        <f t="shared" si="23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3475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1500</v>
      </c>
      <c r="L223" s="2">
        <v>195</v>
      </c>
      <c r="M223" s="2">
        <v>100</v>
      </c>
      <c r="N223" s="2">
        <v>105</v>
      </c>
      <c r="O223" s="2">
        <v>200</v>
      </c>
      <c r="P223" s="2">
        <v>500</v>
      </c>
      <c r="Q223" s="2">
        <v>400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775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1200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1200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2700</v>
      </c>
    </row>
    <row r="233" spans="1:45" s="2" customFormat="1" x14ac:dyDescent="0.5">
      <c r="J233" s="2" t="s">
        <v>271</v>
      </c>
      <c r="K233" s="23">
        <f>SUM(K222:K225)</f>
        <v>1500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1200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0EBE-97F8-4F34-8BC8-1D715FD2C281}">
  <sheetPr>
    <tabColor theme="5" tint="0.79998168889431442"/>
  </sheetPr>
  <dimension ref="A1:AS305"/>
  <sheetViews>
    <sheetView workbookViewId="0">
      <pane ySplit="4" topLeftCell="A209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+'18'!G5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21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+'18'!G6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33</v>
      </c>
      <c r="H6" s="14">
        <v>13</v>
      </c>
      <c r="I6" s="15">
        <v>100</v>
      </c>
      <c r="J6" s="16">
        <f t="shared" ref="J6:J69" si="3">+I6*H6</f>
        <v>1300</v>
      </c>
      <c r="K6" s="17" t="s">
        <v>341</v>
      </c>
      <c r="L6" s="18">
        <v>300</v>
      </c>
      <c r="M6" s="23">
        <f>SUM(J6-L6)</f>
        <v>1000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+'18'!G12</f>
        <v>0</v>
      </c>
      <c r="D12" s="13">
        <v>5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+'18'!G14</f>
        <v>1</v>
      </c>
      <c r="D14" s="13">
        <v>2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20">
        <v>65</v>
      </c>
      <c r="J14" s="16">
        <f t="shared" si="3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+'18'!G23</f>
        <v>4</v>
      </c>
      <c r="D23" s="13">
        <v>10</v>
      </c>
      <c r="E23" s="12">
        <f>C23+D23</f>
        <v>14</v>
      </c>
      <c r="F23" s="13">
        <v>0</v>
      </c>
      <c r="G23" s="12">
        <f t="shared" si="1"/>
        <v>12</v>
      </c>
      <c r="H23" s="14">
        <v>2</v>
      </c>
      <c r="I23" s="15">
        <v>100</v>
      </c>
      <c r="J23" s="16">
        <f t="shared" si="3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0</v>
      </c>
      <c r="D26" s="13">
        <v>2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+'18'!G27</f>
        <v>0</v>
      </c>
      <c r="D27" s="13">
        <v>2</v>
      </c>
      <c r="E27" s="12">
        <f t="shared" si="0"/>
        <v>2</v>
      </c>
      <c r="F27" s="13">
        <v>0</v>
      </c>
      <c r="G27" s="12">
        <f t="shared" si="1"/>
        <v>2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0</v>
      </c>
      <c r="D29" s="13">
        <v>2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2</v>
      </c>
      <c r="D34" s="13">
        <v>5</v>
      </c>
      <c r="E34" s="12">
        <f t="shared" si="0"/>
        <v>7</v>
      </c>
      <c r="F34" s="13">
        <v>0</v>
      </c>
      <c r="G34" s="12">
        <f t="shared" si="1"/>
        <v>6</v>
      </c>
      <c r="H34" s="14">
        <v>1</v>
      </c>
      <c r="I34" s="15">
        <v>130</v>
      </c>
      <c r="J34" s="16">
        <f t="shared" si="3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6</v>
      </c>
      <c r="H35" s="14">
        <v>1</v>
      </c>
      <c r="I35" s="15">
        <v>130</v>
      </c>
      <c r="J35" s="16">
        <f t="shared" si="3"/>
        <v>130</v>
      </c>
      <c r="K35" s="17" t="s">
        <v>286</v>
      </c>
      <c r="L35" s="18">
        <v>30</v>
      </c>
      <c r="M35" s="23">
        <f t="shared" si="6"/>
        <v>100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0</v>
      </c>
      <c r="H39" s="14">
        <v>1</v>
      </c>
      <c r="I39" s="15">
        <v>50</v>
      </c>
      <c r="J39" s="16">
        <f t="shared" si="3"/>
        <v>50</v>
      </c>
      <c r="K39" s="17" t="s">
        <v>316</v>
      </c>
      <c r="L39" s="18">
        <v>50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4</v>
      </c>
      <c r="H46" s="14">
        <v>2</v>
      </c>
      <c r="I46" s="15">
        <v>50</v>
      </c>
      <c r="J46" s="16">
        <f t="shared" si="3"/>
        <v>100</v>
      </c>
      <c r="K46" s="17" t="s">
        <v>319</v>
      </c>
      <c r="L46" s="18">
        <v>50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1</v>
      </c>
      <c r="D50" s="13">
        <v>2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0</v>
      </c>
      <c r="D51" s="13">
        <v>2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1</v>
      </c>
      <c r="D52" s="13">
        <v>2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0</v>
      </c>
      <c r="D54" s="13">
        <v>2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1</v>
      </c>
      <c r="D55" s="13">
        <v>2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+'18'!G63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6</v>
      </c>
      <c r="D66" s="13">
        <v>0</v>
      </c>
      <c r="E66" s="12">
        <f t="shared" si="0"/>
        <v>6</v>
      </c>
      <c r="F66" s="13">
        <v>0</v>
      </c>
      <c r="G66" s="12">
        <f t="shared" si="1"/>
        <v>4</v>
      </c>
      <c r="H66" s="14">
        <v>2</v>
      </c>
      <c r="I66" s="15">
        <v>50</v>
      </c>
      <c r="J66" s="16">
        <f t="shared" si="3"/>
        <v>100</v>
      </c>
      <c r="K66" s="17" t="s">
        <v>323</v>
      </c>
      <c r="L66" s="18">
        <v>20</v>
      </c>
      <c r="M66" s="23">
        <f t="shared" si="6"/>
        <v>80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0</v>
      </c>
      <c r="D67" s="13">
        <v>2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+'18'!G70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+'18'!G73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+'18'!G77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0">
        <v>50</v>
      </c>
      <c r="J77" s="16">
        <f t="shared" si="8"/>
        <v>50</v>
      </c>
      <c r="K77" s="17" t="s">
        <v>323</v>
      </c>
      <c r="L77" s="18">
        <v>10</v>
      </c>
      <c r="M77" s="23">
        <f t="shared" si="11"/>
        <v>40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+'18'!G79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+'18'!G81</f>
        <v>2</v>
      </c>
      <c r="D81" s="13">
        <v>0</v>
      </c>
      <c r="E81" s="12">
        <f t="shared" si="0"/>
        <v>2</v>
      </c>
      <c r="F81" s="13"/>
      <c r="G81" s="12">
        <f t="shared" si="1"/>
        <v>1</v>
      </c>
      <c r="H81" s="14">
        <v>1</v>
      </c>
      <c r="I81" s="20">
        <v>55</v>
      </c>
      <c r="J81" s="16">
        <f t="shared" si="8"/>
        <v>55</v>
      </c>
      <c r="K81" s="17" t="s">
        <v>16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2">
        <v>55</v>
      </c>
      <c r="J82" s="16">
        <f t="shared" si="8"/>
        <v>55</v>
      </c>
      <c r="K82" s="17" t="s">
        <v>16</v>
      </c>
      <c r="L82" s="18">
        <v>0</v>
      </c>
      <c r="M82" s="23">
        <f t="shared" si="11"/>
        <v>55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+'18'!G85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+'18'!G87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+'18'!G89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+'18'!G91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2">
        <v>50</v>
      </c>
      <c r="J91" s="16">
        <f t="shared" si="8"/>
        <v>50</v>
      </c>
      <c r="K91" s="17" t="s">
        <v>16</v>
      </c>
      <c r="L91" s="18">
        <v>0</v>
      </c>
      <c r="M91" s="23">
        <f t="shared" si="11"/>
        <v>50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+'18'!G101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+'18'!G106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+'18'!G154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+'18'!G156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3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4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+'18'!G160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+'18'!G161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+'18'!G168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+'18'!G170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+'18'!G178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1</v>
      </c>
      <c r="H178" s="14">
        <v>3</v>
      </c>
      <c r="I178" s="20">
        <v>120</v>
      </c>
      <c r="J178" s="16">
        <f t="shared" si="14"/>
        <v>360</v>
      </c>
      <c r="K178" s="17" t="s">
        <v>16</v>
      </c>
      <c r="L178" s="18">
        <v>0</v>
      </c>
      <c r="M178" s="23">
        <f t="shared" si="15"/>
        <v>360</v>
      </c>
    </row>
    <row r="179" spans="1:13" ht="25.5" x14ac:dyDescent="0.55000000000000004">
      <c r="A179" s="10">
        <v>175</v>
      </c>
      <c r="B179" s="19" t="s">
        <v>189</v>
      </c>
      <c r="C179" s="12">
        <f>+'18'!G179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6"/>
        <v>41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+'18'!G180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+'18'!G187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+'18'!G196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4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4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+'18'!G200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+'18'!G202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+'18'!G203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2350</v>
      </c>
    </row>
    <row r="206" spans="1:14" ht="25.5" x14ac:dyDescent="0.55000000000000004">
      <c r="A206" s="10">
        <v>202</v>
      </c>
      <c r="B206" s="19" t="s">
        <v>256</v>
      </c>
      <c r="C206" s="12">
        <f>+'18'!G206</f>
        <v>0</v>
      </c>
      <c r="D206" s="13">
        <v>0</v>
      </c>
      <c r="E206" s="12">
        <f t="shared" ref="E206:E214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+'18'!G215</f>
        <v>0</v>
      </c>
      <c r="D215" s="13">
        <v>0</v>
      </c>
      <c r="E215" s="12">
        <f t="shared" ref="E215:E218" si="20">C215+D215</f>
        <v>0</v>
      </c>
      <c r="F215" s="13">
        <v>0</v>
      </c>
      <c r="G215" s="12">
        <f t="shared" ref="G215:G218" si="21">E215-F215-H215</f>
        <v>0</v>
      </c>
      <c r="H215" s="14">
        <v>0</v>
      </c>
      <c r="I215" s="20">
        <v>50</v>
      </c>
      <c r="J215" s="16">
        <f t="shared" ref="J215:J218" si="22">+I215*H215</f>
        <v>0</v>
      </c>
      <c r="K215" s="17" t="s">
        <v>16</v>
      </c>
      <c r="L215" s="18">
        <v>0</v>
      </c>
      <c r="M215" s="23">
        <f t="shared" ref="M215:M218" si="23">SUM(J215-L215)</f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+'18'!G216</f>
        <v>7</v>
      </c>
      <c r="D216" s="13">
        <v>0</v>
      </c>
      <c r="E216" s="12">
        <f t="shared" si="20"/>
        <v>7</v>
      </c>
      <c r="F216" s="13">
        <v>0</v>
      </c>
      <c r="G216" s="12">
        <f t="shared" si="21"/>
        <v>7</v>
      </c>
      <c r="H216" s="14">
        <v>0</v>
      </c>
      <c r="I216" s="20">
        <v>50</v>
      </c>
      <c r="J216" s="16">
        <f t="shared" si="22"/>
        <v>0</v>
      </c>
      <c r="K216" s="17" t="s">
        <v>16</v>
      </c>
      <c r="L216" s="18">
        <v>0</v>
      </c>
      <c r="M216" s="23">
        <f t="shared" si="23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+'18'!G217</f>
        <v>0</v>
      </c>
      <c r="D217" s="13">
        <v>0</v>
      </c>
      <c r="E217" s="12">
        <f t="shared" si="20"/>
        <v>0</v>
      </c>
      <c r="F217" s="13">
        <v>0</v>
      </c>
      <c r="G217" s="12">
        <f t="shared" si="21"/>
        <v>0</v>
      </c>
      <c r="H217" s="14">
        <v>0</v>
      </c>
      <c r="I217" s="20">
        <v>50</v>
      </c>
      <c r="J217" s="16">
        <f t="shared" si="22"/>
        <v>0</v>
      </c>
      <c r="K217" s="17" t="s">
        <v>16</v>
      </c>
      <c r="L217" s="18">
        <v>0</v>
      </c>
      <c r="M217" s="23">
        <f t="shared" si="23"/>
        <v>0</v>
      </c>
      <c r="N217" s="23"/>
    </row>
    <row r="218" spans="1:45" ht="25.5" x14ac:dyDescent="0.55000000000000004">
      <c r="A218" s="10">
        <v>214</v>
      </c>
      <c r="B218" s="19"/>
      <c r="C218" s="12">
        <f>+'18'!G218</f>
        <v>0</v>
      </c>
      <c r="D218" s="13">
        <v>0</v>
      </c>
      <c r="E218" s="12">
        <f t="shared" si="20"/>
        <v>0</v>
      </c>
      <c r="F218" s="13">
        <v>0</v>
      </c>
      <c r="G218" s="12">
        <f t="shared" si="21"/>
        <v>0</v>
      </c>
      <c r="H218" s="14">
        <v>0</v>
      </c>
      <c r="I218" s="20">
        <v>50</v>
      </c>
      <c r="J218" s="16">
        <f t="shared" si="22"/>
        <v>0</v>
      </c>
      <c r="K218" s="17" t="s">
        <v>16</v>
      </c>
      <c r="L218" s="18">
        <v>0</v>
      </c>
      <c r="M218" s="23">
        <f t="shared" si="23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2810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860</v>
      </c>
      <c r="L223" s="2">
        <v>315</v>
      </c>
      <c r="M223" s="2">
        <v>165</v>
      </c>
      <c r="N223" s="2">
        <v>380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460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1490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1490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2350</v>
      </c>
    </row>
    <row r="233" spans="1:45" s="2" customFormat="1" x14ac:dyDescent="0.5">
      <c r="J233" s="2" t="s">
        <v>271</v>
      </c>
      <c r="K233" s="23">
        <f>SUM(K222:K225)</f>
        <v>860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1490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BCA4-B625-4D10-A81A-ED60FB8C24C7}">
  <sheetPr>
    <tabColor theme="5" tint="0.79998168889431442"/>
  </sheetPr>
  <dimension ref="A1:AS305"/>
  <sheetViews>
    <sheetView workbookViewId="0">
      <pane ySplit="4" topLeftCell="A207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+'19'!G5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9</v>
      </c>
      <c r="H5" s="14">
        <v>12</v>
      </c>
      <c r="I5" s="15">
        <v>50</v>
      </c>
      <c r="J5" s="16">
        <f>+I5*H5</f>
        <v>600</v>
      </c>
      <c r="K5" s="17" t="s">
        <v>16</v>
      </c>
      <c r="L5" s="18">
        <v>0</v>
      </c>
      <c r="M5" s="23">
        <f>SUM(J5-L5)</f>
        <v>600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+'19'!G6</f>
        <v>33</v>
      </c>
      <c r="D6" s="13">
        <v>0</v>
      </c>
      <c r="E6" s="12">
        <f t="shared" si="0"/>
        <v>33</v>
      </c>
      <c r="F6" s="13">
        <v>0</v>
      </c>
      <c r="G6" s="12">
        <f t="shared" si="1"/>
        <v>32</v>
      </c>
      <c r="H6" s="14">
        <v>1</v>
      </c>
      <c r="I6" s="15">
        <v>100</v>
      </c>
      <c r="J6" s="16">
        <f t="shared" ref="J6:J69" si="3">+I6*H6</f>
        <v>100</v>
      </c>
      <c r="K6" s="17" t="s">
        <v>16</v>
      </c>
      <c r="L6" s="18">
        <v>0</v>
      </c>
      <c r="M6" s="23">
        <f>SUM(J6-L6)</f>
        <v>100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+'19'!G12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+'19'!G14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20">
        <v>65</v>
      </c>
      <c r="J14" s="16">
        <f t="shared" si="3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7</v>
      </c>
      <c r="H17" s="14">
        <v>1</v>
      </c>
      <c r="I17" s="15">
        <v>50</v>
      </c>
      <c r="J17" s="16">
        <f t="shared" si="3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+'19'!G23</f>
        <v>12</v>
      </c>
      <c r="D23" s="13">
        <v>0</v>
      </c>
      <c r="E23" s="12">
        <f>C23+D23</f>
        <v>12</v>
      </c>
      <c r="F23" s="13">
        <v>6</v>
      </c>
      <c r="G23" s="12">
        <f t="shared" si="1"/>
        <v>6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+'19'!G27</f>
        <v>2</v>
      </c>
      <c r="D27" s="13">
        <v>0</v>
      </c>
      <c r="E27" s="12">
        <f t="shared" si="0"/>
        <v>2</v>
      </c>
      <c r="F27" s="13">
        <v>0</v>
      </c>
      <c r="G27" s="12">
        <f t="shared" si="1"/>
        <v>1</v>
      </c>
      <c r="H27" s="14">
        <v>1</v>
      </c>
      <c r="I27" s="20">
        <v>100</v>
      </c>
      <c r="J27" s="16">
        <f t="shared" si="3"/>
        <v>100</v>
      </c>
      <c r="K27" s="17" t="s">
        <v>16</v>
      </c>
      <c r="L27" s="18">
        <v>0</v>
      </c>
      <c r="M27" s="23">
        <f t="shared" si="6"/>
        <v>100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4</v>
      </c>
      <c r="H34" s="14">
        <v>2</v>
      </c>
      <c r="I34" s="15">
        <v>130</v>
      </c>
      <c r="J34" s="16">
        <f t="shared" si="3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6</v>
      </c>
      <c r="D35" s="13">
        <v>0</v>
      </c>
      <c r="E35" s="12">
        <f t="shared" si="0"/>
        <v>6</v>
      </c>
      <c r="F35" s="13">
        <v>0</v>
      </c>
      <c r="G35" s="12">
        <f t="shared" si="1"/>
        <v>5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2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3"/>
        <v>50</v>
      </c>
      <c r="K41" s="17" t="s">
        <v>316</v>
      </c>
      <c r="L41" s="18">
        <v>50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+'19'!G62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+'19'!G63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4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+'19'!G70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4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+'19'!G73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+'19'!G77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0">
        <v>50</v>
      </c>
      <c r="J77" s="16">
        <f t="shared" si="8"/>
        <v>50</v>
      </c>
      <c r="K77" s="17" t="s">
        <v>316</v>
      </c>
      <c r="L77" s="18">
        <v>50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+'19'!G79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+'19'!G81</f>
        <v>1</v>
      </c>
      <c r="D81" s="13">
        <v>0</v>
      </c>
      <c r="E81" s="12">
        <f t="shared" si="0"/>
        <v>1</v>
      </c>
      <c r="F81" s="13"/>
      <c r="G81" s="12">
        <f t="shared" si="1"/>
        <v>1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+'19'!G82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+'19'!G85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5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+'19'!G87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+'19'!G88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+'19'!G89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+'19'!G96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+'19'!G101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+'19'!G102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+'19'!G106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+'19'!G154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3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+'19'!G156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3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+'19'!G160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+'19'!G161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+'19'!G162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+'19'!G168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6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+'19'!G170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+'19'!G178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0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+'19'!G179</f>
        <v>41</v>
      </c>
      <c r="D179" s="13">
        <v>0</v>
      </c>
      <c r="E179" s="12">
        <f t="shared" si="13"/>
        <v>41</v>
      </c>
      <c r="F179" s="13">
        <v>1</v>
      </c>
      <c r="G179" s="12">
        <f t="shared" si="16"/>
        <v>40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+'19'!G180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+'19'!G187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+'19'!G196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09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09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+'19'!G200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+'19'!G202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+'19'!G203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+'19'!G205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1425</v>
      </c>
    </row>
    <row r="206" spans="1:14" ht="25.5" x14ac:dyDescent="0.55000000000000004">
      <c r="A206" s="10">
        <v>202</v>
      </c>
      <c r="B206" s="19" t="s">
        <v>256</v>
      </c>
      <c r="C206" s="12">
        <f>+'19'!G206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+'19'!G208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+'19'!G209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+'19'!G210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ref="J210:J218" si="20">+I210*H210</f>
        <v>0</v>
      </c>
      <c r="K210" s="17" t="s">
        <v>16</v>
      </c>
      <c r="L210" s="18">
        <v>0</v>
      </c>
      <c r="M210" s="23">
        <f t="shared" ref="M210:M218" si="21">SUM(J210-L210)</f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+'19'!G211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20"/>
        <v>0</v>
      </c>
      <c r="K211" s="17" t="s">
        <v>16</v>
      </c>
      <c r="L211" s="18">
        <v>0</v>
      </c>
      <c r="M211" s="23">
        <f t="shared" si="21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+'19'!G212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20"/>
        <v>0</v>
      </c>
      <c r="K212" s="17" t="s">
        <v>16</v>
      </c>
      <c r="L212" s="18">
        <v>0</v>
      </c>
      <c r="M212" s="23">
        <f t="shared" si="21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+'19'!G213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20"/>
        <v>0</v>
      </c>
      <c r="K213" s="17" t="s">
        <v>16</v>
      </c>
      <c r="L213" s="18">
        <v>0</v>
      </c>
      <c r="M213" s="23">
        <f t="shared" si="21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+'19'!G214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20"/>
        <v>0</v>
      </c>
      <c r="K214" s="17" t="s">
        <v>16</v>
      </c>
      <c r="L214" s="18">
        <v>0</v>
      </c>
      <c r="M214" s="23">
        <f t="shared" si="21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+'19'!G215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20"/>
        <v>0</v>
      </c>
      <c r="K215" s="17" t="s">
        <v>16</v>
      </c>
      <c r="L215" s="18">
        <v>0</v>
      </c>
      <c r="M215" s="23">
        <f t="shared" si="21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+'19'!G216</f>
        <v>7</v>
      </c>
      <c r="D216" s="13">
        <v>0</v>
      </c>
      <c r="E216" s="12">
        <f t="shared" si="19"/>
        <v>7</v>
      </c>
      <c r="F216" s="13">
        <v>0</v>
      </c>
      <c r="G216" s="12">
        <f t="shared" si="16"/>
        <v>7</v>
      </c>
      <c r="H216" s="14">
        <v>0</v>
      </c>
      <c r="I216" s="20">
        <v>50</v>
      </c>
      <c r="J216" s="16">
        <f t="shared" si="20"/>
        <v>0</v>
      </c>
      <c r="K216" s="17" t="s">
        <v>16</v>
      </c>
      <c r="L216" s="18">
        <v>0</v>
      </c>
      <c r="M216" s="23">
        <f t="shared" si="21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+'19'!G217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20"/>
        <v>0</v>
      </c>
      <c r="K217" s="17" t="s">
        <v>16</v>
      </c>
      <c r="L217" s="18">
        <v>0</v>
      </c>
      <c r="M217" s="23">
        <f t="shared" si="21"/>
        <v>0</v>
      </c>
      <c r="N217" s="23"/>
    </row>
    <row r="218" spans="1:45" ht="25.5" x14ac:dyDescent="0.55000000000000004">
      <c r="A218" s="10">
        <v>214</v>
      </c>
      <c r="B218" s="19"/>
      <c r="C218" s="12">
        <f>+'19'!G218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20"/>
        <v>0</v>
      </c>
      <c r="K218" s="17" t="s">
        <v>16</v>
      </c>
      <c r="L218" s="18">
        <v>0</v>
      </c>
      <c r="M218" s="23">
        <f t="shared" si="21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1525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185</v>
      </c>
      <c r="L223" s="2">
        <v>185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100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1240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1240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1425</v>
      </c>
    </row>
    <row r="233" spans="1:45" s="2" customFormat="1" x14ac:dyDescent="0.5">
      <c r="J233" s="2" t="s">
        <v>271</v>
      </c>
      <c r="K233" s="23">
        <f>SUM(K222:K225)</f>
        <v>185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1240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DF3-85DC-4309-9481-EC5CC11346CE}">
  <sheetPr>
    <tabColor theme="5" tint="0.79998168889431442"/>
  </sheetPr>
  <dimension ref="A1:AS305"/>
  <sheetViews>
    <sheetView zoomScaleNormal="100" workbookViewId="0">
      <pane ySplit="4" topLeftCell="A207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 t="shared" ref="G5:G94" si="1">E5-F5-H5</f>
        <v>5</v>
      </c>
      <c r="H5" s="14">
        <v>4</v>
      </c>
      <c r="I5" s="15">
        <v>50</v>
      </c>
      <c r="J5" s="16">
        <f>+I5*H5</f>
        <v>200</v>
      </c>
      <c r="K5" s="17" t="s">
        <v>324</v>
      </c>
      <c r="L5" s="18">
        <v>40</v>
      </c>
      <c r="M5" s="23">
        <f>SUM(J5-L5)</f>
        <v>160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+'20'!G6</f>
        <v>32</v>
      </c>
      <c r="D6" s="13">
        <v>30</v>
      </c>
      <c r="E6" s="12">
        <f t="shared" si="0"/>
        <v>62</v>
      </c>
      <c r="F6" s="13">
        <v>0</v>
      </c>
      <c r="G6" s="12">
        <f t="shared" si="1"/>
        <v>51</v>
      </c>
      <c r="H6" s="14">
        <v>11</v>
      </c>
      <c r="I6" s="15">
        <v>100</v>
      </c>
      <c r="J6" s="16">
        <f t="shared" ref="J6:J69" si="3">+I6*H6</f>
        <v>1100</v>
      </c>
      <c r="K6" s="17" t="s">
        <v>353</v>
      </c>
      <c r="L6" s="18">
        <v>100</v>
      </c>
      <c r="M6" s="23">
        <f>SUM(J6-L6)</f>
        <v>1000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4</v>
      </c>
      <c r="H12" s="14">
        <v>1</v>
      </c>
      <c r="I12" s="20">
        <v>50</v>
      </c>
      <c r="J12" s="16">
        <f t="shared" si="3"/>
        <v>50</v>
      </c>
      <c r="K12" s="17" t="s">
        <v>316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3"/>
        <v>100</v>
      </c>
      <c r="K17" s="17" t="s">
        <v>319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2</v>
      </c>
      <c r="D22" s="13">
        <v>0</v>
      </c>
      <c r="E22" s="12">
        <f>C22+D22</f>
        <v>2</v>
      </c>
      <c r="F22" s="13">
        <v>0</v>
      </c>
      <c r="G22" s="12">
        <f t="shared" si="1"/>
        <v>2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+'20'!G23</f>
        <v>6</v>
      </c>
      <c r="D23" s="13">
        <v>0</v>
      </c>
      <c r="E23" s="12">
        <f>C23+D23</f>
        <v>6</v>
      </c>
      <c r="F23" s="13">
        <v>0</v>
      </c>
      <c r="G23" s="12">
        <f t="shared" si="1"/>
        <v>5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21">
        <v>100</v>
      </c>
      <c r="J24" s="16">
        <f t="shared" si="3"/>
        <v>200</v>
      </c>
      <c r="K24" s="17" t="s">
        <v>319</v>
      </c>
      <c r="L24" s="18">
        <v>100</v>
      </c>
      <c r="M24" s="23">
        <f t="shared" si="6"/>
        <v>100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+'20'!G27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-1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5</v>
      </c>
      <c r="D35" s="13">
        <v>0</v>
      </c>
      <c r="E35" s="12">
        <f t="shared" si="0"/>
        <v>5</v>
      </c>
      <c r="F35" s="13">
        <v>1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1</v>
      </c>
      <c r="D38" s="13">
        <v>3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3"/>
        <v>100</v>
      </c>
      <c r="K38" s="17" t="s">
        <v>320</v>
      </c>
      <c r="L38" s="18">
        <v>25</v>
      </c>
      <c r="M38" s="23">
        <f t="shared" si="6"/>
        <v>75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0</v>
      </c>
      <c r="D39" s="13">
        <v>2</v>
      </c>
      <c r="E39" s="12">
        <f t="shared" si="0"/>
        <v>2</v>
      </c>
      <c r="F39" s="13">
        <v>0</v>
      </c>
      <c r="G39" s="12">
        <f t="shared" si="1"/>
        <v>0</v>
      </c>
      <c r="H39" s="14">
        <v>2</v>
      </c>
      <c r="I39" s="15">
        <v>50</v>
      </c>
      <c r="J39" s="16">
        <f t="shared" si="3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0</v>
      </c>
      <c r="H40" s="14">
        <v>2</v>
      </c>
      <c r="I40" s="15">
        <v>50</v>
      </c>
      <c r="J40" s="16">
        <f t="shared" si="3"/>
        <v>100</v>
      </c>
      <c r="K40" s="17" t="s">
        <v>319</v>
      </c>
      <c r="L40" s="18">
        <v>50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1</v>
      </c>
      <c r="D41" s="13">
        <v>2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2</v>
      </c>
      <c r="D42" s="13">
        <v>2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2</v>
      </c>
      <c r="H47" s="14">
        <v>3</v>
      </c>
      <c r="I47" s="15">
        <v>50</v>
      </c>
      <c r="J47" s="16">
        <f t="shared" si="3"/>
        <v>150</v>
      </c>
      <c r="K47" s="17" t="s">
        <v>354</v>
      </c>
      <c r="L47" s="18">
        <v>100</v>
      </c>
      <c r="M47" s="23">
        <f t="shared" si="6"/>
        <v>50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+'20'!G62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+'20'!G63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1"/>
        <v>2</v>
      </c>
      <c r="H66" s="14">
        <v>2</v>
      </c>
      <c r="I66" s="15">
        <v>50</v>
      </c>
      <c r="J66" s="16">
        <f t="shared" si="3"/>
        <v>100</v>
      </c>
      <c r="K66" s="17" t="s">
        <v>355</v>
      </c>
      <c r="L66" s="18">
        <v>100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+'20'!G70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0</v>
      </c>
      <c r="H70" s="14">
        <v>4</v>
      </c>
      <c r="I70" s="20">
        <v>50</v>
      </c>
      <c r="J70" s="16">
        <f t="shared" ref="J70:J133" si="8">+I70*H70</f>
        <v>200</v>
      </c>
      <c r="K70" s="17" t="s">
        <v>319</v>
      </c>
      <c r="L70" s="18">
        <v>100</v>
      </c>
      <c r="M70" s="23">
        <f t="shared" si="6"/>
        <v>100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+'20'!G71</f>
        <v>0</v>
      </c>
      <c r="D71" s="13">
        <v>5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+'20'!G73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+'20'!G78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+'20'!G79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4</v>
      </c>
      <c r="H79" s="14">
        <v>4</v>
      </c>
      <c r="I79" s="22">
        <v>50</v>
      </c>
      <c r="J79" s="16">
        <f t="shared" si="8"/>
        <v>200</v>
      </c>
      <c r="K79" s="17" t="s">
        <v>356</v>
      </c>
      <c r="L79" s="18">
        <v>75</v>
      </c>
      <c r="M79" s="23">
        <f t="shared" si="11"/>
        <v>125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+'20'!G81</f>
        <v>1</v>
      </c>
      <c r="D81" s="13">
        <v>0</v>
      </c>
      <c r="E81" s="12">
        <f t="shared" si="0"/>
        <v>1</v>
      </c>
      <c r="F81" s="13"/>
      <c r="G81" s="12">
        <f t="shared" si="1"/>
        <v>0</v>
      </c>
      <c r="H81" s="14">
        <v>1</v>
      </c>
      <c r="I81" s="20">
        <v>55</v>
      </c>
      <c r="J81" s="16">
        <f t="shared" si="8"/>
        <v>55</v>
      </c>
      <c r="K81" s="17" t="s">
        <v>357</v>
      </c>
      <c r="L81" s="18">
        <v>0</v>
      </c>
      <c r="M81" s="23">
        <f t="shared" si="11"/>
        <v>55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2">
        <v>55</v>
      </c>
      <c r="J82" s="16">
        <f t="shared" si="8"/>
        <v>55</v>
      </c>
      <c r="K82" s="17" t="s">
        <v>357</v>
      </c>
      <c r="L82" s="18">
        <v>55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+'20'!G85</f>
        <v>5</v>
      </c>
      <c r="D85" s="13">
        <v>0</v>
      </c>
      <c r="E85" s="12">
        <f t="shared" si="0"/>
        <v>5</v>
      </c>
      <c r="F85" s="13">
        <v>0</v>
      </c>
      <c r="G85" s="12">
        <f t="shared" si="1"/>
        <v>1</v>
      </c>
      <c r="H85" s="14">
        <v>4</v>
      </c>
      <c r="I85" s="22">
        <v>100</v>
      </c>
      <c r="J85" s="16">
        <f t="shared" si="8"/>
        <v>400</v>
      </c>
      <c r="K85" s="17" t="s">
        <v>316</v>
      </c>
      <c r="L85" s="18">
        <v>100</v>
      </c>
      <c r="M85" s="23">
        <f t="shared" si="11"/>
        <v>300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5</v>
      </c>
      <c r="H87" s="14">
        <v>3</v>
      </c>
      <c r="I87" s="20">
        <v>60</v>
      </c>
      <c r="J87" s="16">
        <f t="shared" si="8"/>
        <v>180</v>
      </c>
      <c r="K87" s="17" t="s">
        <v>324</v>
      </c>
      <c r="L87" s="18">
        <v>30</v>
      </c>
      <c r="M87" s="23">
        <f t="shared" si="11"/>
        <v>150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20">
        <v>100</v>
      </c>
      <c r="J88" s="16">
        <f t="shared" si="8"/>
        <v>100</v>
      </c>
      <c r="K88" s="17" t="s">
        <v>319</v>
      </c>
      <c r="L88" s="18">
        <v>50</v>
      </c>
      <c r="M88" s="23">
        <f t="shared" si="11"/>
        <v>50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+'20'!G89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+'20'!G91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0</v>
      </c>
      <c r="H91" s="14">
        <v>2</v>
      </c>
      <c r="I91" s="22">
        <v>50</v>
      </c>
      <c r="J91" s="16">
        <f t="shared" si="8"/>
        <v>100</v>
      </c>
      <c r="K91" s="17" t="s">
        <v>16</v>
      </c>
      <c r="L91" s="18">
        <v>0</v>
      </c>
      <c r="M91" s="23">
        <f t="shared" si="11"/>
        <v>100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+'20'!G92</f>
        <v>0</v>
      </c>
      <c r="D92" s="13">
        <v>2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+'20'!G101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5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+'20'!G106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+'20'!G154</f>
        <v>3</v>
      </c>
      <c r="D154" s="13">
        <v>0</v>
      </c>
      <c r="E154" s="12">
        <f t="shared" si="13"/>
        <v>3</v>
      </c>
      <c r="F154" s="13">
        <v>0</v>
      </c>
      <c r="G154" s="12">
        <f t="shared" si="12"/>
        <v>0</v>
      </c>
      <c r="H154" s="14">
        <v>3</v>
      </c>
      <c r="I154" s="20">
        <v>185</v>
      </c>
      <c r="J154" s="16">
        <f t="shared" si="14"/>
        <v>555</v>
      </c>
      <c r="K154" s="17" t="s">
        <v>286</v>
      </c>
      <c r="L154" s="18">
        <v>105</v>
      </c>
      <c r="M154" s="23">
        <f t="shared" si="15"/>
        <v>450</v>
      </c>
    </row>
    <row r="155" spans="1:13" ht="25.5" x14ac:dyDescent="0.55000000000000004">
      <c r="A155" s="10">
        <v>151</v>
      </c>
      <c r="B155" s="19" t="s">
        <v>166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+'20'!G156</f>
        <v>3</v>
      </c>
      <c r="D156" s="13">
        <v>0</v>
      </c>
      <c r="E156" s="12">
        <f t="shared" si="13"/>
        <v>3</v>
      </c>
      <c r="F156" s="13">
        <v>0</v>
      </c>
      <c r="G156" s="12">
        <f t="shared" si="12"/>
        <v>0</v>
      </c>
      <c r="H156" s="14">
        <v>3</v>
      </c>
      <c r="I156" s="20">
        <v>185</v>
      </c>
      <c r="J156" s="16">
        <f t="shared" si="14"/>
        <v>555</v>
      </c>
      <c r="K156" s="17" t="s">
        <v>286</v>
      </c>
      <c r="L156" s="18">
        <v>105</v>
      </c>
      <c r="M156" s="23">
        <f t="shared" si="15"/>
        <v>450</v>
      </c>
    </row>
    <row r="157" spans="1:13" ht="25.5" x14ac:dyDescent="0.55000000000000004">
      <c r="A157" s="10">
        <v>153</v>
      </c>
      <c r="B157" s="19" t="s">
        <v>168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+'20'!G160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+'20'!G161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+'20'!G168</f>
        <v>6</v>
      </c>
      <c r="D168" s="13">
        <v>0</v>
      </c>
      <c r="E168" s="12">
        <f t="shared" si="13"/>
        <v>6</v>
      </c>
      <c r="F168" s="13">
        <v>0</v>
      </c>
      <c r="G168" s="12">
        <f t="shared" si="16"/>
        <v>4</v>
      </c>
      <c r="H168" s="14">
        <v>2</v>
      </c>
      <c r="I168" s="20">
        <v>55</v>
      </c>
      <c r="J168" s="16">
        <f t="shared" si="14"/>
        <v>110</v>
      </c>
      <c r="K168" s="17" t="s">
        <v>324</v>
      </c>
      <c r="L168" s="18">
        <v>20</v>
      </c>
      <c r="M168" s="23">
        <f t="shared" si="15"/>
        <v>90</v>
      </c>
    </row>
    <row r="169" spans="1:13" ht="25.5" x14ac:dyDescent="0.55000000000000004">
      <c r="A169" s="10">
        <v>165</v>
      </c>
      <c r="B169" s="19" t="s">
        <v>180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+'20'!G170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+'20'!G179</f>
        <v>40</v>
      </c>
      <c r="D179" s="13">
        <v>0</v>
      </c>
      <c r="E179" s="12">
        <f t="shared" si="13"/>
        <v>40</v>
      </c>
      <c r="F179" s="13">
        <v>0</v>
      </c>
      <c r="G179" s="12">
        <f t="shared" si="16"/>
        <v>40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+'20'!G180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+'20'!G187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+'20'!G196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+'20'!G200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+'20'!G202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+'20'!G203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+'20'!G204</f>
        <v>0</v>
      </c>
      <c r="D204" s="13">
        <v>1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4075</v>
      </c>
    </row>
    <row r="206" spans="1:14" ht="25.5" x14ac:dyDescent="0.55000000000000004">
      <c r="A206" s="10">
        <v>202</v>
      </c>
      <c r="B206" s="19" t="s">
        <v>256</v>
      </c>
      <c r="C206" s="12">
        <f>+'20'!G206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+'20'!G216</f>
        <v>7</v>
      </c>
      <c r="D216" s="13">
        <v>0</v>
      </c>
      <c r="E216" s="12">
        <f t="shared" si="19"/>
        <v>7</v>
      </c>
      <c r="F216" s="13">
        <v>0</v>
      </c>
      <c r="G216" s="12">
        <f t="shared" si="16"/>
        <v>7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5330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1200</v>
      </c>
      <c r="L223" s="2">
        <v>700</v>
      </c>
      <c r="M223" s="2">
        <v>500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1255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2875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2875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4075</v>
      </c>
    </row>
    <row r="233" spans="1:45" s="2" customFormat="1" x14ac:dyDescent="0.5">
      <c r="J233" s="2" t="s">
        <v>271</v>
      </c>
      <c r="K233" s="23">
        <f>SUM(K222:K225)</f>
        <v>1200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2875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honeticPr fontId="1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E1D6-F067-4877-A56C-897E8F806C26}">
  <sheetPr>
    <tabColor theme="5" tint="0.79998168889431442"/>
  </sheetPr>
  <dimension ref="A1:AS305"/>
  <sheetViews>
    <sheetView workbookViewId="0">
      <pane ySplit="4" topLeftCell="A205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+'21'!G5</f>
        <v>5</v>
      </c>
      <c r="D5" s="13">
        <v>0</v>
      </c>
      <c r="E5" s="12">
        <f t="shared" ref="E5:E94" si="0">C5+D5</f>
        <v>5</v>
      </c>
      <c r="F5" s="13">
        <v>0</v>
      </c>
      <c r="G5" s="12">
        <f t="shared" ref="G5:G94" si="1">E5-F5-H5</f>
        <v>0</v>
      </c>
      <c r="H5" s="14">
        <v>5</v>
      </c>
      <c r="I5" s="15">
        <v>50</v>
      </c>
      <c r="J5" s="16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+'21'!G6</f>
        <v>51</v>
      </c>
      <c r="D6" s="13">
        <v>0</v>
      </c>
      <c r="E6" s="12">
        <f t="shared" si="0"/>
        <v>51</v>
      </c>
      <c r="F6" s="13">
        <v>0</v>
      </c>
      <c r="G6" s="12">
        <f t="shared" si="1"/>
        <v>49</v>
      </c>
      <c r="H6" s="14">
        <v>2</v>
      </c>
      <c r="I6" s="15">
        <v>100</v>
      </c>
      <c r="J6" s="16">
        <f t="shared" ref="J6:J69" si="3">+I6*H6</f>
        <v>200</v>
      </c>
      <c r="K6" s="17" t="s">
        <v>16</v>
      </c>
      <c r="L6" s="18">
        <v>0</v>
      </c>
      <c r="M6" s="23">
        <f>SUM(J6-L6)</f>
        <v>200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0</v>
      </c>
      <c r="H12" s="14">
        <v>4</v>
      </c>
      <c r="I12" s="20">
        <v>50</v>
      </c>
      <c r="J12" s="16">
        <f t="shared" si="3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3</v>
      </c>
      <c r="H17" s="14">
        <v>2</v>
      </c>
      <c r="I17" s="15">
        <v>50</v>
      </c>
      <c r="J17" s="16">
        <f t="shared" si="3"/>
        <v>100</v>
      </c>
      <c r="K17" s="17" t="s">
        <v>316</v>
      </c>
      <c r="L17" s="18">
        <v>50</v>
      </c>
      <c r="M17" s="23">
        <f t="shared" si="6"/>
        <v>50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2</v>
      </c>
      <c r="D22" s="13">
        <v>0</v>
      </c>
      <c r="E22" s="12">
        <f>C22+D22</f>
        <v>2</v>
      </c>
      <c r="F22" s="13">
        <v>1</v>
      </c>
      <c r="G22" s="12">
        <f t="shared" si="1"/>
        <v>1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+'21'!G23</f>
        <v>5</v>
      </c>
      <c r="D23" s="13">
        <v>0</v>
      </c>
      <c r="E23" s="12">
        <f>C23+D23</f>
        <v>5</v>
      </c>
      <c r="F23" s="13">
        <v>0</v>
      </c>
      <c r="G23" s="12">
        <f t="shared" si="1"/>
        <v>5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4">
        <v>1</v>
      </c>
      <c r="I24" s="21">
        <v>100</v>
      </c>
      <c r="J24" s="16">
        <f t="shared" si="3"/>
        <v>100</v>
      </c>
      <c r="K24" s="17" t="s">
        <v>319</v>
      </c>
      <c r="L24" s="18">
        <v>50</v>
      </c>
      <c r="M24" s="23">
        <f t="shared" si="6"/>
        <v>50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+'21'!G27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1"/>
        <v>-1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3"/>
        <v>200</v>
      </c>
      <c r="K37" s="17" t="s">
        <v>358</v>
      </c>
      <c r="L37" s="18">
        <v>100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0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4</v>
      </c>
      <c r="D44" s="13">
        <v>10</v>
      </c>
      <c r="E44" s="12">
        <f t="shared" si="0"/>
        <v>14</v>
      </c>
      <c r="F44" s="13">
        <v>0</v>
      </c>
      <c r="G44" s="12">
        <f t="shared" si="1"/>
        <v>13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3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3"/>
        <v>50</v>
      </c>
      <c r="K61" s="17" t="s">
        <v>323</v>
      </c>
      <c r="L61" s="18">
        <v>10</v>
      </c>
      <c r="M61" s="23">
        <f t="shared" si="6"/>
        <v>40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323</v>
      </c>
      <c r="L62" s="18">
        <v>10</v>
      </c>
      <c r="M62" s="23">
        <f t="shared" si="6"/>
        <v>40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2</v>
      </c>
      <c r="D66" s="13">
        <v>0</v>
      </c>
      <c r="E66" s="12">
        <f t="shared" si="0"/>
        <v>2</v>
      </c>
      <c r="F66" s="13">
        <v>0</v>
      </c>
      <c r="G66" s="12">
        <f t="shared" si="1"/>
        <v>1</v>
      </c>
      <c r="H66" s="14">
        <v>1</v>
      </c>
      <c r="I66" s="15">
        <v>50</v>
      </c>
      <c r="J66" s="16">
        <f t="shared" si="3"/>
        <v>50</v>
      </c>
      <c r="K66" s="17" t="s">
        <v>316</v>
      </c>
      <c r="L66" s="18">
        <v>50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+'21'!G71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+'21'!G73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3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+'21'!G77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0">
        <v>50</v>
      </c>
      <c r="J77" s="16">
        <f t="shared" si="8"/>
        <v>100</v>
      </c>
      <c r="K77" s="17" t="s">
        <v>316</v>
      </c>
      <c r="L77" s="18">
        <v>50</v>
      </c>
      <c r="M77" s="23">
        <f t="shared" si="11"/>
        <v>50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+'21'!G78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2">
        <v>120</v>
      </c>
      <c r="J78" s="16">
        <f t="shared" si="8"/>
        <v>120</v>
      </c>
      <c r="K78" s="17" t="s">
        <v>16</v>
      </c>
      <c r="L78" s="18">
        <v>0</v>
      </c>
      <c r="M78" s="23">
        <f t="shared" si="11"/>
        <v>120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1"/>
        <v>1</v>
      </c>
      <c r="H79" s="14">
        <v>3</v>
      </c>
      <c r="I79" s="22">
        <v>50</v>
      </c>
      <c r="J79" s="16">
        <f t="shared" si="8"/>
        <v>150</v>
      </c>
      <c r="K79" s="17" t="s">
        <v>16</v>
      </c>
      <c r="L79" s="18">
        <v>0</v>
      </c>
      <c r="M79" s="23">
        <f t="shared" si="11"/>
        <v>150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+'21'!G81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+'21'!G85</f>
        <v>1</v>
      </c>
      <c r="D85" s="13">
        <v>0</v>
      </c>
      <c r="E85" s="12">
        <f t="shared" si="0"/>
        <v>1</v>
      </c>
      <c r="F85" s="13">
        <v>0</v>
      </c>
      <c r="G85" s="12">
        <f t="shared" si="1"/>
        <v>1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+'21'!G87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+'21'!G88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3</v>
      </c>
      <c r="H88" s="14">
        <v>2</v>
      </c>
      <c r="I88" s="20">
        <v>100</v>
      </c>
      <c r="J88" s="16">
        <f t="shared" si="8"/>
        <v>200</v>
      </c>
      <c r="K88" s="17" t="s">
        <v>319</v>
      </c>
      <c r="L88" s="18">
        <v>100</v>
      </c>
      <c r="M88" s="23">
        <f t="shared" si="11"/>
        <v>100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+'21'!G89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+'21'!G92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+'21'!G101</f>
        <v>5</v>
      </c>
      <c r="D101" s="13">
        <v>0</v>
      </c>
      <c r="E101" s="12">
        <f t="shared" si="13"/>
        <v>5</v>
      </c>
      <c r="F101" s="13">
        <v>0</v>
      </c>
      <c r="G101" s="12">
        <f t="shared" si="12"/>
        <v>3</v>
      </c>
      <c r="H101" s="14">
        <v>2</v>
      </c>
      <c r="I101" s="20">
        <v>55</v>
      </c>
      <c r="J101" s="16">
        <f t="shared" si="8"/>
        <v>110</v>
      </c>
      <c r="K101" s="17" t="s">
        <v>16</v>
      </c>
      <c r="L101" s="18">
        <v>0</v>
      </c>
      <c r="M101" s="23">
        <f t="shared" si="11"/>
        <v>110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+'21'!G106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+'21'!G160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+'21'!G161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+'21'!G168</f>
        <v>4</v>
      </c>
      <c r="D168" s="13">
        <v>0</v>
      </c>
      <c r="E168" s="12">
        <f t="shared" si="13"/>
        <v>4</v>
      </c>
      <c r="F168" s="13">
        <v>0</v>
      </c>
      <c r="G168" s="12">
        <f t="shared" si="16"/>
        <v>4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+'21'!G170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+'21'!G179</f>
        <v>40</v>
      </c>
      <c r="D179" s="13">
        <v>0</v>
      </c>
      <c r="E179" s="12">
        <f t="shared" si="13"/>
        <v>40</v>
      </c>
      <c r="F179" s="13">
        <v>0</v>
      </c>
      <c r="G179" s="12">
        <f t="shared" si="16"/>
        <v>39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+'21'!G180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+'21'!G187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+'21'!G196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+'21'!G200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+'21'!G202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+'21'!G203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+'21'!G204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+'21'!G205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1960</v>
      </c>
    </row>
    <row r="206" spans="1:14" ht="25.5" x14ac:dyDescent="0.55000000000000004">
      <c r="A206" s="10">
        <v>202</v>
      </c>
      <c r="B206" s="19" t="s">
        <v>256</v>
      </c>
      <c r="C206" s="12">
        <f>+'21'!G206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+'21'!G208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+'21'!G209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+'21'!G210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+'21'!G211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+'21'!G212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+'21'!G213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+'21'!G214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+'21'!G215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+'21'!G216</f>
        <v>7</v>
      </c>
      <c r="D216" s="13">
        <v>0</v>
      </c>
      <c r="E216" s="12">
        <f t="shared" si="19"/>
        <v>7</v>
      </c>
      <c r="F216" s="13">
        <v>3</v>
      </c>
      <c r="G216" s="12">
        <f t="shared" si="16"/>
        <v>3</v>
      </c>
      <c r="H216" s="14">
        <v>1</v>
      </c>
      <c r="I216" s="20">
        <v>50</v>
      </c>
      <c r="J216" s="16">
        <f t="shared" si="17"/>
        <v>50</v>
      </c>
      <c r="K216" s="17" t="s">
        <v>16</v>
      </c>
      <c r="L216" s="18">
        <v>0</v>
      </c>
      <c r="M216" s="23">
        <f t="shared" si="18"/>
        <v>50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+'21'!G217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+'21'!G218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2430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1050</v>
      </c>
      <c r="L223" s="2">
        <v>500</v>
      </c>
      <c r="M223" s="2">
        <v>50</v>
      </c>
      <c r="N223" s="2">
        <v>500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420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960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960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2010</v>
      </c>
    </row>
    <row r="233" spans="1:45" s="2" customFormat="1" x14ac:dyDescent="0.5">
      <c r="J233" s="2" t="s">
        <v>271</v>
      </c>
      <c r="K233" s="23">
        <f>SUM(K222:K225)</f>
        <v>1050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960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3A78-5940-49FD-818B-B5FB79D24E0A}">
  <sheetPr>
    <tabColor theme="5" tint="0.79998168889431442"/>
  </sheetPr>
  <dimension ref="A1:AS305"/>
  <sheetViews>
    <sheetView workbookViewId="0">
      <pane ySplit="4" topLeftCell="A208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+'22'!G5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+'22'!G6</f>
        <v>49</v>
      </c>
      <c r="D6" s="13">
        <v>20</v>
      </c>
      <c r="E6" s="12">
        <f t="shared" si="0"/>
        <v>69</v>
      </c>
      <c r="F6" s="13">
        <v>0</v>
      </c>
      <c r="G6" s="12">
        <f t="shared" si="1"/>
        <v>55</v>
      </c>
      <c r="H6" s="14">
        <v>14</v>
      </c>
      <c r="I6" s="15">
        <v>100</v>
      </c>
      <c r="J6" s="16">
        <f t="shared" ref="J6:J69" si="3">+I6*H6</f>
        <v>1400</v>
      </c>
      <c r="K6" s="17" t="s">
        <v>341</v>
      </c>
      <c r="L6" s="18">
        <v>300</v>
      </c>
      <c r="M6" s="23">
        <f>SUM(J6-L6)</f>
        <v>1100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+'22'!G12</f>
        <v>0</v>
      </c>
      <c r="D12" s="13">
        <v>10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1</v>
      </c>
      <c r="D22" s="13">
        <v>2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+'22'!G23</f>
        <v>5</v>
      </c>
      <c r="D23" s="13">
        <v>10</v>
      </c>
      <c r="E23" s="12">
        <f>C23+D23</f>
        <v>15</v>
      </c>
      <c r="F23" s="13">
        <v>0</v>
      </c>
      <c r="G23" s="12">
        <f t="shared" si="1"/>
        <v>4</v>
      </c>
      <c r="H23" s="14">
        <v>11</v>
      </c>
      <c r="I23" s="15">
        <v>100</v>
      </c>
      <c r="J23" s="16">
        <f t="shared" si="3"/>
        <v>1100</v>
      </c>
      <c r="K23" s="17" t="s">
        <v>341</v>
      </c>
      <c r="L23" s="18">
        <v>200</v>
      </c>
      <c r="M23" s="23">
        <f t="shared" si="6"/>
        <v>900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+'22'!G27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1"/>
        <v>-1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4</v>
      </c>
      <c r="D34" s="13">
        <v>5</v>
      </c>
      <c r="E34" s="12">
        <f t="shared" si="0"/>
        <v>9</v>
      </c>
      <c r="F34" s="13">
        <v>0</v>
      </c>
      <c r="G34" s="12">
        <f t="shared" si="1"/>
        <v>7</v>
      </c>
      <c r="H34" s="14">
        <v>2</v>
      </c>
      <c r="I34" s="15">
        <v>130</v>
      </c>
      <c r="J34" s="16">
        <f t="shared" si="3"/>
        <v>260</v>
      </c>
      <c r="K34" s="17" t="s">
        <v>359</v>
      </c>
      <c r="L34" s="18">
        <v>60</v>
      </c>
      <c r="M34" s="23">
        <f t="shared" si="6"/>
        <v>200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4</v>
      </c>
      <c r="D35" s="13">
        <v>5</v>
      </c>
      <c r="E35" s="12">
        <f t="shared" si="0"/>
        <v>9</v>
      </c>
      <c r="F35" s="13">
        <v>0</v>
      </c>
      <c r="G35" s="12">
        <f t="shared" si="1"/>
        <v>8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5</v>
      </c>
      <c r="D37" s="13">
        <v>10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0</v>
      </c>
      <c r="D39" s="13">
        <v>3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0</v>
      </c>
      <c r="D40" s="13">
        <v>3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12</v>
      </c>
      <c r="H44" s="14">
        <v>1</v>
      </c>
      <c r="I44" s="15">
        <v>50</v>
      </c>
      <c r="J44" s="16">
        <f t="shared" si="3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3</v>
      </c>
      <c r="H48" s="14">
        <v>2</v>
      </c>
      <c r="I48" s="15">
        <v>50</v>
      </c>
      <c r="J48" s="16">
        <f t="shared" si="3"/>
        <v>100</v>
      </c>
      <c r="K48" s="17" t="s">
        <v>16</v>
      </c>
      <c r="L48" s="18">
        <v>0</v>
      </c>
      <c r="M48" s="23">
        <f t="shared" si="6"/>
        <v>100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3</v>
      </c>
      <c r="D50" s="13">
        <v>0</v>
      </c>
      <c r="E50" s="12">
        <f>C50+D50</f>
        <v>3</v>
      </c>
      <c r="F50" s="13">
        <v>1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+'22'!G62</f>
        <v>2</v>
      </c>
      <c r="D62" s="13">
        <v>2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+'22'!G63</f>
        <v>1</v>
      </c>
      <c r="D63" s="13">
        <v>2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1</v>
      </c>
      <c r="D66" s="13">
        <v>10</v>
      </c>
      <c r="E66" s="12">
        <f t="shared" si="0"/>
        <v>11</v>
      </c>
      <c r="F66" s="13">
        <v>0</v>
      </c>
      <c r="G66" s="12">
        <f t="shared" si="1"/>
        <v>11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+'22'!G70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+'22'!G71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+'22'!G73</f>
        <v>1</v>
      </c>
      <c r="D73" s="13">
        <v>5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+'22'!G74</f>
        <v>3</v>
      </c>
      <c r="D74" s="13">
        <v>5</v>
      </c>
      <c r="E74" s="12">
        <f t="shared" si="0"/>
        <v>8</v>
      </c>
      <c r="F74" s="13">
        <v>0</v>
      </c>
      <c r="G74" s="12">
        <f t="shared" si="1"/>
        <v>8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+'22'!G77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+'22'!G79</f>
        <v>1</v>
      </c>
      <c r="D79" s="13">
        <v>5</v>
      </c>
      <c r="E79" s="12">
        <f t="shared" si="0"/>
        <v>6</v>
      </c>
      <c r="F79" s="13">
        <v>0</v>
      </c>
      <c r="G79" s="12">
        <f t="shared" si="1"/>
        <v>6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+'22'!G85</f>
        <v>1</v>
      </c>
      <c r="D85" s="13">
        <v>10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+'22'!G86</f>
        <v>0</v>
      </c>
      <c r="D86" s="13">
        <v>10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+'22'!G87</f>
        <v>5</v>
      </c>
      <c r="D87" s="13">
        <v>5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+'22'!G88</f>
        <v>3</v>
      </c>
      <c r="D88" s="13">
        <v>5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+'22'!G89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+'22'!G91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+'22'!G92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+'22'!G101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1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+'22'!G106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+'22'!G150</f>
        <v>0</v>
      </c>
      <c r="D150" s="13">
        <v>35</v>
      </c>
      <c r="E150" s="12">
        <f t="shared" si="13"/>
        <v>35</v>
      </c>
      <c r="F150" s="13">
        <v>0</v>
      </c>
      <c r="G150" s="12">
        <f t="shared" si="12"/>
        <v>35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+'22'!G151</f>
        <v>0</v>
      </c>
      <c r="D151" s="13">
        <v>12</v>
      </c>
      <c r="E151" s="12">
        <f t="shared" si="13"/>
        <v>12</v>
      </c>
      <c r="F151" s="13">
        <v>0</v>
      </c>
      <c r="G151" s="12">
        <f t="shared" si="12"/>
        <v>12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+'22'!G152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+'22'!G153</f>
        <v>0</v>
      </c>
      <c r="D153" s="13">
        <v>10</v>
      </c>
      <c r="E153" s="12">
        <f t="shared" si="13"/>
        <v>10</v>
      </c>
      <c r="F153" s="13">
        <v>0</v>
      </c>
      <c r="G153" s="12">
        <f t="shared" si="12"/>
        <v>10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+'22'!G155</f>
        <v>0</v>
      </c>
      <c r="D155" s="13">
        <v>6</v>
      </c>
      <c r="E155" s="12">
        <f t="shared" si="13"/>
        <v>6</v>
      </c>
      <c r="F155" s="13">
        <v>0</v>
      </c>
      <c r="G155" s="12">
        <f t="shared" si="12"/>
        <v>6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+'22'!G156</f>
        <v>0</v>
      </c>
      <c r="D156" s="13">
        <v>7</v>
      </c>
      <c r="E156" s="12">
        <f t="shared" si="13"/>
        <v>7</v>
      </c>
      <c r="F156" s="13">
        <v>0</v>
      </c>
      <c r="G156" s="12">
        <f t="shared" si="12"/>
        <v>7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+'22'!G160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+'22'!G161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+'22'!G168</f>
        <v>4</v>
      </c>
      <c r="D168" s="13">
        <v>0</v>
      </c>
      <c r="E168" s="12">
        <f t="shared" si="13"/>
        <v>4</v>
      </c>
      <c r="F168" s="13">
        <v>0</v>
      </c>
      <c r="G168" s="12">
        <f t="shared" si="16"/>
        <v>4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+'22'!G170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+'22'!G178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+'22'!G179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+'22'!G180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+'22'!G187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+'22'!G196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+'22'!G200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+'22'!G202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+'22'!G203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+'22'!G204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+'22'!G205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2530</v>
      </c>
    </row>
    <row r="206" spans="1:14" ht="25.5" x14ac:dyDescent="0.55000000000000004">
      <c r="A206" s="10">
        <v>202</v>
      </c>
      <c r="B206" s="19" t="s">
        <v>256</v>
      </c>
      <c r="C206" s="12">
        <f>+'22'!G206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+'22'!G208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+'22'!G209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+'22'!G210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+'22'!G211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+'22'!G212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+'22'!G213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+'22'!G214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+'22'!G215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+'22'!G216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+'22'!G217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+'22'!G218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3090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560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2530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2530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2530</v>
      </c>
    </row>
    <row r="233" spans="1:45" s="2" customFormat="1" x14ac:dyDescent="0.5">
      <c r="J233" s="2" t="s">
        <v>271</v>
      </c>
      <c r="K233" s="23">
        <f>SUM(K222:K225)</f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2530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9BE3-AFDA-4E71-8CA1-36501D1FAD5D}">
  <sheetPr>
    <tabColor theme="5" tint="0.79998168889431442"/>
  </sheetPr>
  <dimension ref="A1:AS305"/>
  <sheetViews>
    <sheetView workbookViewId="0">
      <pane ySplit="4" topLeftCell="A207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+'23'!G5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17</v>
      </c>
      <c r="H5" s="14">
        <v>3</v>
      </c>
      <c r="I5" s="15">
        <v>50</v>
      </c>
      <c r="J5" s="16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+'23'!G6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37</v>
      </c>
      <c r="H6" s="14">
        <v>18</v>
      </c>
      <c r="I6" s="15">
        <v>100</v>
      </c>
      <c r="J6" s="16">
        <f t="shared" ref="J6:J69" si="3">+I6*H6</f>
        <v>1800</v>
      </c>
      <c r="K6" s="17" t="s">
        <v>360</v>
      </c>
      <c r="L6" s="18">
        <v>200</v>
      </c>
      <c r="M6" s="23">
        <f>SUM(J6-L6)</f>
        <v>1600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0">
        <v>50</v>
      </c>
      <c r="J12" s="16">
        <f t="shared" si="3"/>
        <v>50</v>
      </c>
      <c r="K12" s="17" t="s">
        <v>316</v>
      </c>
      <c r="L12" s="18">
        <v>50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+'23'!G23</f>
        <v>4</v>
      </c>
      <c r="D23" s="13">
        <v>0</v>
      </c>
      <c r="E23" s="12">
        <f>C23+D23</f>
        <v>4</v>
      </c>
      <c r="F23" s="13">
        <v>0</v>
      </c>
      <c r="G23" s="12">
        <f t="shared" si="1"/>
        <v>3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+'23'!G27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1"/>
        <v>-1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8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0</v>
      </c>
      <c r="H37" s="14">
        <v>15</v>
      </c>
      <c r="I37" s="15">
        <v>100</v>
      </c>
      <c r="J37" s="16">
        <f t="shared" si="3"/>
        <v>1500</v>
      </c>
      <c r="K37" s="17" t="s">
        <v>361</v>
      </c>
      <c r="L37" s="18">
        <v>220</v>
      </c>
      <c r="M37" s="23">
        <f t="shared" si="6"/>
        <v>1280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2</v>
      </c>
      <c r="H40" s="14">
        <v>1</v>
      </c>
      <c r="I40" s="15">
        <v>50</v>
      </c>
      <c r="J40" s="16">
        <f t="shared" si="3"/>
        <v>50</v>
      </c>
      <c r="K40" s="17" t="s">
        <v>324</v>
      </c>
      <c r="L40" s="18">
        <v>10</v>
      </c>
      <c r="M40" s="23">
        <f t="shared" si="6"/>
        <v>40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343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2</v>
      </c>
      <c r="H52" s="14">
        <v>1</v>
      </c>
      <c r="I52" s="21">
        <v>120</v>
      </c>
      <c r="J52" s="16">
        <f t="shared" si="3"/>
        <v>120</v>
      </c>
      <c r="K52" s="17" t="s">
        <v>343</v>
      </c>
      <c r="L52" s="18">
        <v>35</v>
      </c>
      <c r="M52" s="23">
        <f t="shared" si="6"/>
        <v>85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-2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+'23'!G62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0">
        <v>50</v>
      </c>
      <c r="J62" s="16">
        <f t="shared" si="3"/>
        <v>50</v>
      </c>
      <c r="K62" s="17" t="s">
        <v>16</v>
      </c>
      <c r="L62" s="18">
        <v>0</v>
      </c>
      <c r="M62" s="23">
        <f t="shared" si="6"/>
        <v>50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0">
        <v>50</v>
      </c>
      <c r="J63" s="16">
        <f t="shared" si="3"/>
        <v>50</v>
      </c>
      <c r="K63" s="17" t="s">
        <v>16</v>
      </c>
      <c r="L63" s="18">
        <v>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11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+'23'!G70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+'23'!G71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5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+'23'!G73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+'23'!G74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6</v>
      </c>
      <c r="H74" s="14">
        <v>2</v>
      </c>
      <c r="I74" s="22">
        <v>120</v>
      </c>
      <c r="J74" s="16">
        <f t="shared" si="8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+'23'!G77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1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+'23'!G79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5</v>
      </c>
      <c r="H79" s="14">
        <v>1</v>
      </c>
      <c r="I79" s="22">
        <v>50</v>
      </c>
      <c r="J79" s="16">
        <f t="shared" si="8"/>
        <v>50</v>
      </c>
      <c r="K79" s="17" t="s">
        <v>316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+'23'!G81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+'23'!G85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+'23'!G86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+'23'!G87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9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+'23'!G88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+'23'!G89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+'23'!G92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+'23'!G101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12"/>
        <v>0</v>
      </c>
      <c r="H102" s="14">
        <v>1</v>
      </c>
      <c r="I102" s="20">
        <v>50</v>
      </c>
      <c r="J102" s="16">
        <f t="shared" si="8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+'23'!G106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+'23'!G150</f>
        <v>35</v>
      </c>
      <c r="D150" s="13">
        <v>0</v>
      </c>
      <c r="E150" s="12">
        <f t="shared" si="13"/>
        <v>35</v>
      </c>
      <c r="F150" s="13">
        <v>0</v>
      </c>
      <c r="G150" s="12">
        <f t="shared" si="12"/>
        <v>33</v>
      </c>
      <c r="H150" s="14">
        <v>2</v>
      </c>
      <c r="I150" s="20">
        <v>120</v>
      </c>
      <c r="J150" s="16">
        <f t="shared" si="14"/>
        <v>240</v>
      </c>
      <c r="K150" s="17" t="s">
        <v>286</v>
      </c>
      <c r="L150" s="18">
        <v>90</v>
      </c>
      <c r="M150" s="23">
        <f t="shared" si="15"/>
        <v>150</v>
      </c>
    </row>
    <row r="151" spans="1:13" ht="25.5" x14ac:dyDescent="0.55000000000000004">
      <c r="A151" s="10">
        <v>147</v>
      </c>
      <c r="B151" s="19" t="s">
        <v>162</v>
      </c>
      <c r="C151" s="12">
        <f>+'23'!G151</f>
        <v>12</v>
      </c>
      <c r="D151" s="13">
        <v>0</v>
      </c>
      <c r="E151" s="12">
        <f t="shared" si="13"/>
        <v>12</v>
      </c>
      <c r="F151" s="13">
        <v>0</v>
      </c>
      <c r="G151" s="12">
        <f t="shared" si="12"/>
        <v>12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+'23'!G152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5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+'23'!G153</f>
        <v>10</v>
      </c>
      <c r="D153" s="13">
        <v>0</v>
      </c>
      <c r="E153" s="12">
        <f t="shared" si="13"/>
        <v>10</v>
      </c>
      <c r="F153" s="13">
        <v>0</v>
      </c>
      <c r="G153" s="12">
        <f t="shared" si="12"/>
        <v>10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+'23'!G155</f>
        <v>6</v>
      </c>
      <c r="D155" s="13">
        <v>0</v>
      </c>
      <c r="E155" s="12">
        <f t="shared" si="13"/>
        <v>6</v>
      </c>
      <c r="F155" s="13">
        <v>0</v>
      </c>
      <c r="G155" s="12">
        <f t="shared" si="12"/>
        <v>6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+'23'!G156</f>
        <v>7</v>
      </c>
      <c r="D156" s="13">
        <v>0</v>
      </c>
      <c r="E156" s="12">
        <f t="shared" si="13"/>
        <v>7</v>
      </c>
      <c r="F156" s="13">
        <v>0</v>
      </c>
      <c r="G156" s="12">
        <f t="shared" si="12"/>
        <v>7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+'23'!G160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+'23'!G161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+'23'!G168</f>
        <v>4</v>
      </c>
      <c r="D168" s="13">
        <v>0</v>
      </c>
      <c r="E168" s="12">
        <f t="shared" si="13"/>
        <v>4</v>
      </c>
      <c r="F168" s="13">
        <v>0</v>
      </c>
      <c r="G168" s="12">
        <f t="shared" si="16"/>
        <v>3</v>
      </c>
      <c r="H168" s="14">
        <v>1</v>
      </c>
      <c r="I168" s="20">
        <v>55</v>
      </c>
      <c r="J168" s="16">
        <f t="shared" si="14"/>
        <v>55</v>
      </c>
      <c r="K168" s="17" t="s">
        <v>16</v>
      </c>
      <c r="L168" s="18">
        <v>5</v>
      </c>
      <c r="M168" s="23">
        <f t="shared" si="15"/>
        <v>50</v>
      </c>
    </row>
    <row r="169" spans="1:13" ht="25.5" x14ac:dyDescent="0.55000000000000004">
      <c r="A169" s="10">
        <v>165</v>
      </c>
      <c r="B169" s="19" t="s">
        <v>180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+'23'!G170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+'23'!G178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0</v>
      </c>
      <c r="H178" s="14">
        <v>5</v>
      </c>
      <c r="I178" s="20">
        <v>120</v>
      </c>
      <c r="J178" s="16">
        <f t="shared" si="14"/>
        <v>600</v>
      </c>
      <c r="K178" s="17" t="s">
        <v>362</v>
      </c>
      <c r="L178" s="18">
        <v>80</v>
      </c>
      <c r="M178" s="23">
        <f t="shared" si="15"/>
        <v>520</v>
      </c>
    </row>
    <row r="179" spans="1:13" ht="25.5" x14ac:dyDescent="0.55000000000000004">
      <c r="A179" s="10">
        <v>175</v>
      </c>
      <c r="B179" s="19" t="s">
        <v>189</v>
      </c>
      <c r="C179" s="12">
        <f>+'23'!G179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+'23'!G180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+'23'!G187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+'23'!G196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+'23'!G200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+'23'!G202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+'23'!G203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+'23'!G204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+'23'!G205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4610</v>
      </c>
    </row>
    <row r="206" spans="1:14" ht="25.5" x14ac:dyDescent="0.55000000000000004">
      <c r="A206" s="10">
        <v>202</v>
      </c>
      <c r="B206" s="19" t="s">
        <v>256</v>
      </c>
      <c r="C206" s="12">
        <f>+'23'!G206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+'23'!G208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+'23'!G209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+'23'!G210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+'23'!G211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+'23'!G212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+'23'!G213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+'23'!G214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+'23'!G215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+'23'!G216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+'23'!G217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+'23'!G218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5385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1360</v>
      </c>
      <c r="L223" s="2">
        <v>220</v>
      </c>
      <c r="M223" s="2">
        <v>250</v>
      </c>
      <c r="N223" s="2">
        <v>270</v>
      </c>
      <c r="O223" s="2">
        <v>350</v>
      </c>
      <c r="P223" s="2">
        <v>270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775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3250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3250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4610</v>
      </c>
    </row>
    <row r="233" spans="1:45" s="2" customFormat="1" x14ac:dyDescent="0.5">
      <c r="J233" s="2" t="s">
        <v>271</v>
      </c>
      <c r="K233" s="23">
        <f>SUM(K222:K225)</f>
        <v>1360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3250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42F6-E72A-4806-9C89-E0137D7F8BBA}">
  <sheetPr>
    <tabColor theme="5" tint="0.79998168889431442"/>
  </sheetPr>
  <dimension ref="A1:AS305"/>
  <sheetViews>
    <sheetView workbookViewId="0">
      <pane ySplit="4" topLeftCell="A204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+'24'!G5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15</v>
      </c>
      <c r="H5" s="14">
        <v>2</v>
      </c>
      <c r="I5" s="15">
        <v>50</v>
      </c>
      <c r="J5" s="16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+'24'!G6</f>
        <v>37</v>
      </c>
      <c r="D6" s="13">
        <v>0</v>
      </c>
      <c r="E6" s="12">
        <f t="shared" si="0"/>
        <v>37</v>
      </c>
      <c r="F6" s="13">
        <v>0</v>
      </c>
      <c r="G6" s="12">
        <f t="shared" si="1"/>
        <v>29</v>
      </c>
      <c r="H6" s="14">
        <v>8</v>
      </c>
      <c r="I6" s="15">
        <v>100</v>
      </c>
      <c r="J6" s="16">
        <f t="shared" ref="J6:J69" si="3">+I6*H6</f>
        <v>800</v>
      </c>
      <c r="K6" s="17" t="s">
        <v>363</v>
      </c>
      <c r="L6" s="18">
        <v>100</v>
      </c>
      <c r="M6" s="23">
        <f>SUM(J6-L6)</f>
        <v>700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+'24'!G12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2">
        <f t="shared" si="1"/>
        <v>3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+'24'!G23</f>
        <v>3</v>
      </c>
      <c r="D23" s="13">
        <v>0</v>
      </c>
      <c r="E23" s="12">
        <f>C23+D23</f>
        <v>3</v>
      </c>
      <c r="F23" s="13">
        <v>0</v>
      </c>
      <c r="G23" s="12">
        <f t="shared" si="1"/>
        <v>2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+'24'!G27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1"/>
        <v>-1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4</v>
      </c>
      <c r="H34" s="14">
        <v>3</v>
      </c>
      <c r="I34" s="15">
        <v>130</v>
      </c>
      <c r="J34" s="16">
        <f t="shared" si="3"/>
        <v>390</v>
      </c>
      <c r="K34" s="17" t="s">
        <v>364</v>
      </c>
      <c r="L34" s="18">
        <v>30</v>
      </c>
      <c r="M34" s="23">
        <f t="shared" si="6"/>
        <v>360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4</v>
      </c>
      <c r="H35" s="14">
        <v>4</v>
      </c>
      <c r="I35" s="15">
        <v>130</v>
      </c>
      <c r="J35" s="16">
        <f t="shared" si="3"/>
        <v>520</v>
      </c>
      <c r="K35" s="17" t="s">
        <v>356</v>
      </c>
      <c r="L35" s="18">
        <v>195</v>
      </c>
      <c r="M35" s="23">
        <f t="shared" si="6"/>
        <v>325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2</v>
      </c>
      <c r="H38" s="14">
        <v>2</v>
      </c>
      <c r="I38" s="15">
        <v>50</v>
      </c>
      <c r="J38" s="16">
        <f t="shared" si="3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2</v>
      </c>
      <c r="D40" s="13">
        <v>0</v>
      </c>
      <c r="E40" s="12">
        <f t="shared" si="0"/>
        <v>2</v>
      </c>
      <c r="F40" s="13">
        <v>0</v>
      </c>
      <c r="G40" s="12">
        <f t="shared" si="1"/>
        <v>1</v>
      </c>
      <c r="H40" s="14">
        <v>1</v>
      </c>
      <c r="I40" s="15">
        <v>50</v>
      </c>
      <c r="J40" s="16">
        <f t="shared" si="3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0</v>
      </c>
      <c r="H42" s="14">
        <v>1</v>
      </c>
      <c r="I42" s="15">
        <v>50</v>
      </c>
      <c r="J42" s="16">
        <f t="shared" si="3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3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0</v>
      </c>
      <c r="H50" s="14">
        <v>1</v>
      </c>
      <c r="I50" s="15">
        <v>120</v>
      </c>
      <c r="J50" s="16">
        <f t="shared" si="3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1"/>
        <v>1</v>
      </c>
      <c r="H52" s="14">
        <v>1</v>
      </c>
      <c r="I52" s="21">
        <v>120</v>
      </c>
      <c r="J52" s="16">
        <f t="shared" si="3"/>
        <v>120</v>
      </c>
      <c r="K52" s="17" t="s">
        <v>16</v>
      </c>
      <c r="L52" s="18">
        <v>0</v>
      </c>
      <c r="M52" s="23">
        <f t="shared" si="6"/>
        <v>120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3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-2</v>
      </c>
      <c r="D57" s="13">
        <v>0</v>
      </c>
      <c r="E57" s="12">
        <f t="shared" si="0"/>
        <v>-2</v>
      </c>
      <c r="F57" s="13">
        <v>0</v>
      </c>
      <c r="G57" s="12">
        <f t="shared" si="1"/>
        <v>-4</v>
      </c>
      <c r="H57" s="14">
        <v>2</v>
      </c>
      <c r="I57" s="21">
        <v>120</v>
      </c>
      <c r="J57" s="16">
        <f t="shared" si="3"/>
        <v>240</v>
      </c>
      <c r="K57" s="17" t="s">
        <v>343</v>
      </c>
      <c r="L57" s="18">
        <v>70</v>
      </c>
      <c r="M57" s="23">
        <f>SUM(J57-L57)</f>
        <v>170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2</v>
      </c>
      <c r="H61" s="14">
        <v>2</v>
      </c>
      <c r="I61" s="15">
        <v>50</v>
      </c>
      <c r="J61" s="16">
        <f t="shared" si="3"/>
        <v>100</v>
      </c>
      <c r="K61" s="17" t="s">
        <v>319</v>
      </c>
      <c r="L61" s="18">
        <v>50</v>
      </c>
      <c r="M61" s="23">
        <f t="shared" si="6"/>
        <v>50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+'24'!G63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11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3"/>
        <v>100</v>
      </c>
      <c r="K67" s="17" t="s">
        <v>316</v>
      </c>
      <c r="L67" s="18">
        <v>50</v>
      </c>
      <c r="M67" s="23">
        <f t="shared" si="6"/>
        <v>50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+'24'!G71</f>
        <v>5</v>
      </c>
      <c r="D71" s="13">
        <v>0</v>
      </c>
      <c r="E71" s="12">
        <f t="shared" si="0"/>
        <v>5</v>
      </c>
      <c r="F71" s="13">
        <v>0</v>
      </c>
      <c r="G71" s="12">
        <f t="shared" si="1"/>
        <v>3</v>
      </c>
      <c r="H71" s="14">
        <v>2</v>
      </c>
      <c r="I71" s="20">
        <v>60</v>
      </c>
      <c r="J71" s="16">
        <f t="shared" si="8"/>
        <v>120</v>
      </c>
      <c r="K71" s="17" t="s">
        <v>16</v>
      </c>
      <c r="L71" s="18">
        <v>0</v>
      </c>
      <c r="M71" s="23">
        <f t="shared" ref="M71:M134" si="11">SUM(J71-L71)</f>
        <v>120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+'24'!G73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+'24'!G74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3</v>
      </c>
      <c r="H74" s="14">
        <v>3</v>
      </c>
      <c r="I74" s="22">
        <v>120</v>
      </c>
      <c r="J74" s="16">
        <f t="shared" si="8"/>
        <v>360</v>
      </c>
      <c r="K74" s="17" t="s">
        <v>16</v>
      </c>
      <c r="L74" s="18">
        <v>0</v>
      </c>
      <c r="M74" s="23">
        <f t="shared" si="11"/>
        <v>360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+'24'!G77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0">
        <v>50</v>
      </c>
      <c r="J77" s="16">
        <f t="shared" si="8"/>
        <v>50</v>
      </c>
      <c r="K77" s="17" t="s">
        <v>316</v>
      </c>
      <c r="L77" s="18">
        <v>50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2">
        <v>50</v>
      </c>
      <c r="J79" s="16">
        <f t="shared" si="8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+'24'!G81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+'24'!G85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8</v>
      </c>
      <c r="H85" s="14">
        <v>3</v>
      </c>
      <c r="I85" s="22">
        <v>100</v>
      </c>
      <c r="J85" s="16">
        <f t="shared" si="8"/>
        <v>300</v>
      </c>
      <c r="K85" s="17" t="s">
        <v>16</v>
      </c>
      <c r="L85" s="18">
        <v>0</v>
      </c>
      <c r="M85" s="23">
        <f t="shared" si="11"/>
        <v>300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+'24'!G86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+'24'!G87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+'24'!G89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+'24'!G91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+'24'!G92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+'24'!G101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+'24'!G106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+'24'!G150</f>
        <v>33</v>
      </c>
      <c r="D150" s="13">
        <v>0</v>
      </c>
      <c r="E150" s="12">
        <f t="shared" si="13"/>
        <v>33</v>
      </c>
      <c r="F150" s="13">
        <v>0</v>
      </c>
      <c r="G150" s="12">
        <f t="shared" si="12"/>
        <v>31</v>
      </c>
      <c r="H150" s="14">
        <v>2</v>
      </c>
      <c r="I150" s="20">
        <v>120</v>
      </c>
      <c r="J150" s="16">
        <f t="shared" si="14"/>
        <v>240</v>
      </c>
      <c r="K150" s="17" t="s">
        <v>365</v>
      </c>
      <c r="L150" s="18">
        <v>90</v>
      </c>
      <c r="M150" s="23">
        <f t="shared" si="15"/>
        <v>150</v>
      </c>
    </row>
    <row r="151" spans="1:13" ht="25.5" x14ac:dyDescent="0.55000000000000004">
      <c r="A151" s="10">
        <v>147</v>
      </c>
      <c r="B151" s="19" t="s">
        <v>162</v>
      </c>
      <c r="C151" s="12">
        <f>+'24'!G151</f>
        <v>12</v>
      </c>
      <c r="D151" s="13">
        <v>0</v>
      </c>
      <c r="E151" s="12">
        <f t="shared" si="13"/>
        <v>12</v>
      </c>
      <c r="F151" s="13">
        <v>0</v>
      </c>
      <c r="G151" s="12">
        <f t="shared" si="12"/>
        <v>10</v>
      </c>
      <c r="H151" s="14">
        <v>2</v>
      </c>
      <c r="I151" s="20">
        <v>120</v>
      </c>
      <c r="J151" s="16">
        <f t="shared" si="14"/>
        <v>240</v>
      </c>
      <c r="K151" s="17" t="s">
        <v>365</v>
      </c>
      <c r="L151" s="18">
        <v>90</v>
      </c>
      <c r="M151" s="23">
        <f t="shared" si="15"/>
        <v>150</v>
      </c>
    </row>
    <row r="152" spans="1:13" ht="25.5" x14ac:dyDescent="0.55000000000000004">
      <c r="A152" s="10">
        <v>148</v>
      </c>
      <c r="B152" s="19" t="s">
        <v>163</v>
      </c>
      <c r="C152" s="12">
        <f>+'24'!G152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2"/>
        <v>2</v>
      </c>
      <c r="H152" s="14">
        <v>3</v>
      </c>
      <c r="I152" s="20">
        <v>120</v>
      </c>
      <c r="J152" s="16">
        <f t="shared" si="14"/>
        <v>360</v>
      </c>
      <c r="K152" s="17" t="s">
        <v>365</v>
      </c>
      <c r="L152" s="18">
        <v>135</v>
      </c>
      <c r="M152" s="23">
        <f t="shared" si="15"/>
        <v>225</v>
      </c>
    </row>
    <row r="153" spans="1:13" ht="25.5" x14ac:dyDescent="0.55000000000000004">
      <c r="A153" s="10">
        <v>149</v>
      </c>
      <c r="B153" s="19" t="s">
        <v>164</v>
      </c>
      <c r="C153" s="12">
        <f>+'24'!G153</f>
        <v>10</v>
      </c>
      <c r="D153" s="13">
        <v>0</v>
      </c>
      <c r="E153" s="12">
        <f t="shared" si="13"/>
        <v>10</v>
      </c>
      <c r="F153" s="13">
        <v>0</v>
      </c>
      <c r="G153" s="12">
        <f t="shared" si="12"/>
        <v>9</v>
      </c>
      <c r="H153" s="14">
        <v>1</v>
      </c>
      <c r="I153" s="20">
        <v>120</v>
      </c>
      <c r="J153" s="16">
        <f t="shared" si="14"/>
        <v>120</v>
      </c>
      <c r="K153" s="17" t="s">
        <v>365</v>
      </c>
      <c r="L153" s="18">
        <v>45</v>
      </c>
      <c r="M153" s="23">
        <f t="shared" si="15"/>
        <v>75</v>
      </c>
    </row>
    <row r="154" spans="1:13" ht="25.5" x14ac:dyDescent="0.55000000000000004">
      <c r="A154" s="10">
        <v>150</v>
      </c>
      <c r="B154" s="19" t="s">
        <v>165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+'24'!G155</f>
        <v>6</v>
      </c>
      <c r="D155" s="13">
        <v>0</v>
      </c>
      <c r="E155" s="12">
        <f t="shared" si="13"/>
        <v>6</v>
      </c>
      <c r="F155" s="13">
        <v>0</v>
      </c>
      <c r="G155" s="12">
        <f t="shared" si="12"/>
        <v>4</v>
      </c>
      <c r="H155" s="14">
        <v>2</v>
      </c>
      <c r="I155" s="20">
        <v>185</v>
      </c>
      <c r="J155" s="16">
        <f t="shared" si="14"/>
        <v>370</v>
      </c>
      <c r="K155" s="17" t="s">
        <v>366</v>
      </c>
      <c r="L155" s="18">
        <v>130</v>
      </c>
      <c r="M155" s="23">
        <f t="shared" si="15"/>
        <v>240</v>
      </c>
    </row>
    <row r="156" spans="1:13" ht="25.5" x14ac:dyDescent="0.55000000000000004">
      <c r="A156" s="10">
        <v>152</v>
      </c>
      <c r="B156" s="19" t="s">
        <v>167</v>
      </c>
      <c r="C156" s="12">
        <f>+'24'!G156</f>
        <v>7</v>
      </c>
      <c r="D156" s="13">
        <v>0</v>
      </c>
      <c r="E156" s="12">
        <f t="shared" si="13"/>
        <v>7</v>
      </c>
      <c r="F156" s="13">
        <v>0</v>
      </c>
      <c r="G156" s="12">
        <f t="shared" si="12"/>
        <v>6</v>
      </c>
      <c r="H156" s="14">
        <v>1</v>
      </c>
      <c r="I156" s="20">
        <v>185</v>
      </c>
      <c r="J156" s="16">
        <f t="shared" si="14"/>
        <v>185</v>
      </c>
      <c r="K156" s="17" t="s">
        <v>366</v>
      </c>
      <c r="L156" s="18">
        <v>65</v>
      </c>
      <c r="M156" s="23">
        <f t="shared" si="15"/>
        <v>120</v>
      </c>
    </row>
    <row r="157" spans="1:13" ht="25.5" x14ac:dyDescent="0.55000000000000004">
      <c r="A157" s="10">
        <v>153</v>
      </c>
      <c r="B157" s="19" t="s">
        <v>168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+'24'!G160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+'24'!G161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+'24'!G168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+'24'!G170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+'24'!G179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+'24'!G180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+'24'!G187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+'24'!G196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+'24'!G200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+'24'!G202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+'24'!G203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+'24'!G204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1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+'24'!G205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4305</v>
      </c>
    </row>
    <row r="206" spans="1:14" ht="25.5" x14ac:dyDescent="0.55000000000000004">
      <c r="A206" s="10">
        <v>202</v>
      </c>
      <c r="B206" s="19" t="s">
        <v>256</v>
      </c>
      <c r="C206" s="12">
        <f>+'24'!G206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+'24'!G208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+'24'!G209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+'24'!G210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+'24'!G211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+'24'!G212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+'24'!G213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+'24'!G214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+'24'!G215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+'24'!G216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+'24'!G217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+'24'!G218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5405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1950</v>
      </c>
      <c r="L223" s="2">
        <v>260</v>
      </c>
      <c r="M223" s="2">
        <v>690</v>
      </c>
      <c r="N223" s="2">
        <v>750</v>
      </c>
      <c r="O223" s="2">
        <v>250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1100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2355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2355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4305</v>
      </c>
    </row>
    <row r="233" spans="1:45" s="2" customFormat="1" x14ac:dyDescent="0.5">
      <c r="J233" s="2" t="s">
        <v>271</v>
      </c>
      <c r="K233" s="23">
        <f>SUM(K222:K225)</f>
        <v>1950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2355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honeticPr fontId="1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1428-194C-4DEA-B1AB-8C76A0CFDCED}">
  <sheetPr>
    <tabColor theme="5" tint="0.79998168889431442"/>
  </sheetPr>
  <dimension ref="A1:AS305"/>
  <sheetViews>
    <sheetView workbookViewId="0">
      <pane ySplit="4" topLeftCell="A209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+'25'!G5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+'25'!G6</f>
        <v>29</v>
      </c>
      <c r="D6" s="13">
        <v>20</v>
      </c>
      <c r="E6" s="12">
        <f t="shared" si="0"/>
        <v>49</v>
      </c>
      <c r="F6" s="13">
        <v>0</v>
      </c>
      <c r="G6" s="12">
        <f t="shared" si="1"/>
        <v>49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1</v>
      </c>
      <c r="H17" s="14">
        <v>2</v>
      </c>
      <c r="I17" s="15">
        <v>50</v>
      </c>
      <c r="J17" s="16">
        <f t="shared" si="3"/>
        <v>100</v>
      </c>
      <c r="K17" s="17" t="s">
        <v>307</v>
      </c>
      <c r="L17" s="18">
        <v>20</v>
      </c>
      <c r="M17" s="23">
        <f t="shared" si="6"/>
        <v>80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3</v>
      </c>
      <c r="D22" s="13">
        <v>0</v>
      </c>
      <c r="E22" s="12">
        <f>C22+D22</f>
        <v>3</v>
      </c>
      <c r="F22" s="13">
        <v>1</v>
      </c>
      <c r="G22" s="12">
        <f t="shared" si="1"/>
        <v>1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+'25'!G23</f>
        <v>2</v>
      </c>
      <c r="D23" s="13">
        <v>10</v>
      </c>
      <c r="E23" s="12">
        <f>C23+D23</f>
        <v>12</v>
      </c>
      <c r="F23" s="13">
        <v>0</v>
      </c>
      <c r="G23" s="12">
        <f t="shared" si="1"/>
        <v>8</v>
      </c>
      <c r="H23" s="14">
        <v>4</v>
      </c>
      <c r="I23" s="15">
        <v>100</v>
      </c>
      <c r="J23" s="16">
        <f t="shared" si="3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+'25'!G27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-1</v>
      </c>
      <c r="D31" s="13">
        <v>0</v>
      </c>
      <c r="E31" s="12">
        <f t="shared" si="0"/>
        <v>-1</v>
      </c>
      <c r="F31" s="13">
        <v>0</v>
      </c>
      <c r="G31" s="12">
        <f t="shared" si="1"/>
        <v>-2</v>
      </c>
      <c r="H31" s="14">
        <v>1</v>
      </c>
      <c r="I31" s="15">
        <v>100</v>
      </c>
      <c r="J31" s="16">
        <f t="shared" si="3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4</v>
      </c>
      <c r="D35" s="13">
        <v>0</v>
      </c>
      <c r="E35" s="12">
        <f t="shared" si="0"/>
        <v>4</v>
      </c>
      <c r="F35" s="13">
        <v>2</v>
      </c>
      <c r="G35" s="12">
        <f t="shared" si="1"/>
        <v>1</v>
      </c>
      <c r="H35" s="14">
        <v>1</v>
      </c>
      <c r="I35" s="15">
        <v>130</v>
      </c>
      <c r="J35" s="16">
        <f t="shared" si="3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7</v>
      </c>
      <c r="H37" s="14">
        <v>3</v>
      </c>
      <c r="I37" s="15">
        <v>100</v>
      </c>
      <c r="J37" s="16">
        <f t="shared" si="3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3"/>
        <v>50</v>
      </c>
      <c r="K38" s="17" t="s">
        <v>307</v>
      </c>
      <c r="L38" s="18">
        <v>10</v>
      </c>
      <c r="M38" s="23">
        <f t="shared" si="6"/>
        <v>40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1</v>
      </c>
      <c r="H39" s="14">
        <v>2</v>
      </c>
      <c r="I39" s="15">
        <v>50</v>
      </c>
      <c r="J39" s="16">
        <f t="shared" si="3"/>
        <v>100</v>
      </c>
      <c r="K39" s="17" t="s">
        <v>367</v>
      </c>
      <c r="L39" s="18">
        <v>10</v>
      </c>
      <c r="M39" s="23">
        <f t="shared" si="6"/>
        <v>90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0</v>
      </c>
      <c r="H40" s="14">
        <v>1</v>
      </c>
      <c r="I40" s="15">
        <v>50</v>
      </c>
      <c r="J40" s="16">
        <f t="shared" si="3"/>
        <v>50</v>
      </c>
      <c r="K40" s="17" t="s">
        <v>307</v>
      </c>
      <c r="L40" s="18">
        <v>10</v>
      </c>
      <c r="M40" s="23">
        <f t="shared" si="6"/>
        <v>40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1</v>
      </c>
      <c r="D52" s="13">
        <v>0</v>
      </c>
      <c r="E52" s="12">
        <f t="shared" si="0"/>
        <v>1</v>
      </c>
      <c r="F52" s="13">
        <v>0</v>
      </c>
      <c r="G52" s="12">
        <f t="shared" si="1"/>
        <v>1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-4</v>
      </c>
      <c r="D57" s="13">
        <v>0</v>
      </c>
      <c r="E57" s="12">
        <f t="shared" si="0"/>
        <v>-4</v>
      </c>
      <c r="F57" s="13">
        <v>0</v>
      </c>
      <c r="G57" s="12">
        <f t="shared" si="1"/>
        <v>-4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11</v>
      </c>
      <c r="D66" s="13">
        <v>0</v>
      </c>
      <c r="E66" s="12">
        <f t="shared" si="0"/>
        <v>11</v>
      </c>
      <c r="F66" s="13">
        <v>0</v>
      </c>
      <c r="G66" s="12">
        <f t="shared" si="1"/>
        <v>9</v>
      </c>
      <c r="H66" s="14">
        <v>2</v>
      </c>
      <c r="I66" s="15">
        <v>50</v>
      </c>
      <c r="J66" s="16">
        <f t="shared" si="3"/>
        <v>100</v>
      </c>
      <c r="K66" s="17" t="s">
        <v>316</v>
      </c>
      <c r="L66" s="18">
        <v>50</v>
      </c>
      <c r="M66" s="23">
        <f t="shared" si="6"/>
        <v>50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+'25'!G70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3</v>
      </c>
      <c r="H70" s="14">
        <v>2</v>
      </c>
      <c r="I70" s="20">
        <v>50</v>
      </c>
      <c r="J70" s="16">
        <f t="shared" ref="J70:J133" si="8">+I70*H70</f>
        <v>100</v>
      </c>
      <c r="K70" s="17" t="s">
        <v>367</v>
      </c>
      <c r="L70" s="18">
        <v>10</v>
      </c>
      <c r="M70" s="23">
        <f t="shared" si="6"/>
        <v>90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+'25'!G71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3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+'25'!G73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+'25'!G74</f>
        <v>3</v>
      </c>
      <c r="D74" s="13">
        <v>0</v>
      </c>
      <c r="E74" s="12">
        <f t="shared" si="0"/>
        <v>3</v>
      </c>
      <c r="F74" s="13">
        <v>0</v>
      </c>
      <c r="G74" s="12">
        <f t="shared" si="1"/>
        <v>2</v>
      </c>
      <c r="H74" s="14">
        <v>1</v>
      </c>
      <c r="I74" s="22">
        <v>120</v>
      </c>
      <c r="J74" s="16">
        <f t="shared" si="8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+'25'!G81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+'25'!G85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+'25'!G86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+'25'!G87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+'25'!G89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+'25'!G91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+'25'!G92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+'25'!G101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+'25'!G106</f>
        <v>1</v>
      </c>
      <c r="D106" s="13">
        <v>0</v>
      </c>
      <c r="E106" s="12">
        <f t="shared" si="13"/>
        <v>1</v>
      </c>
      <c r="F106" s="13">
        <v>0</v>
      </c>
      <c r="G106" s="12">
        <f t="shared" si="12"/>
        <v>1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+'25'!G150</f>
        <v>31</v>
      </c>
      <c r="D150" s="13">
        <v>0</v>
      </c>
      <c r="E150" s="12">
        <f t="shared" si="13"/>
        <v>31</v>
      </c>
      <c r="F150" s="13">
        <v>0</v>
      </c>
      <c r="G150" s="12">
        <f t="shared" si="12"/>
        <v>28</v>
      </c>
      <c r="H150" s="14">
        <v>3</v>
      </c>
      <c r="I150" s="20">
        <v>120</v>
      </c>
      <c r="J150" s="16">
        <f t="shared" si="14"/>
        <v>360</v>
      </c>
      <c r="K150" s="17" t="s">
        <v>368</v>
      </c>
      <c r="L150" s="18">
        <v>135</v>
      </c>
      <c r="M150" s="23">
        <f t="shared" si="15"/>
        <v>225</v>
      </c>
    </row>
    <row r="151" spans="1:13" ht="25.5" x14ac:dyDescent="0.55000000000000004">
      <c r="A151" s="10">
        <v>147</v>
      </c>
      <c r="B151" s="19" t="s">
        <v>162</v>
      </c>
      <c r="C151" s="12">
        <f>+'25'!G151</f>
        <v>10</v>
      </c>
      <c r="D151" s="13">
        <v>0</v>
      </c>
      <c r="E151" s="12">
        <f t="shared" si="13"/>
        <v>10</v>
      </c>
      <c r="F151" s="13">
        <v>0</v>
      </c>
      <c r="G151" s="12">
        <f t="shared" si="12"/>
        <v>9</v>
      </c>
      <c r="H151" s="14">
        <v>1</v>
      </c>
      <c r="I151" s="20">
        <v>120</v>
      </c>
      <c r="J151" s="16">
        <f t="shared" si="14"/>
        <v>120</v>
      </c>
      <c r="K151" s="17" t="s">
        <v>368</v>
      </c>
      <c r="L151" s="18">
        <v>45</v>
      </c>
      <c r="M151" s="23">
        <f t="shared" si="15"/>
        <v>75</v>
      </c>
    </row>
    <row r="152" spans="1:13" ht="25.5" x14ac:dyDescent="0.55000000000000004">
      <c r="A152" s="10">
        <v>148</v>
      </c>
      <c r="B152" s="19" t="s">
        <v>163</v>
      </c>
      <c r="C152" s="12">
        <f>+'25'!G152</f>
        <v>2</v>
      </c>
      <c r="D152" s="13">
        <v>0</v>
      </c>
      <c r="E152" s="12">
        <f t="shared" si="13"/>
        <v>2</v>
      </c>
      <c r="F152" s="13">
        <v>0</v>
      </c>
      <c r="G152" s="12">
        <f>E152-F152-H152</f>
        <v>2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+'25'!G153</f>
        <v>9</v>
      </c>
      <c r="D153" s="13">
        <v>0</v>
      </c>
      <c r="E153" s="12">
        <f t="shared" si="13"/>
        <v>9</v>
      </c>
      <c r="F153" s="13">
        <v>0</v>
      </c>
      <c r="G153" s="12">
        <f t="shared" si="12"/>
        <v>9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+'25'!G155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+'25'!G156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+'25'!G160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+'25'!G161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+'25'!G168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+'25'!G170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+'25'!G179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+'25'!G180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+'25'!G187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+'25'!G196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+'25'!G200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+'25'!G202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+'25'!G203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+'25'!G204</f>
        <v>1</v>
      </c>
      <c r="D204" s="13">
        <v>0</v>
      </c>
      <c r="E204" s="12">
        <f t="shared" si="13"/>
        <v>1</v>
      </c>
      <c r="F204" s="13">
        <v>0</v>
      </c>
      <c r="G204" s="12">
        <f t="shared" si="16"/>
        <v>0</v>
      </c>
      <c r="H204" s="14">
        <v>1</v>
      </c>
      <c r="I204" s="15">
        <v>120</v>
      </c>
      <c r="J204" s="16">
        <f t="shared" si="17"/>
        <v>120</v>
      </c>
      <c r="K204" s="17" t="s">
        <v>319</v>
      </c>
      <c r="L204" s="18">
        <v>60</v>
      </c>
      <c r="M204" s="23">
        <f t="shared" si="18"/>
        <v>60</v>
      </c>
    </row>
    <row r="205" spans="1:14" ht="25.5" x14ac:dyDescent="0.55000000000000004">
      <c r="A205" s="10">
        <v>201</v>
      </c>
      <c r="B205" s="19" t="s">
        <v>213</v>
      </c>
      <c r="C205" s="12">
        <f>+'25'!G205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1885</v>
      </c>
    </row>
    <row r="206" spans="1:14" ht="25.5" x14ac:dyDescent="0.55000000000000004">
      <c r="A206" s="10">
        <v>202</v>
      </c>
      <c r="B206" s="19" t="s">
        <v>256</v>
      </c>
      <c r="C206" s="12">
        <f>+'25'!G206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+'25'!G212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+'25'!G213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+'25'!G214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+'25'!G215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+'25'!G216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+'25'!G217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+'25'!G218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2235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1040</v>
      </c>
      <c r="L223" s="2">
        <v>250</v>
      </c>
      <c r="M223" s="2">
        <v>390</v>
      </c>
      <c r="N223" s="2">
        <v>400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350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845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845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1885</v>
      </c>
    </row>
    <row r="233" spans="1:45" s="2" customFormat="1" x14ac:dyDescent="0.5">
      <c r="J233" s="2" t="s">
        <v>271</v>
      </c>
      <c r="K233" s="23">
        <f>SUM(K222:K225)</f>
        <v>1040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845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9674-CFA0-4766-A5D7-4EA035C8F2D8}">
  <sheetPr>
    <tabColor theme="5" tint="0.79998168889431442"/>
  </sheetPr>
  <dimension ref="A1:AS305"/>
  <sheetViews>
    <sheetView workbookViewId="0">
      <pane ySplit="4" topLeftCell="A206" activePane="bottomLeft" state="frozen"/>
      <selection pane="bottomLeft"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+'26'!G5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14</v>
      </c>
      <c r="H5" s="14">
        <v>1</v>
      </c>
      <c r="I5" s="15">
        <v>50</v>
      </c>
      <c r="J5" s="16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+'26'!G6</f>
        <v>49</v>
      </c>
      <c r="D6" s="13">
        <v>0</v>
      </c>
      <c r="E6" s="12">
        <f t="shared" si="0"/>
        <v>49</v>
      </c>
      <c r="F6" s="13">
        <v>4</v>
      </c>
      <c r="G6" s="12">
        <f t="shared" si="1"/>
        <v>27</v>
      </c>
      <c r="H6" s="14">
        <v>18</v>
      </c>
      <c r="I6" s="15">
        <v>100</v>
      </c>
      <c r="J6" s="16">
        <f t="shared" ref="J6:J69" si="3">+I6*H6</f>
        <v>1800</v>
      </c>
      <c r="K6" s="17" t="s">
        <v>16</v>
      </c>
      <c r="L6" s="18">
        <v>0</v>
      </c>
      <c r="M6" s="23">
        <f>SUM(J6-L6)</f>
        <v>1800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9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1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1</v>
      </c>
      <c r="D22" s="13">
        <v>0</v>
      </c>
      <c r="E22" s="12">
        <f>C22+D22</f>
        <v>1</v>
      </c>
      <c r="F22" s="13">
        <v>0</v>
      </c>
      <c r="G22" s="12">
        <f t="shared" si="1"/>
        <v>0</v>
      </c>
      <c r="H22" s="14">
        <v>1</v>
      </c>
      <c r="I22" s="15">
        <v>85</v>
      </c>
      <c r="J22" s="16">
        <f t="shared" si="3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+'26'!G23</f>
        <v>8</v>
      </c>
      <c r="D23" s="13">
        <v>0</v>
      </c>
      <c r="E23" s="12">
        <f>C23+D23</f>
        <v>8</v>
      </c>
      <c r="F23" s="13">
        <v>0</v>
      </c>
      <c r="G23" s="12">
        <f t="shared" si="1"/>
        <v>7</v>
      </c>
      <c r="H23" s="14">
        <v>1</v>
      </c>
      <c r="I23" s="15">
        <v>100</v>
      </c>
      <c r="J23" s="16">
        <f t="shared" si="3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4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+'26'!G27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-2</v>
      </c>
      <c r="D31" s="13">
        <v>0</v>
      </c>
      <c r="E31" s="12">
        <f t="shared" si="0"/>
        <v>-2</v>
      </c>
      <c r="F31" s="13">
        <v>0</v>
      </c>
      <c r="G31" s="12">
        <f t="shared" si="1"/>
        <v>-2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6</v>
      </c>
      <c r="H37" s="14">
        <v>1</v>
      </c>
      <c r="I37" s="15">
        <v>100</v>
      </c>
      <c r="J37" s="16">
        <f t="shared" si="3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0</v>
      </c>
      <c r="H38" s="14">
        <v>1</v>
      </c>
      <c r="I38" s="15">
        <v>50</v>
      </c>
      <c r="J38" s="16">
        <f t="shared" si="3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1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0</v>
      </c>
      <c r="D50" s="13">
        <v>2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1</v>
      </c>
      <c r="D52" s="13">
        <v>2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1</v>
      </c>
      <c r="D54" s="13">
        <v>2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-4</v>
      </c>
      <c r="D57" s="13">
        <v>1</v>
      </c>
      <c r="E57" s="12">
        <f t="shared" si="0"/>
        <v>-3</v>
      </c>
      <c r="F57" s="13">
        <v>0</v>
      </c>
      <c r="G57" s="12">
        <f t="shared" si="1"/>
        <v>-3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2</v>
      </c>
      <c r="D61" s="13">
        <v>0</v>
      </c>
      <c r="E61" s="12">
        <f t="shared" si="0"/>
        <v>2</v>
      </c>
      <c r="F61" s="13">
        <v>2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+'26'!G63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0</v>
      </c>
      <c r="H63" s="14">
        <v>2</v>
      </c>
      <c r="I63" s="20">
        <v>50</v>
      </c>
      <c r="J63" s="16">
        <f t="shared" si="3"/>
        <v>100</v>
      </c>
      <c r="K63" s="17" t="s">
        <v>316</v>
      </c>
      <c r="L63" s="18">
        <v>50</v>
      </c>
      <c r="M63" s="23">
        <f t="shared" si="6"/>
        <v>50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9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+'26'!G70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2</v>
      </c>
      <c r="H70" s="14">
        <v>1</v>
      </c>
      <c r="I70" s="20">
        <v>50</v>
      </c>
      <c r="J70" s="16">
        <f t="shared" ref="J70:J133" si="8">+I70*H70</f>
        <v>50</v>
      </c>
      <c r="K70" s="17" t="s">
        <v>316</v>
      </c>
      <c r="L70" s="18">
        <v>50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+'26'!G71</f>
        <v>3</v>
      </c>
      <c r="D71" s="13">
        <v>0</v>
      </c>
      <c r="E71" s="12">
        <f t="shared" si="0"/>
        <v>3</v>
      </c>
      <c r="F71" s="13">
        <v>0</v>
      </c>
      <c r="G71" s="12">
        <f t="shared" si="1"/>
        <v>2</v>
      </c>
      <c r="H71" s="14">
        <v>1</v>
      </c>
      <c r="I71" s="20">
        <v>60</v>
      </c>
      <c r="J71" s="16">
        <f t="shared" si="8"/>
        <v>60</v>
      </c>
      <c r="K71" s="17" t="s">
        <v>16</v>
      </c>
      <c r="L71" s="18">
        <v>0</v>
      </c>
      <c r="M71" s="23">
        <f t="shared" ref="M71:M134" si="11">SUM(J71-L71)</f>
        <v>60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+'26'!G73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+'26'!G74</f>
        <v>2</v>
      </c>
      <c r="D74" s="13">
        <v>3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+'26'!G79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2">
        <v>50</v>
      </c>
      <c r="J79" s="16">
        <f t="shared" si="8"/>
        <v>50</v>
      </c>
      <c r="K79" s="17" t="s">
        <v>316</v>
      </c>
      <c r="L79" s="18">
        <v>50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+'26'!G81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+'26'!G85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+'26'!G86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+'26'!G87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9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+'26'!G89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+'26'!G91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+'26'!G92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+'26'!G101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+'26'!G106</f>
        <v>1</v>
      </c>
      <c r="D106" s="13">
        <v>5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+'26'!G150</f>
        <v>28</v>
      </c>
      <c r="D150" s="13">
        <v>0</v>
      </c>
      <c r="E150" s="12">
        <f t="shared" si="13"/>
        <v>28</v>
      </c>
      <c r="F150" s="13">
        <v>0</v>
      </c>
      <c r="G150" s="12">
        <f t="shared" si="12"/>
        <v>28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+'26'!G151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+'26'!G152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1</v>
      </c>
      <c r="H152" s="14">
        <v>1</v>
      </c>
      <c r="I152" s="20">
        <v>120</v>
      </c>
      <c r="J152" s="16">
        <f t="shared" si="14"/>
        <v>120</v>
      </c>
      <c r="K152" s="17" t="s">
        <v>368</v>
      </c>
      <c r="L152" s="18">
        <v>45</v>
      </c>
      <c r="M152" s="23">
        <f t="shared" si="15"/>
        <v>75</v>
      </c>
    </row>
    <row r="153" spans="1:13" ht="25.5" x14ac:dyDescent="0.55000000000000004">
      <c r="A153" s="10">
        <v>149</v>
      </c>
      <c r="B153" s="19" t="s">
        <v>164</v>
      </c>
      <c r="C153" s="12">
        <f>+'26'!G153</f>
        <v>9</v>
      </c>
      <c r="D153" s="13">
        <v>0</v>
      </c>
      <c r="E153" s="12">
        <f t="shared" si="13"/>
        <v>9</v>
      </c>
      <c r="F153" s="13">
        <v>0</v>
      </c>
      <c r="G153" s="12">
        <f t="shared" si="12"/>
        <v>8</v>
      </c>
      <c r="H153" s="14">
        <v>1</v>
      </c>
      <c r="I153" s="20">
        <v>120</v>
      </c>
      <c r="J153" s="16">
        <f t="shared" si="14"/>
        <v>120</v>
      </c>
      <c r="K153" s="17" t="s">
        <v>368</v>
      </c>
      <c r="L153" s="18">
        <v>45</v>
      </c>
      <c r="M153" s="23">
        <f t="shared" si="15"/>
        <v>75</v>
      </c>
    </row>
    <row r="154" spans="1:13" ht="25.5" x14ac:dyDescent="0.55000000000000004">
      <c r="A154" s="10">
        <v>150</v>
      </c>
      <c r="B154" s="19" t="s">
        <v>165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+'26'!G155</f>
        <v>4</v>
      </c>
      <c r="D155" s="13">
        <v>0</v>
      </c>
      <c r="E155" s="12">
        <f t="shared" si="13"/>
        <v>4</v>
      </c>
      <c r="F155" s="13">
        <v>0</v>
      </c>
      <c r="G155" s="12">
        <f t="shared" si="12"/>
        <v>4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+'26'!G156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+'26'!G160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1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+'26'!G161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+'26'!G168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+'26'!G170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+'26'!G178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+'26'!G179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39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+'26'!G180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+'26'!G187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+'26'!G196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+'26'!G200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+'26'!G202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0</v>
      </c>
      <c r="H202" s="14">
        <v>2</v>
      </c>
      <c r="I202" s="15">
        <v>150</v>
      </c>
      <c r="J202" s="16">
        <f t="shared" si="17"/>
        <v>300</v>
      </c>
      <c r="K202" s="17" t="s">
        <v>369</v>
      </c>
      <c r="L202" s="18">
        <v>220</v>
      </c>
      <c r="M202" s="23">
        <f t="shared" si="18"/>
        <v>80</v>
      </c>
    </row>
    <row r="203" spans="1:14" ht="25.5" x14ac:dyDescent="0.55000000000000004">
      <c r="A203" s="10">
        <v>199</v>
      </c>
      <c r="B203" s="19" t="s">
        <v>212</v>
      </c>
      <c r="C203" s="12">
        <f>+'26'!G203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2645</v>
      </c>
    </row>
    <row r="206" spans="1:14" ht="25.5" x14ac:dyDescent="0.55000000000000004">
      <c r="A206" s="10">
        <v>202</v>
      </c>
      <c r="B206" s="19" t="s">
        <v>256</v>
      </c>
      <c r="C206" s="12">
        <f>+'26'!G206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+'26'!G208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+'26'!G209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+'26'!G210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+'26'!G211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+'26'!G212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+'26'!G213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+'26'!G214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+'26'!G215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+'26'!G216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+'26'!G217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+'26'!G218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3105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1100</v>
      </c>
      <c r="L223" s="2">
        <v>50</v>
      </c>
      <c r="M223" s="2">
        <v>200</v>
      </c>
      <c r="N223" s="2">
        <v>600</v>
      </c>
      <c r="O223" s="2">
        <v>150</v>
      </c>
      <c r="P223" s="2">
        <v>100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 t="s">
        <v>370</v>
      </c>
      <c r="E225" s="31"/>
      <c r="G225" s="31"/>
      <c r="I225" s="147" t="s">
        <v>218</v>
      </c>
      <c r="J225" s="148"/>
      <c r="K225" s="36">
        <v>170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460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1375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1375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2645</v>
      </c>
    </row>
    <row r="233" spans="1:45" s="2" customFormat="1" x14ac:dyDescent="0.5">
      <c r="J233" s="2" t="s">
        <v>271</v>
      </c>
      <c r="K233" s="23">
        <f>SUM(K222:K225)</f>
        <v>1270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1375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DEF8-2C48-4031-9B91-EB71AC4E05F7}">
  <sheetPr>
    <tabColor theme="5" tint="0.79998168889431442"/>
  </sheetPr>
  <dimension ref="A1:AS305"/>
  <sheetViews>
    <sheetView workbookViewId="0">
      <pane ySplit="4" topLeftCell="A207" activePane="bottomLeft" state="frozen"/>
      <selection pane="bottomLeft" activeCell="R218" sqref="R218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+'27'!G5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8</v>
      </c>
      <c r="H5" s="14">
        <v>6</v>
      </c>
      <c r="I5" s="15">
        <v>50</v>
      </c>
      <c r="J5" s="16">
        <f>+I5*H5</f>
        <v>300</v>
      </c>
      <c r="K5" s="17" t="s">
        <v>324</v>
      </c>
      <c r="L5" s="18">
        <v>60</v>
      </c>
      <c r="M5" s="23">
        <f>SUM(J5-L5)</f>
        <v>240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+'27'!G6</f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17</v>
      </c>
      <c r="H6" s="14">
        <v>10</v>
      </c>
      <c r="I6" s="15">
        <v>100</v>
      </c>
      <c r="J6" s="16">
        <f t="shared" ref="J6:J69" si="3">+I6*H6</f>
        <v>1000</v>
      </c>
      <c r="K6" s="17" t="s">
        <v>353</v>
      </c>
      <c r="L6" s="18">
        <v>100</v>
      </c>
      <c r="M6" s="23">
        <f>SUM(J6-L6)</f>
        <v>900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+'27'!G12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3</v>
      </c>
      <c r="H12" s="14">
        <v>6</v>
      </c>
      <c r="I12" s="20">
        <v>50</v>
      </c>
      <c r="J12" s="16">
        <f t="shared" si="3"/>
        <v>300</v>
      </c>
      <c r="K12" s="17" t="s">
        <v>324</v>
      </c>
      <c r="L12" s="18">
        <v>60</v>
      </c>
      <c r="M12" s="23">
        <f t="shared" si="6"/>
        <v>240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1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+'27'!G23</f>
        <v>7</v>
      </c>
      <c r="D23" s="13">
        <v>0</v>
      </c>
      <c r="E23" s="12">
        <f>C23+D23</f>
        <v>7</v>
      </c>
      <c r="F23" s="13">
        <v>0</v>
      </c>
      <c r="G23" s="12">
        <f t="shared" si="1"/>
        <v>5</v>
      </c>
      <c r="H23" s="14">
        <v>2</v>
      </c>
      <c r="I23" s="15">
        <v>100</v>
      </c>
      <c r="J23" s="16">
        <f t="shared" si="3"/>
        <v>200</v>
      </c>
      <c r="K23" s="17" t="s">
        <v>324</v>
      </c>
      <c r="L23" s="18">
        <v>40</v>
      </c>
      <c r="M23" s="23">
        <f t="shared" si="6"/>
        <v>160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1</v>
      </c>
      <c r="H24" s="14">
        <v>3</v>
      </c>
      <c r="I24" s="21">
        <v>100</v>
      </c>
      <c r="J24" s="16">
        <f t="shared" si="3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2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+'27'!G27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-2</v>
      </c>
      <c r="D31" s="13">
        <v>0</v>
      </c>
      <c r="E31" s="12">
        <f t="shared" si="0"/>
        <v>-2</v>
      </c>
      <c r="F31" s="13">
        <v>0</v>
      </c>
      <c r="G31" s="12">
        <f t="shared" si="1"/>
        <v>-2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16">
        <f t="shared" si="3"/>
        <v>260</v>
      </c>
      <c r="K34" s="17" t="s">
        <v>369</v>
      </c>
      <c r="L34" s="18">
        <v>60</v>
      </c>
      <c r="M34" s="23">
        <f t="shared" si="6"/>
        <v>200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3"/>
        <v>130</v>
      </c>
      <c r="K35" s="17" t="s">
        <v>369</v>
      </c>
      <c r="L35" s="18">
        <v>30</v>
      </c>
      <c r="M35" s="23">
        <f t="shared" si="6"/>
        <v>100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2</v>
      </c>
      <c r="H37" s="14">
        <v>4</v>
      </c>
      <c r="I37" s="15">
        <v>100</v>
      </c>
      <c r="J37" s="16">
        <f t="shared" si="3"/>
        <v>400</v>
      </c>
      <c r="K37" s="17" t="s">
        <v>332</v>
      </c>
      <c r="L37" s="18">
        <v>20</v>
      </c>
      <c r="M37" s="23">
        <f t="shared" si="6"/>
        <v>380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1</v>
      </c>
      <c r="D39" s="13">
        <v>0</v>
      </c>
      <c r="E39" s="12">
        <f t="shared" si="0"/>
        <v>1</v>
      </c>
      <c r="F39" s="13">
        <v>0</v>
      </c>
      <c r="G39" s="12">
        <f t="shared" si="1"/>
        <v>0</v>
      </c>
      <c r="H39" s="14">
        <v>1</v>
      </c>
      <c r="I39" s="15">
        <v>50</v>
      </c>
      <c r="J39" s="16">
        <f t="shared" si="3"/>
        <v>50</v>
      </c>
      <c r="K39" s="17" t="s">
        <v>324</v>
      </c>
      <c r="L39" s="18">
        <v>10</v>
      </c>
      <c r="M39" s="23">
        <f t="shared" si="6"/>
        <v>40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12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3</v>
      </c>
      <c r="D46" s="13">
        <v>2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2</v>
      </c>
      <c r="D50" s="13">
        <v>2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2</v>
      </c>
      <c r="D51" s="13">
        <v>0</v>
      </c>
      <c r="E51" s="12">
        <f>C51+D51</f>
        <v>2</v>
      </c>
      <c r="F51" s="13">
        <v>0</v>
      </c>
      <c r="G51" s="12">
        <f t="shared" si="1"/>
        <v>2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-3</v>
      </c>
      <c r="D57" s="13">
        <v>0</v>
      </c>
      <c r="E57" s="12">
        <f t="shared" si="0"/>
        <v>-3</v>
      </c>
      <c r="F57" s="13">
        <v>0</v>
      </c>
      <c r="G57" s="12">
        <f t="shared" si="1"/>
        <v>-3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0">
        <v>50</v>
      </c>
      <c r="J62" s="16">
        <f t="shared" si="3"/>
        <v>50</v>
      </c>
      <c r="K62" s="17" t="s">
        <v>324</v>
      </c>
      <c r="L62" s="18">
        <v>10</v>
      </c>
      <c r="M62" s="23">
        <f t="shared" si="6"/>
        <v>40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9</v>
      </c>
      <c r="D66" s="13">
        <v>0</v>
      </c>
      <c r="E66" s="12">
        <f t="shared" si="0"/>
        <v>9</v>
      </c>
      <c r="F66" s="13">
        <v>0</v>
      </c>
      <c r="G66" s="12">
        <f t="shared" si="1"/>
        <v>6</v>
      </c>
      <c r="H66" s="14">
        <v>3</v>
      </c>
      <c r="I66" s="15">
        <v>50</v>
      </c>
      <c r="J66" s="16">
        <f t="shared" si="3"/>
        <v>150</v>
      </c>
      <c r="K66" s="17" t="s">
        <v>324</v>
      </c>
      <c r="L66" s="18">
        <v>30</v>
      </c>
      <c r="M66" s="23">
        <f t="shared" si="6"/>
        <v>120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+'27'!G70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0</v>
      </c>
      <c r="H70" s="14">
        <v>2</v>
      </c>
      <c r="I70" s="20">
        <v>50</v>
      </c>
      <c r="J70" s="16">
        <f t="shared" ref="J70:J133" si="8">+I70*H70</f>
        <v>100</v>
      </c>
      <c r="K70" s="17" t="s">
        <v>324</v>
      </c>
      <c r="L70" s="18">
        <v>20</v>
      </c>
      <c r="M70" s="23">
        <f t="shared" si="6"/>
        <v>80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+'27'!G71</f>
        <v>2</v>
      </c>
      <c r="D71" s="13">
        <v>0</v>
      </c>
      <c r="E71" s="12">
        <f t="shared" si="0"/>
        <v>2</v>
      </c>
      <c r="F71" s="13">
        <v>0</v>
      </c>
      <c r="G71" s="12">
        <f t="shared" si="1"/>
        <v>1</v>
      </c>
      <c r="H71" s="14">
        <v>1</v>
      </c>
      <c r="I71" s="20">
        <v>60</v>
      </c>
      <c r="J71" s="16">
        <f t="shared" si="8"/>
        <v>60</v>
      </c>
      <c r="K71" s="17" t="s">
        <v>316</v>
      </c>
      <c r="L71" s="18">
        <v>60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+'27'!G73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6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+'27'!G74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+'27'!G77</f>
        <v>0</v>
      </c>
      <c r="D77" s="13">
        <v>2</v>
      </c>
      <c r="E77" s="12">
        <f t="shared" si="0"/>
        <v>2</v>
      </c>
      <c r="F77" s="13">
        <v>0</v>
      </c>
      <c r="G77" s="12">
        <f t="shared" si="1"/>
        <v>0</v>
      </c>
      <c r="H77" s="14">
        <v>2</v>
      </c>
      <c r="I77" s="20">
        <v>50</v>
      </c>
      <c r="J77" s="16">
        <f t="shared" si="8"/>
        <v>100</v>
      </c>
      <c r="K77" s="17" t="s">
        <v>324</v>
      </c>
      <c r="L77" s="18">
        <v>20</v>
      </c>
      <c r="M77" s="23">
        <f t="shared" si="11"/>
        <v>80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+'27'!G78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+'27'!G79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0</v>
      </c>
      <c r="H79" s="14">
        <v>2</v>
      </c>
      <c r="I79" s="22">
        <v>50</v>
      </c>
      <c r="J79" s="16">
        <f t="shared" si="8"/>
        <v>100</v>
      </c>
      <c r="K79" s="17" t="s">
        <v>324</v>
      </c>
      <c r="L79" s="18">
        <v>20</v>
      </c>
      <c r="M79" s="23">
        <f t="shared" si="11"/>
        <v>80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+'27'!G81</f>
        <v>0</v>
      </c>
      <c r="D81" s="13">
        <v>2</v>
      </c>
      <c r="E81" s="12">
        <f t="shared" si="0"/>
        <v>2</v>
      </c>
      <c r="F81" s="13"/>
      <c r="G81" s="12">
        <f t="shared" si="1"/>
        <v>0</v>
      </c>
      <c r="H81" s="14">
        <v>2</v>
      </c>
      <c r="I81" s="20">
        <v>55</v>
      </c>
      <c r="J81" s="16">
        <f t="shared" si="8"/>
        <v>110</v>
      </c>
      <c r="K81" s="17" t="s">
        <v>324</v>
      </c>
      <c r="L81" s="18">
        <v>20</v>
      </c>
      <c r="M81" s="23">
        <f t="shared" si="11"/>
        <v>90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+'27'!G85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+'27'!G86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+'27'!G87</f>
        <v>9</v>
      </c>
      <c r="D87" s="13">
        <v>0</v>
      </c>
      <c r="E87" s="12">
        <f t="shared" si="0"/>
        <v>9</v>
      </c>
      <c r="F87" s="13">
        <v>0</v>
      </c>
      <c r="G87" s="12">
        <f t="shared" si="1"/>
        <v>8</v>
      </c>
      <c r="H87" s="14">
        <v>1</v>
      </c>
      <c r="I87" s="20">
        <v>60</v>
      </c>
      <c r="J87" s="16">
        <f t="shared" si="8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+'27'!G88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+'27'!G89</f>
        <v>5</v>
      </c>
      <c r="D89" s="13">
        <v>0</v>
      </c>
      <c r="E89" s="12">
        <f t="shared" si="0"/>
        <v>5</v>
      </c>
      <c r="F89" s="13">
        <v>0</v>
      </c>
      <c r="G89" s="12">
        <f t="shared" si="1"/>
        <v>5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+'27'!G91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0</v>
      </c>
      <c r="H91" s="14">
        <v>2</v>
      </c>
      <c r="I91" s="22">
        <v>50</v>
      </c>
      <c r="J91" s="16">
        <f t="shared" si="8"/>
        <v>100</v>
      </c>
      <c r="K91" s="17" t="s">
        <v>324</v>
      </c>
      <c r="L91" s="18">
        <v>20</v>
      </c>
      <c r="M91" s="23">
        <f t="shared" si="11"/>
        <v>80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+'27'!G92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+'27'!G101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+'27'!G106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+'27'!G150</f>
        <v>28</v>
      </c>
      <c r="D150" s="13">
        <v>0</v>
      </c>
      <c r="E150" s="12">
        <f t="shared" si="13"/>
        <v>28</v>
      </c>
      <c r="F150" s="13">
        <v>0</v>
      </c>
      <c r="G150" s="12">
        <f t="shared" si="12"/>
        <v>20</v>
      </c>
      <c r="H150" s="14">
        <v>8</v>
      </c>
      <c r="I150" s="20">
        <v>120</v>
      </c>
      <c r="J150" s="16">
        <f t="shared" si="14"/>
        <v>960</v>
      </c>
      <c r="K150" s="17" t="s">
        <v>368</v>
      </c>
      <c r="L150" s="18">
        <v>360</v>
      </c>
      <c r="M150" s="23">
        <f t="shared" si="15"/>
        <v>600</v>
      </c>
    </row>
    <row r="151" spans="1:13" ht="25.5" x14ac:dyDescent="0.55000000000000004">
      <c r="A151" s="10">
        <v>147</v>
      </c>
      <c r="B151" s="19" t="s">
        <v>162</v>
      </c>
      <c r="C151" s="12">
        <f>+'27'!G151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+'27'!G152</f>
        <v>1</v>
      </c>
      <c r="D152" s="13">
        <v>0</v>
      </c>
      <c r="E152" s="12">
        <f t="shared" si="13"/>
        <v>1</v>
      </c>
      <c r="F152" s="13">
        <v>0</v>
      </c>
      <c r="G152" s="12">
        <f t="shared" si="12"/>
        <v>0</v>
      </c>
      <c r="H152" s="14">
        <v>1</v>
      </c>
      <c r="I152" s="20">
        <v>120</v>
      </c>
      <c r="J152" s="16">
        <f t="shared" si="14"/>
        <v>120</v>
      </c>
      <c r="K152" s="17" t="s">
        <v>368</v>
      </c>
      <c r="L152" s="18">
        <v>45</v>
      </c>
      <c r="M152" s="23">
        <f t="shared" si="15"/>
        <v>75</v>
      </c>
    </row>
    <row r="153" spans="1:13" ht="25.5" x14ac:dyDescent="0.55000000000000004">
      <c r="A153" s="10">
        <v>149</v>
      </c>
      <c r="B153" s="19" t="s">
        <v>164</v>
      </c>
      <c r="C153" s="12">
        <f>+'27'!G153</f>
        <v>8</v>
      </c>
      <c r="D153" s="13">
        <v>0</v>
      </c>
      <c r="E153" s="12">
        <f t="shared" si="13"/>
        <v>8</v>
      </c>
      <c r="F153" s="13">
        <v>0</v>
      </c>
      <c r="G153" s="12">
        <f t="shared" si="12"/>
        <v>7</v>
      </c>
      <c r="H153" s="14">
        <v>1</v>
      </c>
      <c r="I153" s="20">
        <v>120</v>
      </c>
      <c r="J153" s="16">
        <f t="shared" si="14"/>
        <v>120</v>
      </c>
      <c r="K153" s="17" t="s">
        <v>368</v>
      </c>
      <c r="L153" s="18">
        <v>45</v>
      </c>
      <c r="M153" s="23">
        <f t="shared" si="15"/>
        <v>75</v>
      </c>
    </row>
    <row r="154" spans="1:13" ht="25.5" x14ac:dyDescent="0.55000000000000004">
      <c r="A154" s="10">
        <v>150</v>
      </c>
      <c r="B154" s="19" t="s">
        <v>165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+'27'!G155</f>
        <v>4</v>
      </c>
      <c r="D155" s="13">
        <v>0</v>
      </c>
      <c r="E155" s="12">
        <f t="shared" si="13"/>
        <v>4</v>
      </c>
      <c r="F155" s="13">
        <v>1</v>
      </c>
      <c r="G155" s="12">
        <f t="shared" si="12"/>
        <v>1</v>
      </c>
      <c r="H155" s="14">
        <v>2</v>
      </c>
      <c r="I155" s="20">
        <v>185</v>
      </c>
      <c r="J155" s="16">
        <f t="shared" si="14"/>
        <v>370</v>
      </c>
      <c r="K155" s="17" t="s">
        <v>286</v>
      </c>
      <c r="L155" s="18">
        <v>130</v>
      </c>
      <c r="M155" s="23">
        <f t="shared" si="15"/>
        <v>240</v>
      </c>
    </row>
    <row r="156" spans="1:13" ht="25.5" x14ac:dyDescent="0.55000000000000004">
      <c r="A156" s="10">
        <v>152</v>
      </c>
      <c r="B156" s="19" t="s">
        <v>167</v>
      </c>
      <c r="C156" s="12">
        <f>+'27'!G156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+'27'!G160</f>
        <v>1</v>
      </c>
      <c r="D160" s="13">
        <v>0</v>
      </c>
      <c r="E160" s="12">
        <f t="shared" si="13"/>
        <v>1</v>
      </c>
      <c r="F160" s="13">
        <v>0</v>
      </c>
      <c r="G160" s="12">
        <f t="shared" si="16"/>
        <v>0</v>
      </c>
      <c r="H160" s="14">
        <v>1</v>
      </c>
      <c r="I160" s="20">
        <v>90</v>
      </c>
      <c r="J160" s="16">
        <f t="shared" si="14"/>
        <v>90</v>
      </c>
      <c r="K160" s="17" t="s">
        <v>316</v>
      </c>
      <c r="L160" s="18">
        <v>90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+'27'!G161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1</v>
      </c>
      <c r="H162" s="14">
        <v>1</v>
      </c>
      <c r="I162" s="20">
        <v>90</v>
      </c>
      <c r="J162" s="16">
        <f t="shared" si="14"/>
        <v>90</v>
      </c>
      <c r="K162" s="17" t="s">
        <v>316</v>
      </c>
      <c r="L162" s="18">
        <v>90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+'27'!G168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+'27'!G170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5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0">
        <v>120</v>
      </c>
      <c r="J178" s="16">
        <f t="shared" si="14"/>
        <v>240</v>
      </c>
      <c r="K178" s="17" t="s">
        <v>286</v>
      </c>
      <c r="L178" s="18">
        <v>40</v>
      </c>
      <c r="M178" s="23">
        <f t="shared" si="15"/>
        <v>200</v>
      </c>
    </row>
    <row r="179" spans="1:13" ht="25.5" x14ac:dyDescent="0.55000000000000004">
      <c r="A179" s="10">
        <v>175</v>
      </c>
      <c r="B179" s="19" t="s">
        <v>189</v>
      </c>
      <c r="C179" s="12">
        <f>+'27'!G179</f>
        <v>39</v>
      </c>
      <c r="D179" s="13">
        <v>0</v>
      </c>
      <c r="E179" s="12">
        <f t="shared" si="13"/>
        <v>39</v>
      </c>
      <c r="F179" s="13">
        <v>0</v>
      </c>
      <c r="G179" s="12">
        <f t="shared" si="16"/>
        <v>38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+'27'!G180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65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+'27'!G187</f>
        <v>6</v>
      </c>
      <c r="D187" s="13">
        <v>0</v>
      </c>
      <c r="E187" s="12">
        <f t="shared" si="13"/>
        <v>6</v>
      </c>
      <c r="F187" s="13">
        <v>0</v>
      </c>
      <c r="G187" s="12">
        <f t="shared" si="16"/>
        <v>6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+'27'!G196</f>
        <v>6</v>
      </c>
      <c r="D196" s="13">
        <v>0</v>
      </c>
      <c r="E196" s="12">
        <f t="shared" si="13"/>
        <v>6</v>
      </c>
      <c r="F196" s="13">
        <v>0</v>
      </c>
      <c r="G196" s="12">
        <f t="shared" si="16"/>
        <v>6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+'27'!G200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+'27'!G203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2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4390</v>
      </c>
    </row>
    <row r="206" spans="1:14" ht="25.5" x14ac:dyDescent="0.55000000000000004">
      <c r="A206" s="10">
        <v>202</v>
      </c>
      <c r="B206" s="19" t="s">
        <v>256</v>
      </c>
      <c r="C206" s="12">
        <f>+'27'!G206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+'27'!G208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+'27'!G209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+'27'!G210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+'27'!G211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+'27'!G212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+'27'!G213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+'27'!G214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+'27'!G215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+'27'!G216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+'27'!G217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+'27'!G218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5770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2940</v>
      </c>
      <c r="L223" s="2">
        <v>2540</v>
      </c>
      <c r="M223" s="2">
        <v>60</v>
      </c>
      <c r="N223" s="2">
        <v>40</v>
      </c>
      <c r="O223" s="2">
        <v>300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1380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1450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1450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4390</v>
      </c>
    </row>
    <row r="233" spans="1:45" s="2" customFormat="1" x14ac:dyDescent="0.5">
      <c r="J233" s="2" t="s">
        <v>271</v>
      </c>
      <c r="K233" s="23">
        <f>SUM(K222:K225)</f>
        <v>2940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1450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0FE7-4FE2-4689-894C-943A8CF519BD}">
  <sheetPr>
    <tabColor theme="5" tint="0.79998168889431442"/>
  </sheetPr>
  <dimension ref="A1:AS305"/>
  <sheetViews>
    <sheetView workbookViewId="0">
      <pane ySplit="4" topLeftCell="A216" activePane="bottomLeft" state="frozen"/>
      <selection pane="bottomLeft" activeCell="K229" sqref="K229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+'28'!G5</f>
        <v>8</v>
      </c>
      <c r="D5" s="13">
        <v>10</v>
      </c>
      <c r="E5" s="12">
        <f t="shared" ref="E5:E94" si="0">C5+D5</f>
        <v>18</v>
      </c>
      <c r="F5" s="13">
        <v>3</v>
      </c>
      <c r="G5" s="12">
        <f t="shared" ref="G5:G94" si="1">E5-F5-H5</f>
        <v>15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+'28'!G6</f>
        <v>17</v>
      </c>
      <c r="D6" s="13">
        <v>40</v>
      </c>
      <c r="E6" s="12">
        <f t="shared" si="0"/>
        <v>57</v>
      </c>
      <c r="F6" s="13">
        <v>6</v>
      </c>
      <c r="G6" s="12">
        <f t="shared" si="1"/>
        <v>33</v>
      </c>
      <c r="H6" s="14">
        <v>18</v>
      </c>
      <c r="I6" s="15">
        <v>100</v>
      </c>
      <c r="J6" s="16">
        <f t="shared" ref="J6:J69" si="3">+I6*H6</f>
        <v>1800</v>
      </c>
      <c r="K6" s="17" t="s">
        <v>371</v>
      </c>
      <c r="L6" s="18">
        <v>150</v>
      </c>
      <c r="M6" s="23">
        <f>SUM(J6-L6)</f>
        <v>1650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+'28'!G12</f>
        <v>3</v>
      </c>
      <c r="D12" s="13">
        <v>0</v>
      </c>
      <c r="E12" s="12">
        <f t="shared" si="0"/>
        <v>3</v>
      </c>
      <c r="F12" s="13">
        <v>2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1</v>
      </c>
      <c r="D17" s="13">
        <v>0</v>
      </c>
      <c r="E17" s="12">
        <f t="shared" si="0"/>
        <v>1</v>
      </c>
      <c r="F17" s="13">
        <v>1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+'28'!G23</f>
        <v>5</v>
      </c>
      <c r="D23" s="13">
        <v>10</v>
      </c>
      <c r="E23" s="12">
        <f>C23+D23</f>
        <v>15</v>
      </c>
      <c r="F23" s="13">
        <v>3</v>
      </c>
      <c r="G23" s="12">
        <f t="shared" si="1"/>
        <v>7</v>
      </c>
      <c r="H23" s="14">
        <v>5</v>
      </c>
      <c r="I23" s="15">
        <v>100</v>
      </c>
      <c r="J23" s="16">
        <f t="shared" si="3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1</v>
      </c>
      <c r="D24" s="13">
        <v>0</v>
      </c>
      <c r="E24" s="12">
        <f t="shared" si="0"/>
        <v>1</v>
      </c>
      <c r="F24" s="13">
        <v>0</v>
      </c>
      <c r="G24" s="12">
        <f t="shared" si="1"/>
        <v>0</v>
      </c>
      <c r="H24" s="14">
        <v>1</v>
      </c>
      <c r="I24" s="21">
        <v>100</v>
      </c>
      <c r="J24" s="16">
        <f t="shared" si="3"/>
        <v>100</v>
      </c>
      <c r="K24" s="17" t="s">
        <v>319</v>
      </c>
      <c r="L24" s="18">
        <v>50</v>
      </c>
      <c r="M24" s="23">
        <f t="shared" si="6"/>
        <v>50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2</v>
      </c>
      <c r="D26" s="13">
        <v>0</v>
      </c>
      <c r="E26" s="12">
        <f t="shared" si="0"/>
        <v>2</v>
      </c>
      <c r="F26" s="13">
        <v>0</v>
      </c>
      <c r="G26" s="12">
        <f t="shared" si="1"/>
        <v>1</v>
      </c>
      <c r="H26" s="14">
        <v>1</v>
      </c>
      <c r="I26" s="21">
        <v>100</v>
      </c>
      <c r="J26" s="16">
        <f t="shared" si="3"/>
        <v>100</v>
      </c>
      <c r="K26" s="17" t="s">
        <v>16</v>
      </c>
      <c r="L26" s="18">
        <v>0</v>
      </c>
      <c r="M26" s="23">
        <f t="shared" si="6"/>
        <v>100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+'28'!G27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-2</v>
      </c>
      <c r="D31" s="13">
        <v>0</v>
      </c>
      <c r="E31" s="12">
        <f t="shared" si="0"/>
        <v>-2</v>
      </c>
      <c r="F31" s="13">
        <v>0</v>
      </c>
      <c r="G31" s="12">
        <f t="shared" si="1"/>
        <v>-2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2</v>
      </c>
      <c r="D34" s="13">
        <v>0</v>
      </c>
      <c r="E34" s="12">
        <f t="shared" si="0"/>
        <v>2</v>
      </c>
      <c r="F34" s="13">
        <v>1</v>
      </c>
      <c r="G34" s="12">
        <f>E34-F34-H34</f>
        <v>1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2</v>
      </c>
      <c r="D37" s="13">
        <v>5</v>
      </c>
      <c r="E37" s="12">
        <f t="shared" si="0"/>
        <v>7</v>
      </c>
      <c r="F37" s="13">
        <v>3</v>
      </c>
      <c r="G37" s="12">
        <f t="shared" si="1"/>
        <v>4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0</v>
      </c>
      <c r="D39" s="13">
        <v>10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0</v>
      </c>
      <c r="D40" s="13">
        <v>10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12</v>
      </c>
      <c r="D44" s="13">
        <v>0</v>
      </c>
      <c r="E44" s="12">
        <f t="shared" si="0"/>
        <v>12</v>
      </c>
      <c r="F44" s="13">
        <v>6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4</v>
      </c>
      <c r="D50" s="13">
        <v>0</v>
      </c>
      <c r="E50" s="12">
        <f>C50+D50</f>
        <v>4</v>
      </c>
      <c r="F50" s="13">
        <v>2</v>
      </c>
      <c r="G50" s="12">
        <f t="shared" si="1"/>
        <v>1</v>
      </c>
      <c r="H50" s="14">
        <v>1</v>
      </c>
      <c r="I50" s="15">
        <v>120</v>
      </c>
      <c r="J50" s="16">
        <f t="shared" si="3"/>
        <v>120</v>
      </c>
      <c r="K50" s="17" t="s">
        <v>343</v>
      </c>
      <c r="L50" s="18">
        <v>35</v>
      </c>
      <c r="M50" s="23">
        <f t="shared" si="6"/>
        <v>85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2</v>
      </c>
      <c r="D51" s="13">
        <v>0</v>
      </c>
      <c r="E51" s="12">
        <f>C51+D51</f>
        <v>2</v>
      </c>
      <c r="F51" s="13">
        <v>1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3</v>
      </c>
      <c r="D54" s="13">
        <v>0</v>
      </c>
      <c r="E54" s="12">
        <f>C54+D54</f>
        <v>3</v>
      </c>
      <c r="F54" s="13">
        <v>2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3</v>
      </c>
      <c r="D55" s="13">
        <v>0</v>
      </c>
      <c r="E55" s="12">
        <f t="shared" si="0"/>
        <v>3</v>
      </c>
      <c r="F55" s="13">
        <v>1</v>
      </c>
      <c r="G55" s="12">
        <f t="shared" si="1"/>
        <v>0</v>
      </c>
      <c r="H55" s="14">
        <v>2</v>
      </c>
      <c r="I55" s="21">
        <v>120</v>
      </c>
      <c r="J55" s="16">
        <f t="shared" si="3"/>
        <v>240</v>
      </c>
      <c r="K55" s="17" t="s">
        <v>343</v>
      </c>
      <c r="L55" s="18">
        <v>70</v>
      </c>
      <c r="M55" s="23">
        <f t="shared" si="6"/>
        <v>170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-3</v>
      </c>
      <c r="D57" s="13">
        <v>0</v>
      </c>
      <c r="E57" s="12">
        <f t="shared" si="0"/>
        <v>-3</v>
      </c>
      <c r="F57" s="13">
        <v>1</v>
      </c>
      <c r="G57" s="12">
        <f t="shared" si="1"/>
        <v>-5</v>
      </c>
      <c r="H57" s="14">
        <v>1</v>
      </c>
      <c r="I57" s="21">
        <v>120</v>
      </c>
      <c r="J57" s="16">
        <f t="shared" si="3"/>
        <v>120</v>
      </c>
      <c r="K57" s="17" t="s">
        <v>343</v>
      </c>
      <c r="L57" s="18">
        <v>35</v>
      </c>
      <c r="M57" s="23">
        <f>SUM(J57-L57)</f>
        <v>85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0</v>
      </c>
      <c r="H62" s="14">
        <v>2</v>
      </c>
      <c r="I62" s="20">
        <v>50</v>
      </c>
      <c r="J62" s="16">
        <f t="shared" si="3"/>
        <v>100</v>
      </c>
      <c r="K62" s="17" t="s">
        <v>274</v>
      </c>
      <c r="L62" s="18">
        <v>100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6</v>
      </c>
      <c r="D66" s="13">
        <v>0</v>
      </c>
      <c r="E66" s="12">
        <f t="shared" si="0"/>
        <v>6</v>
      </c>
      <c r="F66" s="13">
        <v>6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+'28'!G70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+'28'!G71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+'28'!G73</f>
        <v>6</v>
      </c>
      <c r="D73" s="13">
        <v>0</v>
      </c>
      <c r="E73" s="12">
        <f t="shared" si="0"/>
        <v>6</v>
      </c>
      <c r="F73" s="13">
        <v>0</v>
      </c>
      <c r="G73" s="12">
        <f t="shared" si="1"/>
        <v>2</v>
      </c>
      <c r="H73" s="14">
        <v>4</v>
      </c>
      <c r="I73" s="20">
        <v>60</v>
      </c>
      <c r="J73" s="16">
        <f t="shared" si="8"/>
        <v>240</v>
      </c>
      <c r="K73" s="17" t="s">
        <v>372</v>
      </c>
      <c r="L73" s="18">
        <v>35</v>
      </c>
      <c r="M73" s="23">
        <f t="shared" si="11"/>
        <v>205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+'28'!G79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+'28'!G81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+'28'!G85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+'28'!G86</f>
        <v>10</v>
      </c>
      <c r="D86" s="13">
        <v>0</v>
      </c>
      <c r="E86" s="12">
        <f t="shared" si="0"/>
        <v>10</v>
      </c>
      <c r="F86" s="13">
        <v>6</v>
      </c>
      <c r="G86" s="12">
        <f t="shared" si="1"/>
        <v>3</v>
      </c>
      <c r="H86" s="14">
        <v>1</v>
      </c>
      <c r="I86" s="20">
        <v>55</v>
      </c>
      <c r="J86" s="16">
        <f t="shared" si="8"/>
        <v>55</v>
      </c>
      <c r="K86" s="17" t="s">
        <v>274</v>
      </c>
      <c r="L86" s="18">
        <v>55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+'28'!G87</f>
        <v>8</v>
      </c>
      <c r="D87" s="13">
        <v>0</v>
      </c>
      <c r="E87" s="12">
        <f t="shared" si="0"/>
        <v>8</v>
      </c>
      <c r="F87" s="13">
        <v>3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+'28'!G88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+'28'!G89</f>
        <v>5</v>
      </c>
      <c r="D89" s="13">
        <v>0</v>
      </c>
      <c r="E89" s="12">
        <f t="shared" si="0"/>
        <v>5</v>
      </c>
      <c r="F89" s="13">
        <v>3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+'28'!G92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0</v>
      </c>
      <c r="H92" s="14">
        <v>2</v>
      </c>
      <c r="I92" s="22">
        <v>120</v>
      </c>
      <c r="J92" s="16">
        <f t="shared" si="8"/>
        <v>240</v>
      </c>
      <c r="K92" s="17" t="s">
        <v>319</v>
      </c>
      <c r="L92" s="18">
        <v>120</v>
      </c>
      <c r="M92" s="23">
        <f t="shared" si="11"/>
        <v>120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+'28'!G101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+'28'!G106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+'28'!G150</f>
        <v>20</v>
      </c>
      <c r="D150" s="13">
        <v>0</v>
      </c>
      <c r="E150" s="12">
        <f t="shared" si="13"/>
        <v>20</v>
      </c>
      <c r="F150" s="13">
        <v>6</v>
      </c>
      <c r="G150" s="12">
        <f t="shared" si="12"/>
        <v>12</v>
      </c>
      <c r="H150" s="14">
        <v>2</v>
      </c>
      <c r="I150" s="20">
        <v>120</v>
      </c>
      <c r="J150" s="16">
        <f t="shared" si="14"/>
        <v>240</v>
      </c>
      <c r="K150" s="17" t="s">
        <v>368</v>
      </c>
      <c r="L150" s="18">
        <v>90</v>
      </c>
      <c r="M150" s="23">
        <f t="shared" si="15"/>
        <v>150</v>
      </c>
    </row>
    <row r="151" spans="1:13" ht="25.5" x14ac:dyDescent="0.55000000000000004">
      <c r="A151" s="10">
        <v>147</v>
      </c>
      <c r="B151" s="19" t="s">
        <v>162</v>
      </c>
      <c r="C151" s="12">
        <f>+'28'!G151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+'28'!G153</f>
        <v>7</v>
      </c>
      <c r="D153" s="13">
        <v>0</v>
      </c>
      <c r="E153" s="12">
        <f t="shared" si="13"/>
        <v>7</v>
      </c>
      <c r="F153" s="13">
        <v>0</v>
      </c>
      <c r="G153" s="12">
        <f t="shared" si="12"/>
        <v>7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+'28'!G155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+'28'!G156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+'28'!G161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+'28'!G162</f>
        <v>1</v>
      </c>
      <c r="D162" s="13">
        <v>0</v>
      </c>
      <c r="E162" s="12">
        <f t="shared" si="13"/>
        <v>1</v>
      </c>
      <c r="F162" s="13">
        <v>0</v>
      </c>
      <c r="G162" s="12">
        <f t="shared" si="16"/>
        <v>1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+'28'!G168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+'28'!G170</f>
        <v>5</v>
      </c>
      <c r="D170" s="13">
        <v>0</v>
      </c>
      <c r="E170" s="12">
        <f t="shared" si="13"/>
        <v>5</v>
      </c>
      <c r="F170" s="13">
        <v>0</v>
      </c>
      <c r="G170" s="12">
        <f t="shared" si="16"/>
        <v>4</v>
      </c>
      <c r="H170" s="14">
        <v>1</v>
      </c>
      <c r="I170" s="20">
        <v>80</v>
      </c>
      <c r="J170" s="16">
        <f t="shared" si="14"/>
        <v>80</v>
      </c>
      <c r="K170" s="17" t="s">
        <v>16</v>
      </c>
      <c r="L170" s="18">
        <v>0</v>
      </c>
      <c r="M170" s="23">
        <f t="shared" si="15"/>
        <v>80</v>
      </c>
    </row>
    <row r="171" spans="1:13" ht="25.5" x14ac:dyDescent="0.55000000000000004">
      <c r="A171" s="10">
        <v>167</v>
      </c>
      <c r="B171" s="19" t="s">
        <v>253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0">
        <v>120</v>
      </c>
      <c r="J178" s="16">
        <f t="shared" si="14"/>
        <v>120</v>
      </c>
      <c r="K178" s="17" t="s">
        <v>16</v>
      </c>
      <c r="L178" s="18">
        <v>0</v>
      </c>
      <c r="M178" s="23">
        <f t="shared" si="15"/>
        <v>120</v>
      </c>
    </row>
    <row r="179" spans="1:13" ht="25.5" x14ac:dyDescent="0.55000000000000004">
      <c r="A179" s="10">
        <v>175</v>
      </c>
      <c r="B179" s="19" t="s">
        <v>189</v>
      </c>
      <c r="C179" s="12">
        <f>+'28'!G179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6"/>
        <v>37</v>
      </c>
      <c r="H179" s="14">
        <v>1</v>
      </c>
      <c r="I179" s="20">
        <v>10</v>
      </c>
      <c r="J179" s="16">
        <f t="shared" si="14"/>
        <v>10</v>
      </c>
      <c r="K179" s="17" t="s">
        <v>16</v>
      </c>
      <c r="L179" s="18">
        <v>0</v>
      </c>
      <c r="M179" s="23">
        <f t="shared" si="15"/>
        <v>10</v>
      </c>
    </row>
    <row r="180" spans="1:13" ht="25.5" x14ac:dyDescent="0.55000000000000004">
      <c r="A180" s="10">
        <v>176</v>
      </c>
      <c r="B180" s="19" t="s">
        <v>190</v>
      </c>
      <c r="C180" s="12">
        <f>+'28'!G180</f>
        <v>65</v>
      </c>
      <c r="D180" s="13">
        <v>0</v>
      </c>
      <c r="E180" s="12">
        <f t="shared" si="13"/>
        <v>65</v>
      </c>
      <c r="F180" s="13">
        <v>0</v>
      </c>
      <c r="G180" s="12">
        <f t="shared" si="16"/>
        <v>63</v>
      </c>
      <c r="H180" s="14">
        <v>2</v>
      </c>
      <c r="I180" s="20">
        <v>10</v>
      </c>
      <c r="J180" s="16">
        <f t="shared" si="14"/>
        <v>20</v>
      </c>
      <c r="K180" s="17" t="s">
        <v>16</v>
      </c>
      <c r="L180" s="18">
        <v>0</v>
      </c>
      <c r="M180" s="23">
        <f t="shared" si="15"/>
        <v>20</v>
      </c>
    </row>
    <row r="181" spans="1:13" ht="25.5" x14ac:dyDescent="0.55000000000000004">
      <c r="A181" s="10">
        <v>177</v>
      </c>
      <c r="B181" s="19" t="s">
        <v>191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+'28'!G187</f>
        <v>6</v>
      </c>
      <c r="D187" s="13">
        <v>0</v>
      </c>
      <c r="E187" s="12">
        <f t="shared" si="13"/>
        <v>6</v>
      </c>
      <c r="F187" s="13">
        <v>6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+'28'!G196</f>
        <v>6</v>
      </c>
      <c r="D196" s="13">
        <v>0</v>
      </c>
      <c r="E196" s="12">
        <f t="shared" si="13"/>
        <v>6</v>
      </c>
      <c r="F196" s="13">
        <v>6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+'28'!G200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+'28'!G203</f>
        <v>2</v>
      </c>
      <c r="D203" s="13">
        <v>0</v>
      </c>
      <c r="E203" s="12">
        <f t="shared" si="13"/>
        <v>2</v>
      </c>
      <c r="F203" s="13">
        <v>0</v>
      </c>
      <c r="G203" s="12">
        <f t="shared" si="16"/>
        <v>0</v>
      </c>
      <c r="H203" s="14">
        <v>2</v>
      </c>
      <c r="I203" s="15">
        <v>150</v>
      </c>
      <c r="J203" s="16">
        <f t="shared" si="17"/>
        <v>300</v>
      </c>
      <c r="K203" s="17" t="s">
        <v>373</v>
      </c>
      <c r="L203" s="18">
        <v>250</v>
      </c>
      <c r="M203" s="23">
        <f t="shared" si="18"/>
        <v>50</v>
      </c>
    </row>
    <row r="204" spans="1:14" ht="25.5" x14ac:dyDescent="0.55000000000000004">
      <c r="A204" s="10">
        <v>200</v>
      </c>
      <c r="B204" s="19" t="s">
        <v>255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+'28'!G205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3395</v>
      </c>
    </row>
    <row r="206" spans="1:14" ht="25.5" x14ac:dyDescent="0.55000000000000004">
      <c r="A206" s="10">
        <v>202</v>
      </c>
      <c r="B206" s="19" t="s">
        <v>256</v>
      </c>
      <c r="C206" s="12">
        <f>+'28'!G206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+'28'!G208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+'28'!G209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+'28'!G210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+'28'!G211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+'28'!G212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+'28'!G213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+'28'!G214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+'28'!G215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+'28'!G216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+'28'!G217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+'28'!G218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4385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1570</v>
      </c>
      <c r="L223" s="2">
        <v>360</v>
      </c>
      <c r="M223" s="2">
        <v>120</v>
      </c>
      <c r="N223" s="2">
        <v>340</v>
      </c>
      <c r="O223" s="2">
        <v>200</v>
      </c>
      <c r="P223" s="2">
        <v>550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D225" s="2" t="s">
        <v>374</v>
      </c>
      <c r="E225" s="31"/>
      <c r="G225" s="31"/>
      <c r="I225" s="147" t="s">
        <v>218</v>
      </c>
      <c r="J225" s="148"/>
      <c r="K225" s="36">
        <v>55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990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1770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1770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  <c r="J232" s="97" t="s">
        <v>270</v>
      </c>
      <c r="K232" s="23">
        <f>+K221-K226+K229</f>
        <v>3395</v>
      </c>
    </row>
    <row r="233" spans="1:45" s="2" customFormat="1" x14ac:dyDescent="0.5">
      <c r="J233" s="2" t="s">
        <v>271</v>
      </c>
      <c r="K233" s="23">
        <f>SUM(K222:K225)</f>
        <v>1625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J234" s="2" t="s">
        <v>272</v>
      </c>
      <c r="K234" s="23">
        <f>+K228</f>
        <v>1770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A52-6652-4365-A283-6C0E99A9E208}">
  <dimension ref="A1:AS305"/>
  <sheetViews>
    <sheetView workbookViewId="0">
      <selection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+'29'!G5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+'29'!G6</f>
        <v>33</v>
      </c>
      <c r="D6" s="13">
        <v>0</v>
      </c>
      <c r="E6" s="12">
        <f t="shared" si="0"/>
        <v>33</v>
      </c>
      <c r="F6" s="13">
        <v>0</v>
      </c>
      <c r="G6" s="12">
        <f t="shared" si="1"/>
        <v>33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+'29'!G12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+'29'!G23</f>
        <v>7</v>
      </c>
      <c r="D23" s="13">
        <v>0</v>
      </c>
      <c r="E23" s="12">
        <f>C23+D23</f>
        <v>7</v>
      </c>
      <c r="F23" s="13">
        <v>0</v>
      </c>
      <c r="G23" s="12">
        <f t="shared" si="1"/>
        <v>7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+'29'!G27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-2</v>
      </c>
      <c r="D31" s="13">
        <v>0</v>
      </c>
      <c r="E31" s="12">
        <f t="shared" si="0"/>
        <v>-2</v>
      </c>
      <c r="F31" s="13">
        <v>0</v>
      </c>
      <c r="G31" s="12">
        <f t="shared" si="1"/>
        <v>-2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4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-5</v>
      </c>
      <c r="D57" s="13">
        <v>0</v>
      </c>
      <c r="E57" s="12">
        <f t="shared" si="0"/>
        <v>-5</v>
      </c>
      <c r="F57" s="13">
        <v>0</v>
      </c>
      <c r="G57" s="12">
        <f t="shared" si="1"/>
        <v>-5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+'29'!G70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+'29'!G71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+'29'!G73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2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+'29'!G78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+'29'!G79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+'29'!G81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+'29'!G85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+'29'!G86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+'29'!G87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+'29'!G88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+'29'!G89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+'29'!G96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+'29'!G101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+'29'!G106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+'29'!G150</f>
        <v>12</v>
      </c>
      <c r="D150" s="13">
        <v>0</v>
      </c>
      <c r="E150" s="12">
        <f t="shared" si="13"/>
        <v>12</v>
      </c>
      <c r="F150" s="13">
        <v>0</v>
      </c>
      <c r="G150" s="12">
        <f t="shared" si="12"/>
        <v>12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+'29'!G151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+'29'!G153</f>
        <v>7</v>
      </c>
      <c r="D153" s="13">
        <v>0</v>
      </c>
      <c r="E153" s="12">
        <f t="shared" si="13"/>
        <v>7</v>
      </c>
      <c r="F153" s="13">
        <v>0</v>
      </c>
      <c r="G153" s="12">
        <f t="shared" si="12"/>
        <v>7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+'29'!G155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+'29'!G156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+'29'!G161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+'29'!G162</f>
        <v>1</v>
      </c>
      <c r="D162" s="13">
        <v>0</v>
      </c>
      <c r="E162" s="12">
        <f t="shared" si="13"/>
        <v>1</v>
      </c>
      <c r="F162" s="13">
        <v>0</v>
      </c>
      <c r="G162" s="12">
        <f t="shared" si="16"/>
        <v>1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+'29'!G168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+'29'!G170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6"/>
        <v>4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+'29'!G178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+'29'!G179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6"/>
        <v>37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+'29'!G180</f>
        <v>63</v>
      </c>
      <c r="D180" s="13">
        <v>0</v>
      </c>
      <c r="E180" s="12">
        <f t="shared" si="13"/>
        <v>63</v>
      </c>
      <c r="F180" s="13">
        <v>0</v>
      </c>
      <c r="G180" s="12">
        <f t="shared" si="16"/>
        <v>63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+'29'!G200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+'29'!G205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0</v>
      </c>
    </row>
    <row r="206" spans="1:14" ht="25.5" x14ac:dyDescent="0.55000000000000004">
      <c r="A206" s="10">
        <v>202</v>
      </c>
      <c r="B206" s="19" t="s">
        <v>256</v>
      </c>
      <c r="C206" s="12">
        <f>+'29'!G206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+'29'!G208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+'29'!G209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+'29'!G210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+'29'!G211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+'29'!G212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+'29'!G213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+'29'!G214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+'29'!G215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+'29'!G216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+'29'!G217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+'29'!G218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1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784-7A13-4D65-9A7D-09AA13CD39A7}">
  <dimension ref="A1:AS305"/>
  <sheetViews>
    <sheetView workbookViewId="0">
      <selection activeCell="A2" sqref="A2:K2"/>
    </sheetView>
  </sheetViews>
  <sheetFormatPr defaultRowHeight="24.75" x14ac:dyDescent="0.5"/>
  <cols>
    <col min="1" max="1" width="5.375" style="2" bestFit="1" customWidth="1"/>
    <col min="2" max="2" width="34.625" style="2" bestFit="1" customWidth="1"/>
    <col min="3" max="3" width="9.125" style="2" bestFit="1" customWidth="1"/>
    <col min="4" max="4" width="7.875" style="2" bestFit="1" customWidth="1"/>
    <col min="5" max="5" width="7.625" style="2" bestFit="1" customWidth="1"/>
    <col min="6" max="6" width="6.875" style="2" bestFit="1" customWidth="1"/>
    <col min="7" max="7" width="7.625" style="38" bestFit="1" customWidth="1"/>
    <col min="8" max="8" width="9.375" style="2" bestFit="1" customWidth="1"/>
    <col min="9" max="9" width="14.125" style="39" bestFit="1" customWidth="1"/>
    <col min="10" max="10" width="10.375" style="2" bestFit="1" customWidth="1"/>
    <col min="11" max="11" width="17.25" style="2" bestFit="1" customWidth="1"/>
    <col min="12" max="12" width="6.75" style="2" bestFit="1" customWidth="1"/>
    <col min="13" max="14" width="10.375" style="2" bestFit="1" customWidth="1"/>
    <col min="15" max="15" width="5.375" style="2" bestFit="1" customWidth="1"/>
    <col min="16" max="16" width="34.62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</cols>
  <sheetData>
    <row r="1" spans="1:26" x14ac:dyDescent="0.5">
      <c r="A1" s="1"/>
      <c r="G1" s="2"/>
      <c r="I1" s="2"/>
    </row>
    <row r="2" spans="1:26" ht="30" thickBot="1" x14ac:dyDescent="0.65">
      <c r="A2" s="152" t="s">
        <v>376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3"/>
      <c r="M2" s="3"/>
      <c r="N2" s="3"/>
      <c r="O2" s="153" t="s">
        <v>0</v>
      </c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3"/>
    </row>
    <row r="3" spans="1:26" ht="26.25" x14ac:dyDescent="0.55000000000000004">
      <c r="A3" s="146" t="s">
        <v>1</v>
      </c>
      <c r="B3" s="146" t="s">
        <v>2</v>
      </c>
      <c r="C3" s="143" t="s">
        <v>3</v>
      </c>
      <c r="D3" s="143" t="s">
        <v>4</v>
      </c>
      <c r="E3" s="143" t="s">
        <v>5</v>
      </c>
      <c r="F3" s="4" t="s">
        <v>6</v>
      </c>
      <c r="G3" s="154" t="s">
        <v>7</v>
      </c>
      <c r="H3" s="156" t="s">
        <v>8</v>
      </c>
      <c r="I3" s="157"/>
      <c r="J3" s="158"/>
      <c r="K3" s="159" t="s">
        <v>9</v>
      </c>
      <c r="L3" s="139" t="s">
        <v>10</v>
      </c>
      <c r="M3" s="5"/>
      <c r="N3" s="5"/>
      <c r="O3" s="146" t="s">
        <v>1</v>
      </c>
      <c r="P3" s="146" t="s">
        <v>2</v>
      </c>
      <c r="Q3" s="143" t="s">
        <v>3</v>
      </c>
      <c r="R3" s="143" t="s">
        <v>4</v>
      </c>
      <c r="S3" s="143" t="s">
        <v>5</v>
      </c>
      <c r="T3" s="4" t="s">
        <v>6</v>
      </c>
      <c r="U3" s="154" t="s">
        <v>7</v>
      </c>
      <c r="V3" s="156" t="s">
        <v>8</v>
      </c>
      <c r="W3" s="157"/>
      <c r="X3" s="158"/>
      <c r="Y3" s="159" t="s">
        <v>9</v>
      </c>
      <c r="Z3" s="139" t="s">
        <v>10</v>
      </c>
    </row>
    <row r="4" spans="1:26" ht="27" thickBot="1" x14ac:dyDescent="0.6">
      <c r="A4" s="146"/>
      <c r="B4" s="146"/>
      <c r="C4" s="144"/>
      <c r="D4" s="144"/>
      <c r="E4" s="144"/>
      <c r="F4" s="6" t="s">
        <v>11</v>
      </c>
      <c r="G4" s="155"/>
      <c r="H4" s="7" t="s">
        <v>12</v>
      </c>
      <c r="I4" s="8" t="s">
        <v>13</v>
      </c>
      <c r="J4" s="9" t="s">
        <v>14</v>
      </c>
      <c r="K4" s="160"/>
      <c r="L4" s="139"/>
      <c r="M4" s="5"/>
      <c r="N4" s="5"/>
      <c r="O4" s="146"/>
      <c r="P4" s="146"/>
      <c r="Q4" s="144"/>
      <c r="R4" s="144"/>
      <c r="S4" s="144"/>
      <c r="T4" s="6" t="s">
        <v>11</v>
      </c>
      <c r="U4" s="155"/>
      <c r="V4" s="7" t="s">
        <v>12</v>
      </c>
      <c r="W4" s="8" t="s">
        <v>13</v>
      </c>
      <c r="X4" s="9" t="s">
        <v>14</v>
      </c>
      <c r="Y4" s="160"/>
      <c r="Z4" s="139"/>
    </row>
    <row r="5" spans="1:26" ht="25.5" x14ac:dyDescent="0.55000000000000004">
      <c r="A5" s="10">
        <v>1</v>
      </c>
      <c r="B5" s="11" t="s">
        <v>15</v>
      </c>
      <c r="C5" s="12">
        <f>+'30'!G5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15</v>
      </c>
      <c r="H5" s="14">
        <v>0</v>
      </c>
      <c r="I5" s="15">
        <v>50</v>
      </c>
      <c r="J5" s="16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 t="s">
        <v>56</v>
      </c>
      <c r="Q5" s="12">
        <f>+'[1]วันที่ 20'!U5</f>
        <v>0</v>
      </c>
      <c r="R5" s="13">
        <v>0</v>
      </c>
      <c r="S5" s="12">
        <f t="shared" ref="S5:S68" si="2">Q5+R5</f>
        <v>0</v>
      </c>
      <c r="T5" s="13">
        <v>0</v>
      </c>
      <c r="U5" s="12">
        <f>S5-T5-V5</f>
        <v>0</v>
      </c>
      <c r="V5" s="14">
        <v>0</v>
      </c>
      <c r="W5" s="15">
        <v>50</v>
      </c>
      <c r="X5" s="16">
        <f>+W5*V5</f>
        <v>0</v>
      </c>
      <c r="Y5" s="17"/>
      <c r="Z5" s="18">
        <v>100</v>
      </c>
    </row>
    <row r="6" spans="1:26" ht="25.5" x14ac:dyDescent="0.55000000000000004">
      <c r="A6" s="10">
        <v>2</v>
      </c>
      <c r="B6" s="11" t="s">
        <v>17</v>
      </c>
      <c r="C6" s="12">
        <f>+'30'!G6</f>
        <v>33</v>
      </c>
      <c r="D6" s="13">
        <v>0</v>
      </c>
      <c r="E6" s="12">
        <f t="shared" si="0"/>
        <v>33</v>
      </c>
      <c r="F6" s="13">
        <v>0</v>
      </c>
      <c r="G6" s="12">
        <f t="shared" si="1"/>
        <v>33</v>
      </c>
      <c r="H6" s="14">
        <v>0</v>
      </c>
      <c r="I6" s="15">
        <v>100</v>
      </c>
      <c r="J6" s="16">
        <f t="shared" ref="J6:J69" si="3">+I6*H6</f>
        <v>0</v>
      </c>
      <c r="K6" s="17" t="s">
        <v>16</v>
      </c>
      <c r="L6" s="18">
        <v>0</v>
      </c>
      <c r="M6" s="23">
        <f>SUM(J6-L6)</f>
        <v>0</v>
      </c>
      <c r="O6" s="10">
        <v>2</v>
      </c>
      <c r="P6" s="11" t="s">
        <v>59</v>
      </c>
      <c r="Q6" s="12">
        <f>+'[1]วันที่ 20'!U6</f>
        <v>0</v>
      </c>
      <c r="R6" s="13">
        <v>0</v>
      </c>
      <c r="S6" s="12">
        <f t="shared" si="2"/>
        <v>0</v>
      </c>
      <c r="T6" s="13">
        <v>0</v>
      </c>
      <c r="U6" s="12">
        <f t="shared" ref="U6:U69" si="4">S6-T6-V6</f>
        <v>0</v>
      </c>
      <c r="V6" s="14">
        <v>0</v>
      </c>
      <c r="W6" s="15">
        <v>50</v>
      </c>
      <c r="X6" s="16">
        <f t="shared" ref="X6:X69" si="5">+W6*V6</f>
        <v>0</v>
      </c>
      <c r="Y6" s="17"/>
      <c r="Z6" s="18">
        <v>100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3"/>
        <v>0</v>
      </c>
      <c r="K7" s="17" t="s">
        <v>16</v>
      </c>
      <c r="L7" s="18">
        <v>0</v>
      </c>
      <c r="M7" s="23">
        <f t="shared" ref="M7:M70" si="6">SUM(J7-L7)</f>
        <v>0</v>
      </c>
      <c r="O7" s="10">
        <v>3</v>
      </c>
      <c r="P7" s="11" t="s">
        <v>54</v>
      </c>
      <c r="Q7" s="12">
        <f>+'[1]วันที่ 20'!U7</f>
        <v>0</v>
      </c>
      <c r="R7" s="13">
        <v>0</v>
      </c>
      <c r="S7" s="12">
        <f t="shared" si="2"/>
        <v>0</v>
      </c>
      <c r="T7" s="13">
        <v>0</v>
      </c>
      <c r="U7" s="12">
        <f t="shared" si="4"/>
        <v>0</v>
      </c>
      <c r="V7" s="14">
        <v>0</v>
      </c>
      <c r="W7" s="15">
        <v>50</v>
      </c>
      <c r="X7" s="16">
        <f t="shared" si="5"/>
        <v>0</v>
      </c>
      <c r="Y7" s="17"/>
      <c r="Z7" s="18">
        <v>100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3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 t="s">
        <v>53</v>
      </c>
      <c r="Q8" s="12">
        <f>+'[1]วันที่ 20'!U8</f>
        <v>0</v>
      </c>
      <c r="R8" s="13">
        <v>0</v>
      </c>
      <c r="S8" s="12">
        <f t="shared" si="2"/>
        <v>0</v>
      </c>
      <c r="T8" s="13">
        <v>0</v>
      </c>
      <c r="U8" s="12">
        <f t="shared" si="4"/>
        <v>0</v>
      </c>
      <c r="V8" s="14">
        <v>0</v>
      </c>
      <c r="W8" s="15">
        <v>50</v>
      </c>
      <c r="X8" s="16">
        <f t="shared" si="5"/>
        <v>0</v>
      </c>
      <c r="Y8" s="17"/>
      <c r="Z8" s="18"/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3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 t="s">
        <v>51</v>
      </c>
      <c r="Q9" s="12">
        <f>+'[1]วันที่ 20'!U9</f>
        <v>0</v>
      </c>
      <c r="R9" s="13">
        <v>0</v>
      </c>
      <c r="S9" s="12">
        <f t="shared" si="2"/>
        <v>0</v>
      </c>
      <c r="T9" s="13">
        <v>0</v>
      </c>
      <c r="U9" s="12">
        <f t="shared" si="4"/>
        <v>0</v>
      </c>
      <c r="V9" s="14">
        <v>0</v>
      </c>
      <c r="W9" s="15">
        <v>50</v>
      </c>
      <c r="X9" s="16">
        <f t="shared" si="5"/>
        <v>0</v>
      </c>
      <c r="Y9" s="17"/>
      <c r="Z9" s="18">
        <v>100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3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 t="s">
        <v>57</v>
      </c>
      <c r="Q10" s="12">
        <f>+'[1]วันที่ 20'!U10</f>
        <v>0</v>
      </c>
      <c r="R10" s="13">
        <v>0</v>
      </c>
      <c r="S10" s="12">
        <f t="shared" si="2"/>
        <v>0</v>
      </c>
      <c r="T10" s="13">
        <v>0</v>
      </c>
      <c r="U10" s="12">
        <f t="shared" si="4"/>
        <v>0</v>
      </c>
      <c r="V10" s="14">
        <v>0</v>
      </c>
      <c r="W10" s="15">
        <v>50</v>
      </c>
      <c r="X10" s="16">
        <f t="shared" si="5"/>
        <v>0</v>
      </c>
      <c r="Y10" s="17"/>
      <c r="Z10" s="18">
        <v>100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3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 t="s">
        <v>58</v>
      </c>
      <c r="Q11" s="12">
        <f>+'[1]วันที่ 20'!U11</f>
        <v>0</v>
      </c>
      <c r="R11" s="13">
        <v>0</v>
      </c>
      <c r="S11" s="12">
        <f t="shared" si="2"/>
        <v>0</v>
      </c>
      <c r="T11" s="13">
        <v>0</v>
      </c>
      <c r="U11" s="12">
        <f t="shared" si="4"/>
        <v>0</v>
      </c>
      <c r="V11" s="14">
        <v>0</v>
      </c>
      <c r="W11" s="15">
        <v>100</v>
      </c>
      <c r="X11" s="16">
        <f t="shared" si="5"/>
        <v>0</v>
      </c>
      <c r="Y11" s="17"/>
      <c r="Z11" s="18"/>
    </row>
    <row r="12" spans="1:26" ht="25.5" x14ac:dyDescent="0.55000000000000004">
      <c r="A12" s="10">
        <v>8</v>
      </c>
      <c r="B12" s="19" t="s">
        <v>23</v>
      </c>
      <c r="C12" s="12">
        <f>+'30'!G12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0">
        <v>50</v>
      </c>
      <c r="J12" s="16">
        <f t="shared" si="3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 t="s">
        <v>52</v>
      </c>
      <c r="Q12" s="12">
        <f>+'[1]วันที่ 20'!U12</f>
        <v>0</v>
      </c>
      <c r="R12" s="13">
        <v>0</v>
      </c>
      <c r="S12" s="12">
        <f t="shared" si="2"/>
        <v>0</v>
      </c>
      <c r="T12" s="13">
        <v>0</v>
      </c>
      <c r="U12" s="12">
        <f t="shared" si="4"/>
        <v>0</v>
      </c>
      <c r="V12" s="14">
        <v>0</v>
      </c>
      <c r="W12" s="15">
        <v>100</v>
      </c>
      <c r="X12" s="16">
        <f t="shared" si="5"/>
        <v>0</v>
      </c>
      <c r="Y12" s="17"/>
      <c r="Z12" s="18"/>
    </row>
    <row r="13" spans="1:26" ht="25.5" x14ac:dyDescent="0.55000000000000004">
      <c r="A13" s="10">
        <v>9</v>
      </c>
      <c r="B13" s="19" t="s">
        <v>226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0">
        <v>100</v>
      </c>
      <c r="J13" s="16">
        <f t="shared" si="3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 t="s">
        <v>64</v>
      </c>
      <c r="Q13" s="12">
        <f>+'[1]วันที่ 20'!U13</f>
        <v>0</v>
      </c>
      <c r="R13" s="13">
        <v>0</v>
      </c>
      <c r="S13" s="12">
        <f t="shared" si="2"/>
        <v>0</v>
      </c>
      <c r="T13" s="13">
        <v>0</v>
      </c>
      <c r="U13" s="12">
        <f t="shared" si="4"/>
        <v>0</v>
      </c>
      <c r="V13" s="14">
        <v>0</v>
      </c>
      <c r="W13" s="15">
        <v>100</v>
      </c>
      <c r="X13" s="16">
        <f t="shared" si="5"/>
        <v>0</v>
      </c>
      <c r="Y13" s="17"/>
      <c r="Z13" s="18"/>
    </row>
    <row r="14" spans="1:26" ht="25.5" x14ac:dyDescent="0.55000000000000004">
      <c r="A14" s="10">
        <v>10</v>
      </c>
      <c r="B14" s="19" t="s">
        <v>24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0">
        <v>65</v>
      </c>
      <c r="J14" s="16">
        <f t="shared" si="3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 t="s">
        <v>62</v>
      </c>
      <c r="Q14" s="12">
        <f>+'[1]วันที่ 20'!U14</f>
        <v>0</v>
      </c>
      <c r="R14" s="13">
        <v>0</v>
      </c>
      <c r="S14" s="12">
        <f t="shared" si="2"/>
        <v>0</v>
      </c>
      <c r="T14" s="13">
        <v>0</v>
      </c>
      <c r="U14" s="12">
        <f t="shared" si="4"/>
        <v>0</v>
      </c>
      <c r="V14" s="14">
        <v>0</v>
      </c>
      <c r="W14" s="15">
        <v>100</v>
      </c>
      <c r="X14" s="16">
        <f t="shared" si="5"/>
        <v>0</v>
      </c>
      <c r="Y14" s="17"/>
      <c r="Z14" s="18">
        <v>800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1"/>
        <v>0</v>
      </c>
      <c r="H15" s="14">
        <v>0</v>
      </c>
      <c r="I15" s="20">
        <v>50</v>
      </c>
      <c r="J15" s="16">
        <f t="shared" si="3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 t="s">
        <v>60</v>
      </c>
      <c r="Q15" s="12">
        <f>+'[1]วันที่ 20'!U15</f>
        <v>0</v>
      </c>
      <c r="R15" s="13">
        <v>0</v>
      </c>
      <c r="S15" s="12">
        <f t="shared" si="2"/>
        <v>0</v>
      </c>
      <c r="T15" s="13">
        <v>0</v>
      </c>
      <c r="U15" s="12">
        <f t="shared" si="4"/>
        <v>0</v>
      </c>
      <c r="V15" s="14">
        <v>0</v>
      </c>
      <c r="W15" s="15">
        <v>50</v>
      </c>
      <c r="X15" s="16">
        <f t="shared" si="5"/>
        <v>0</v>
      </c>
      <c r="Y15" s="17"/>
      <c r="Z15" s="18"/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3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 t="s">
        <v>61</v>
      </c>
      <c r="Q16" s="12">
        <f>+'[1]วันที่ 20'!U16</f>
        <v>0</v>
      </c>
      <c r="R16" s="13">
        <v>0</v>
      </c>
      <c r="S16" s="12">
        <f t="shared" si="2"/>
        <v>0</v>
      </c>
      <c r="T16" s="13">
        <v>0</v>
      </c>
      <c r="U16" s="12">
        <f t="shared" si="4"/>
        <v>0</v>
      </c>
      <c r="V16" s="14">
        <v>0</v>
      </c>
      <c r="W16" s="21">
        <v>60</v>
      </c>
      <c r="X16" s="16">
        <f t="shared" si="5"/>
        <v>0</v>
      </c>
      <c r="Y16" s="17"/>
      <c r="Z16" s="18">
        <v>120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3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 t="s">
        <v>67</v>
      </c>
      <c r="Q17" s="12">
        <f>+'[1]วันที่ 20'!U17</f>
        <v>0</v>
      </c>
      <c r="R17" s="13">
        <v>0</v>
      </c>
      <c r="S17" s="12">
        <f t="shared" si="2"/>
        <v>0</v>
      </c>
      <c r="T17" s="13">
        <v>0</v>
      </c>
      <c r="U17" s="12">
        <f t="shared" si="4"/>
        <v>0</v>
      </c>
      <c r="V17" s="14">
        <v>0</v>
      </c>
      <c r="W17" s="15"/>
      <c r="X17" s="16">
        <f t="shared" si="5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0">
        <v>50</v>
      </c>
      <c r="J18" s="16">
        <f t="shared" si="3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 t="s">
        <v>65</v>
      </c>
      <c r="Q18" s="12">
        <f>+'[1]วันที่ 20'!U18</f>
        <v>0</v>
      </c>
      <c r="R18" s="13">
        <v>0</v>
      </c>
      <c r="S18" s="12">
        <f t="shared" si="2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5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1"/>
        <v>0</v>
      </c>
      <c r="H19" s="14">
        <v>0</v>
      </c>
      <c r="I19" s="15">
        <v>50</v>
      </c>
      <c r="J19" s="16">
        <f t="shared" si="3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 t="s">
        <v>33</v>
      </c>
      <c r="Q19" s="12">
        <f>+'[1]วันที่ 20'!U19</f>
        <v>0</v>
      </c>
      <c r="R19" s="13">
        <v>0</v>
      </c>
      <c r="S19" s="12">
        <f t="shared" si="2"/>
        <v>0</v>
      </c>
      <c r="T19" s="13">
        <v>0</v>
      </c>
      <c r="U19" s="12">
        <f t="shared" si="4"/>
        <v>0</v>
      </c>
      <c r="V19" s="14">
        <v>0</v>
      </c>
      <c r="W19" s="15"/>
      <c r="X19" s="16">
        <f t="shared" si="5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3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 t="s">
        <v>17</v>
      </c>
      <c r="Q20" s="12">
        <f>+'[1]วันที่ 20'!U20</f>
        <v>0</v>
      </c>
      <c r="R20" s="13">
        <v>0</v>
      </c>
      <c r="S20" s="12">
        <f t="shared" si="2"/>
        <v>0</v>
      </c>
      <c r="T20" s="13">
        <v>0</v>
      </c>
      <c r="U20" s="12">
        <f t="shared" si="4"/>
        <v>0</v>
      </c>
      <c r="V20" s="14">
        <v>0</v>
      </c>
      <c r="W20" s="15"/>
      <c r="X20" s="16">
        <f t="shared" si="5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3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 t="s">
        <v>47</v>
      </c>
      <c r="Q21" s="12">
        <f>+'[1]วันที่ 20'!U21</f>
        <v>0</v>
      </c>
      <c r="R21" s="13">
        <v>0</v>
      </c>
      <c r="S21" s="12">
        <f>Q21+R21</f>
        <v>0</v>
      </c>
      <c r="T21" s="13">
        <v>0</v>
      </c>
      <c r="U21" s="12">
        <f t="shared" si="4"/>
        <v>0</v>
      </c>
      <c r="V21" s="14">
        <v>0</v>
      </c>
      <c r="W21" s="20"/>
      <c r="X21" s="16">
        <f t="shared" si="5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3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 t="s">
        <v>76</v>
      </c>
      <c r="Q22" s="12">
        <f>+'[1]วันที่ 20'!U22</f>
        <v>0</v>
      </c>
      <c r="R22" s="13">
        <v>0</v>
      </c>
      <c r="S22" s="12">
        <f t="shared" si="2"/>
        <v>0</v>
      </c>
      <c r="T22" s="13">
        <v>0</v>
      </c>
      <c r="U22" s="12">
        <f t="shared" si="4"/>
        <v>0</v>
      </c>
      <c r="V22" s="14">
        <v>0</v>
      </c>
      <c r="W22" s="21"/>
      <c r="X22" s="16">
        <f t="shared" si="5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33</v>
      </c>
      <c r="C23" s="12">
        <f>+'30'!G23</f>
        <v>7</v>
      </c>
      <c r="D23" s="13">
        <v>0</v>
      </c>
      <c r="E23" s="12">
        <f>C23+D23</f>
        <v>7</v>
      </c>
      <c r="F23" s="13">
        <v>0</v>
      </c>
      <c r="G23" s="12">
        <f t="shared" si="1"/>
        <v>7</v>
      </c>
      <c r="H23" s="14">
        <v>0</v>
      </c>
      <c r="I23" s="15">
        <v>100</v>
      </c>
      <c r="J23" s="16">
        <f t="shared" si="3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 t="s">
        <v>96</v>
      </c>
      <c r="Q23" s="12">
        <f>+'[1]วันที่ 20'!U23</f>
        <v>0</v>
      </c>
      <c r="R23" s="13">
        <v>0</v>
      </c>
      <c r="S23" s="12">
        <f t="shared" si="2"/>
        <v>0</v>
      </c>
      <c r="T23" s="13">
        <v>0</v>
      </c>
      <c r="U23" s="12">
        <f t="shared" si="4"/>
        <v>0</v>
      </c>
      <c r="V23" s="14">
        <v>0</v>
      </c>
      <c r="W23" s="22"/>
      <c r="X23" s="16">
        <f t="shared" si="5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21">
        <v>100</v>
      </c>
      <c r="J24" s="16">
        <f t="shared" si="3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 t="s">
        <v>99</v>
      </c>
      <c r="Q24" s="12">
        <f>+'[1]วันที่ 20'!U24</f>
        <v>0</v>
      </c>
      <c r="R24" s="13">
        <v>0</v>
      </c>
      <c r="S24" s="12">
        <f t="shared" si="2"/>
        <v>0</v>
      </c>
      <c r="T24" s="13">
        <v>0</v>
      </c>
      <c r="U24" s="12">
        <f t="shared" si="4"/>
        <v>0</v>
      </c>
      <c r="V24" s="14">
        <v>0</v>
      </c>
      <c r="W24" s="20"/>
      <c r="X24" s="16">
        <f t="shared" si="5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21">
        <v>100</v>
      </c>
      <c r="J25" s="16">
        <f t="shared" si="3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 t="s">
        <v>153</v>
      </c>
      <c r="Q25" s="12">
        <f>+'[1]วันที่ 20'!U25</f>
        <v>0</v>
      </c>
      <c r="R25" s="13">
        <v>0</v>
      </c>
      <c r="S25" s="12">
        <f t="shared" si="2"/>
        <v>0</v>
      </c>
      <c r="T25" s="13">
        <v>0</v>
      </c>
      <c r="U25" s="12">
        <f t="shared" si="4"/>
        <v>0</v>
      </c>
      <c r="V25" s="14">
        <v>0</v>
      </c>
      <c r="W25" s="22"/>
      <c r="X25" s="16">
        <f t="shared" si="5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1</v>
      </c>
      <c r="D26" s="13">
        <v>0</v>
      </c>
      <c r="E26" s="12">
        <f t="shared" si="0"/>
        <v>1</v>
      </c>
      <c r="F26" s="13">
        <v>0</v>
      </c>
      <c r="G26" s="12">
        <f t="shared" si="1"/>
        <v>1</v>
      </c>
      <c r="H26" s="14">
        <v>0</v>
      </c>
      <c r="I26" s="21">
        <v>100</v>
      </c>
      <c r="J26" s="16">
        <f t="shared" si="3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 t="s">
        <v>155</v>
      </c>
      <c r="Q26" s="12">
        <f>+'[1]วันที่ 20'!U26</f>
        <v>0</v>
      </c>
      <c r="R26" s="13">
        <v>0</v>
      </c>
      <c r="S26" s="12">
        <f t="shared" si="2"/>
        <v>0</v>
      </c>
      <c r="T26" s="13">
        <v>0</v>
      </c>
      <c r="U26" s="12">
        <f t="shared" si="4"/>
        <v>0</v>
      </c>
      <c r="V26" s="14">
        <v>0</v>
      </c>
      <c r="W26" s="22"/>
      <c r="X26" s="16">
        <f t="shared" si="5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37</v>
      </c>
      <c r="C27" s="12">
        <f>+'30'!G27</f>
        <v>1</v>
      </c>
      <c r="D27" s="13">
        <v>0</v>
      </c>
      <c r="E27" s="12">
        <f t="shared" si="0"/>
        <v>1</v>
      </c>
      <c r="F27" s="13">
        <v>0</v>
      </c>
      <c r="G27" s="12">
        <f t="shared" si="1"/>
        <v>1</v>
      </c>
      <c r="H27" s="14">
        <v>0</v>
      </c>
      <c r="I27" s="20">
        <v>100</v>
      </c>
      <c r="J27" s="16">
        <f t="shared" si="3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12">
        <f>+'[1]วันที่ 20'!U27</f>
        <v>0</v>
      </c>
      <c r="R27" s="13">
        <v>0</v>
      </c>
      <c r="S27" s="12">
        <f t="shared" si="2"/>
        <v>0</v>
      </c>
      <c r="T27" s="13">
        <v>0</v>
      </c>
      <c r="U27" s="12">
        <f t="shared" si="4"/>
        <v>0</v>
      </c>
      <c r="V27" s="14">
        <v>0</v>
      </c>
      <c r="W27" s="22"/>
      <c r="X27" s="16">
        <f t="shared" si="5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0">
        <v>100</v>
      </c>
      <c r="J28" s="16">
        <f t="shared" si="3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12">
        <f>+'[1]วันที่ 20'!U28</f>
        <v>0</v>
      </c>
      <c r="R28" s="13">
        <v>0</v>
      </c>
      <c r="S28" s="12">
        <f t="shared" si="2"/>
        <v>0</v>
      </c>
      <c r="T28" s="13">
        <v>0</v>
      </c>
      <c r="U28" s="12">
        <f t="shared" si="4"/>
        <v>0</v>
      </c>
      <c r="V28" s="14">
        <v>0</v>
      </c>
      <c r="W28" s="22"/>
      <c r="X28" s="16">
        <f t="shared" si="5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1"/>
        <v>2</v>
      </c>
      <c r="H29" s="14">
        <v>0</v>
      </c>
      <c r="I29" s="15">
        <v>100</v>
      </c>
      <c r="J29" s="16">
        <f t="shared" si="3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20'!U29</f>
        <v>0</v>
      </c>
      <c r="R29" s="13">
        <v>0</v>
      </c>
      <c r="S29" s="12">
        <f t="shared" si="2"/>
        <v>0</v>
      </c>
      <c r="T29" s="13">
        <v>0</v>
      </c>
      <c r="U29" s="12">
        <f t="shared" si="4"/>
        <v>0</v>
      </c>
      <c r="V29" s="14">
        <v>0</v>
      </c>
      <c r="W29" s="22"/>
      <c r="X29" s="16">
        <f t="shared" si="5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3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9"/>
      <c r="Q30" s="12">
        <f>+'[1]วันที่ 20'!U30</f>
        <v>0</v>
      </c>
      <c r="R30" s="13">
        <v>0</v>
      </c>
      <c r="S30" s="12">
        <f t="shared" si="2"/>
        <v>0</v>
      </c>
      <c r="T30" s="13">
        <v>0</v>
      </c>
      <c r="U30" s="12">
        <f t="shared" si="4"/>
        <v>0</v>
      </c>
      <c r="V30" s="14">
        <v>0</v>
      </c>
      <c r="W30" s="20"/>
      <c r="X30" s="16">
        <f t="shared" si="5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-2</v>
      </c>
      <c r="D31" s="13">
        <v>0</v>
      </c>
      <c r="E31" s="12">
        <f t="shared" si="0"/>
        <v>-2</v>
      </c>
      <c r="F31" s="13">
        <v>0</v>
      </c>
      <c r="G31" s="12">
        <f t="shared" si="1"/>
        <v>-2</v>
      </c>
      <c r="H31" s="14">
        <v>0</v>
      </c>
      <c r="I31" s="15">
        <v>100</v>
      </c>
      <c r="J31" s="16">
        <f t="shared" si="3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20'!U31</f>
        <v>0</v>
      </c>
      <c r="R31" s="13">
        <v>0</v>
      </c>
      <c r="S31" s="12">
        <f t="shared" si="2"/>
        <v>0</v>
      </c>
      <c r="T31" s="13">
        <v>0</v>
      </c>
      <c r="U31" s="12">
        <f t="shared" si="4"/>
        <v>0</v>
      </c>
      <c r="V31" s="14">
        <v>0</v>
      </c>
      <c r="W31" s="22"/>
      <c r="X31" s="16">
        <f t="shared" si="5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3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20'!U32</f>
        <v>0</v>
      </c>
      <c r="R32" s="13">
        <v>0</v>
      </c>
      <c r="S32" s="12">
        <f t="shared" si="2"/>
        <v>0</v>
      </c>
      <c r="T32" s="13">
        <v>0</v>
      </c>
      <c r="U32" s="12">
        <f t="shared" si="4"/>
        <v>0</v>
      </c>
      <c r="V32" s="14">
        <v>0</v>
      </c>
      <c r="W32" s="20"/>
      <c r="X32" s="16">
        <f t="shared" si="5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3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20'!U33</f>
        <v>0</v>
      </c>
      <c r="R33" s="13">
        <v>0</v>
      </c>
      <c r="S33" s="12">
        <f t="shared" si="2"/>
        <v>0</v>
      </c>
      <c r="T33" s="13">
        <v>0</v>
      </c>
      <c r="U33" s="12">
        <f t="shared" si="4"/>
        <v>0</v>
      </c>
      <c r="V33" s="14">
        <v>0</v>
      </c>
      <c r="W33" s="22"/>
      <c r="X33" s="16">
        <f t="shared" si="5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3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20'!U34</f>
        <v>0</v>
      </c>
      <c r="R34" s="13">
        <v>0</v>
      </c>
      <c r="S34" s="12">
        <f t="shared" si="2"/>
        <v>0</v>
      </c>
      <c r="T34" s="13">
        <v>0</v>
      </c>
      <c r="U34" s="12">
        <f t="shared" si="4"/>
        <v>0</v>
      </c>
      <c r="V34" s="14">
        <v>0</v>
      </c>
      <c r="W34" s="22"/>
      <c r="X34" s="16">
        <f t="shared" si="5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3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20'!U35</f>
        <v>0</v>
      </c>
      <c r="R35" s="13">
        <v>0</v>
      </c>
      <c r="S35" s="12">
        <f t="shared" si="2"/>
        <v>0</v>
      </c>
      <c r="T35" s="13">
        <v>0</v>
      </c>
      <c r="U35" s="12">
        <f t="shared" si="4"/>
        <v>0</v>
      </c>
      <c r="V35" s="14">
        <v>0</v>
      </c>
      <c r="W35" s="22"/>
      <c r="X35" s="16">
        <f t="shared" si="5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3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20'!U36</f>
        <v>0</v>
      </c>
      <c r="R36" s="13">
        <v>0</v>
      </c>
      <c r="S36" s="12">
        <f>Q36+R36</f>
        <v>0</v>
      </c>
      <c r="T36" s="13">
        <v>0</v>
      </c>
      <c r="U36" s="12">
        <f t="shared" si="4"/>
        <v>0</v>
      </c>
      <c r="V36" s="14">
        <v>0</v>
      </c>
      <c r="W36" s="20"/>
      <c r="X36" s="16">
        <f t="shared" si="5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4</v>
      </c>
      <c r="D37" s="13">
        <v>0</v>
      </c>
      <c r="E37" s="12">
        <f t="shared" si="0"/>
        <v>4</v>
      </c>
      <c r="F37" s="13">
        <v>0</v>
      </c>
      <c r="G37" s="12">
        <f t="shared" si="1"/>
        <v>4</v>
      </c>
      <c r="H37" s="14">
        <v>0</v>
      </c>
      <c r="I37" s="15">
        <v>100</v>
      </c>
      <c r="J37" s="16">
        <f t="shared" si="3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20'!U37</f>
        <v>0</v>
      </c>
      <c r="R37" s="13">
        <v>0</v>
      </c>
      <c r="S37" s="12">
        <f>Q37+R37</f>
        <v>0</v>
      </c>
      <c r="T37" s="13">
        <v>0</v>
      </c>
      <c r="U37" s="12">
        <f t="shared" si="4"/>
        <v>0</v>
      </c>
      <c r="V37" s="14">
        <v>0</v>
      </c>
      <c r="W37" s="20"/>
      <c r="X37" s="16">
        <f t="shared" si="5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3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20'!U38</f>
        <v>0</v>
      </c>
      <c r="R38" s="13">
        <v>0</v>
      </c>
      <c r="S38" s="12">
        <f t="shared" si="2"/>
        <v>0</v>
      </c>
      <c r="T38" s="13">
        <v>0</v>
      </c>
      <c r="U38" s="12">
        <f t="shared" si="4"/>
        <v>0</v>
      </c>
      <c r="V38" s="14">
        <v>0</v>
      </c>
      <c r="W38" s="20"/>
      <c r="X38" s="16">
        <f t="shared" si="5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3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20'!U39</f>
        <v>0</v>
      </c>
      <c r="R39" s="13">
        <v>0</v>
      </c>
      <c r="S39" s="12">
        <f t="shared" si="2"/>
        <v>0</v>
      </c>
      <c r="T39" s="13">
        <v>0</v>
      </c>
      <c r="U39" s="12">
        <f t="shared" si="4"/>
        <v>0</v>
      </c>
      <c r="V39" s="14">
        <v>0</v>
      </c>
      <c r="W39" s="20"/>
      <c r="X39" s="16">
        <f t="shared" si="5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3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20'!U40</f>
        <v>0</v>
      </c>
      <c r="R40" s="13">
        <v>0</v>
      </c>
      <c r="S40" s="12">
        <f t="shared" si="2"/>
        <v>0</v>
      </c>
      <c r="T40" s="13">
        <v>0</v>
      </c>
      <c r="U40" s="12">
        <f t="shared" si="4"/>
        <v>0</v>
      </c>
      <c r="V40" s="14">
        <v>0</v>
      </c>
      <c r="W40" s="22"/>
      <c r="X40" s="16">
        <f t="shared" si="5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3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1"/>
      <c r="Q41" s="12">
        <f>+'[1]วันที่ 20'!U41</f>
        <v>0</v>
      </c>
      <c r="R41" s="13">
        <v>0</v>
      </c>
      <c r="S41" s="12">
        <f t="shared" si="2"/>
        <v>0</v>
      </c>
      <c r="T41" s="13">
        <v>0</v>
      </c>
      <c r="U41" s="12">
        <f t="shared" si="4"/>
        <v>0</v>
      </c>
      <c r="V41" s="14">
        <v>0</v>
      </c>
      <c r="W41" s="22"/>
      <c r="X41" s="16">
        <f t="shared" si="5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3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1"/>
      <c r="Q42" s="12">
        <f>+'[1]วันที่ 20'!U42</f>
        <v>0</v>
      </c>
      <c r="R42" s="13">
        <v>0</v>
      </c>
      <c r="S42" s="12">
        <f t="shared" si="2"/>
        <v>0</v>
      </c>
      <c r="T42" s="13">
        <v>0</v>
      </c>
      <c r="U42" s="12">
        <f t="shared" si="4"/>
        <v>0</v>
      </c>
      <c r="V42" s="14">
        <v>0</v>
      </c>
      <c r="W42" s="22"/>
      <c r="X42" s="16">
        <f t="shared" si="5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3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1"/>
      <c r="Q43" s="12">
        <f>+'[1]วันที่ 20'!U43</f>
        <v>0</v>
      </c>
      <c r="R43" s="13">
        <v>0</v>
      </c>
      <c r="S43" s="12">
        <f t="shared" si="2"/>
        <v>0</v>
      </c>
      <c r="T43" s="13">
        <v>0</v>
      </c>
      <c r="U43" s="12">
        <f t="shared" si="4"/>
        <v>0</v>
      </c>
      <c r="V43" s="14">
        <v>0</v>
      </c>
      <c r="W43" s="22"/>
      <c r="X43" s="16">
        <f t="shared" si="5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3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1"/>
      <c r="Q44" s="12">
        <f>+'[1]วันที่ 20'!U44</f>
        <v>0</v>
      </c>
      <c r="R44" s="13">
        <v>0</v>
      </c>
      <c r="S44" s="12">
        <f t="shared" si="2"/>
        <v>0</v>
      </c>
      <c r="T44" s="13">
        <v>0</v>
      </c>
      <c r="U44" s="12">
        <f t="shared" si="4"/>
        <v>0</v>
      </c>
      <c r="V44" s="14">
        <v>0</v>
      </c>
      <c r="W44" s="22"/>
      <c r="X44" s="16">
        <f t="shared" si="5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3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1"/>
      <c r="Q45" s="12">
        <f>+'[1]วันที่ 20'!U45</f>
        <v>0</v>
      </c>
      <c r="R45" s="13">
        <v>0</v>
      </c>
      <c r="S45" s="12">
        <f t="shared" si="2"/>
        <v>0</v>
      </c>
      <c r="T45" s="13">
        <v>0</v>
      </c>
      <c r="U45" s="12">
        <f t="shared" si="4"/>
        <v>0</v>
      </c>
      <c r="V45" s="14">
        <v>0</v>
      </c>
      <c r="W45" s="22"/>
      <c r="X45" s="16">
        <f t="shared" si="5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3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20'!U46</f>
        <v>0</v>
      </c>
      <c r="R46" s="13">
        <v>0</v>
      </c>
      <c r="S46" s="12">
        <f t="shared" si="2"/>
        <v>0</v>
      </c>
      <c r="T46" s="13">
        <v>0</v>
      </c>
      <c r="U46" s="12">
        <f t="shared" si="4"/>
        <v>0</v>
      </c>
      <c r="V46" s="14">
        <v>0</v>
      </c>
      <c r="W46" s="22"/>
      <c r="X46" s="16">
        <f t="shared" si="5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3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20'!U47</f>
        <v>0</v>
      </c>
      <c r="R47" s="13">
        <v>0</v>
      </c>
      <c r="S47" s="12">
        <f t="shared" si="2"/>
        <v>0</v>
      </c>
      <c r="T47" s="13">
        <v>0</v>
      </c>
      <c r="U47" s="12">
        <f t="shared" si="4"/>
        <v>0</v>
      </c>
      <c r="V47" s="14">
        <v>0</v>
      </c>
      <c r="W47" s="20"/>
      <c r="X47" s="16">
        <f t="shared" si="5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3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20'!U48</f>
        <v>0</v>
      </c>
      <c r="R48" s="13">
        <v>0</v>
      </c>
      <c r="S48" s="12">
        <f t="shared" si="2"/>
        <v>0</v>
      </c>
      <c r="T48" s="13">
        <v>0</v>
      </c>
      <c r="U48" s="12">
        <f t="shared" si="4"/>
        <v>0</v>
      </c>
      <c r="V48" s="14">
        <v>0</v>
      </c>
      <c r="W48" s="20"/>
      <c r="X48" s="16">
        <f t="shared" si="5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>E49-F49-H49</f>
        <v>0</v>
      </c>
      <c r="H49" s="14">
        <v>0</v>
      </c>
      <c r="I49" s="15">
        <v>50</v>
      </c>
      <c r="J49" s="16">
        <f t="shared" si="3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20'!U49</f>
        <v>0</v>
      </c>
      <c r="R49" s="13">
        <v>0</v>
      </c>
      <c r="S49" s="12">
        <f t="shared" si="2"/>
        <v>0</v>
      </c>
      <c r="T49" s="13">
        <v>0</v>
      </c>
      <c r="U49" s="12">
        <f t="shared" si="4"/>
        <v>0</v>
      </c>
      <c r="V49" s="14">
        <v>0</v>
      </c>
      <c r="W49" s="20"/>
      <c r="X49" s="16">
        <f t="shared" si="5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3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20'!U50</f>
        <v>0</v>
      </c>
      <c r="R50" s="13">
        <v>0</v>
      </c>
      <c r="S50" s="12">
        <f t="shared" si="2"/>
        <v>0</v>
      </c>
      <c r="T50" s="13">
        <v>0</v>
      </c>
      <c r="U50" s="12">
        <f t="shared" si="4"/>
        <v>0</v>
      </c>
      <c r="V50" s="14">
        <v>0</v>
      </c>
      <c r="W50" s="20"/>
      <c r="X50" s="16">
        <f t="shared" si="5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1</v>
      </c>
      <c r="D51" s="13">
        <v>0</v>
      </c>
      <c r="E51" s="12">
        <f>C51+D51</f>
        <v>1</v>
      </c>
      <c r="F51" s="13">
        <v>0</v>
      </c>
      <c r="G51" s="12">
        <f t="shared" si="1"/>
        <v>1</v>
      </c>
      <c r="H51" s="14">
        <v>0</v>
      </c>
      <c r="I51" s="15">
        <v>120</v>
      </c>
      <c r="J51" s="16">
        <f t="shared" si="3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20'!U51</f>
        <v>0</v>
      </c>
      <c r="R51" s="13">
        <v>0</v>
      </c>
      <c r="S51" s="12">
        <f t="shared" si="2"/>
        <v>0</v>
      </c>
      <c r="T51" s="13">
        <v>0</v>
      </c>
      <c r="U51" s="12">
        <f t="shared" si="4"/>
        <v>0</v>
      </c>
      <c r="V51" s="14">
        <v>0</v>
      </c>
      <c r="W51" s="20"/>
      <c r="X51" s="16">
        <f t="shared" si="5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3</v>
      </c>
      <c r="D52" s="13">
        <v>0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21">
        <v>120</v>
      </c>
      <c r="J52" s="16">
        <f t="shared" si="3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20'!U52</f>
        <v>0</v>
      </c>
      <c r="R52" s="13">
        <v>0</v>
      </c>
      <c r="S52" s="12">
        <f t="shared" si="2"/>
        <v>0</v>
      </c>
      <c r="T52" s="13">
        <v>0</v>
      </c>
      <c r="U52" s="12">
        <f t="shared" si="4"/>
        <v>0</v>
      </c>
      <c r="V52" s="14">
        <v>0</v>
      </c>
      <c r="W52" s="20"/>
      <c r="X52" s="16">
        <f t="shared" si="5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3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20'!U53</f>
        <v>0</v>
      </c>
      <c r="R53" s="13">
        <v>0</v>
      </c>
      <c r="S53" s="12">
        <f t="shared" si="2"/>
        <v>0</v>
      </c>
      <c r="T53" s="13">
        <v>0</v>
      </c>
      <c r="U53" s="12">
        <f t="shared" si="4"/>
        <v>0</v>
      </c>
      <c r="V53" s="14">
        <v>0</v>
      </c>
      <c r="W53" s="20"/>
      <c r="X53" s="16">
        <f t="shared" si="5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3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20'!U54</f>
        <v>0</v>
      </c>
      <c r="R54" s="13">
        <v>0</v>
      </c>
      <c r="S54" s="12">
        <f t="shared" si="2"/>
        <v>0</v>
      </c>
      <c r="T54" s="13">
        <v>0</v>
      </c>
      <c r="U54" s="12">
        <f t="shared" si="4"/>
        <v>0</v>
      </c>
      <c r="V54" s="14">
        <v>0</v>
      </c>
      <c r="W54" s="20"/>
      <c r="X54" s="16">
        <f t="shared" si="5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21">
        <v>120</v>
      </c>
      <c r="J55" s="16">
        <f t="shared" si="3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20'!U55</f>
        <v>0</v>
      </c>
      <c r="R55" s="13">
        <v>0</v>
      </c>
      <c r="S55" s="12">
        <f t="shared" si="2"/>
        <v>0</v>
      </c>
      <c r="T55" s="13">
        <v>0</v>
      </c>
      <c r="U55" s="12">
        <f t="shared" si="4"/>
        <v>0</v>
      </c>
      <c r="V55" s="14">
        <v>0</v>
      </c>
      <c r="W55" s="20"/>
      <c r="X55" s="16">
        <f t="shared" si="5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21">
        <v>120</v>
      </c>
      <c r="J56" s="16">
        <f t="shared" si="3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20'!U56</f>
        <v>0</v>
      </c>
      <c r="R56" s="13">
        <v>0</v>
      </c>
      <c r="S56" s="12">
        <f t="shared" si="2"/>
        <v>0</v>
      </c>
      <c r="T56" s="13">
        <v>0</v>
      </c>
      <c r="U56" s="12">
        <f t="shared" si="4"/>
        <v>0</v>
      </c>
      <c r="V56" s="14">
        <v>0</v>
      </c>
      <c r="W56" s="20"/>
      <c r="X56" s="16">
        <f t="shared" si="5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-5</v>
      </c>
      <c r="D57" s="13">
        <v>0</v>
      </c>
      <c r="E57" s="12">
        <f t="shared" si="0"/>
        <v>-5</v>
      </c>
      <c r="F57" s="13">
        <v>0</v>
      </c>
      <c r="G57" s="12">
        <f t="shared" si="1"/>
        <v>-5</v>
      </c>
      <c r="H57" s="14">
        <v>0</v>
      </c>
      <c r="I57" s="21">
        <v>120</v>
      </c>
      <c r="J57" s="16">
        <f t="shared" si="3"/>
        <v>0</v>
      </c>
      <c r="K57" s="17" t="s">
        <v>16</v>
      </c>
      <c r="L57" s="18">
        <v>0</v>
      </c>
      <c r="M57" s="23">
        <f>SUM(J57-L57)</f>
        <v>0</v>
      </c>
      <c r="O57" s="10">
        <v>53</v>
      </c>
      <c r="P57" s="19"/>
      <c r="Q57" s="12">
        <f>+'[1]วันที่ 20'!U57</f>
        <v>0</v>
      </c>
      <c r="R57" s="13">
        <v>0</v>
      </c>
      <c r="S57" s="12">
        <f t="shared" si="2"/>
        <v>0</v>
      </c>
      <c r="T57" s="13">
        <v>0</v>
      </c>
      <c r="U57" s="12">
        <f t="shared" si="4"/>
        <v>0</v>
      </c>
      <c r="V57" s="14">
        <v>0</v>
      </c>
      <c r="W57" s="20"/>
      <c r="X57" s="16">
        <f t="shared" si="5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21">
        <v>120</v>
      </c>
      <c r="J58" s="16">
        <f t="shared" si="3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20'!U58</f>
        <v>0</v>
      </c>
      <c r="R58" s="13">
        <v>0</v>
      </c>
      <c r="S58" s="12">
        <f t="shared" si="2"/>
        <v>0</v>
      </c>
      <c r="T58" s="13">
        <v>0</v>
      </c>
      <c r="U58" s="12">
        <f t="shared" si="4"/>
        <v>0</v>
      </c>
      <c r="V58" s="14">
        <v>0</v>
      </c>
      <c r="W58" s="20"/>
      <c r="X58" s="16">
        <f t="shared" si="5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3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20'!U59</f>
        <v>0</v>
      </c>
      <c r="R59" s="13">
        <v>0</v>
      </c>
      <c r="S59" s="12">
        <f t="shared" si="2"/>
        <v>0</v>
      </c>
      <c r="T59" s="13">
        <v>0</v>
      </c>
      <c r="U59" s="12">
        <f t="shared" si="4"/>
        <v>0</v>
      </c>
      <c r="V59" s="14">
        <v>0</v>
      </c>
      <c r="W59" s="20"/>
      <c r="X59" s="16">
        <f t="shared" si="5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21">
        <v>80</v>
      </c>
      <c r="J60" s="16">
        <f t="shared" si="3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20'!U60</f>
        <v>0</v>
      </c>
      <c r="R60" s="13">
        <v>0</v>
      </c>
      <c r="S60" s="12">
        <f t="shared" si="2"/>
        <v>0</v>
      </c>
      <c r="T60" s="13">
        <v>0</v>
      </c>
      <c r="U60" s="12">
        <f t="shared" si="4"/>
        <v>0</v>
      </c>
      <c r="V60" s="14">
        <v>0</v>
      </c>
      <c r="W60" s="20"/>
      <c r="X60" s="16">
        <f t="shared" si="5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3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20'!U61</f>
        <v>0</v>
      </c>
      <c r="R61" s="13">
        <v>0</v>
      </c>
      <c r="S61" s="12">
        <f t="shared" si="2"/>
        <v>0</v>
      </c>
      <c r="T61" s="13">
        <v>0</v>
      </c>
      <c r="U61" s="12">
        <f t="shared" si="4"/>
        <v>0</v>
      </c>
      <c r="V61" s="14">
        <v>0</v>
      </c>
      <c r="W61" s="20"/>
      <c r="X61" s="16">
        <f t="shared" si="5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72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0">
        <v>50</v>
      </c>
      <c r="J62" s="16">
        <f t="shared" si="3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20'!U62</f>
        <v>0</v>
      </c>
      <c r="R62" s="13">
        <v>0</v>
      </c>
      <c r="S62" s="12">
        <f t="shared" si="2"/>
        <v>0</v>
      </c>
      <c r="T62" s="13">
        <v>0</v>
      </c>
      <c r="U62" s="12">
        <f t="shared" si="4"/>
        <v>0</v>
      </c>
      <c r="V62" s="14">
        <v>0</v>
      </c>
      <c r="W62" s="20"/>
      <c r="X62" s="16">
        <f t="shared" si="5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73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0">
        <v>50</v>
      </c>
      <c r="J63" s="16">
        <f t="shared" si="3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20'!U63</f>
        <v>0</v>
      </c>
      <c r="R63" s="13">
        <v>0</v>
      </c>
      <c r="S63" s="12">
        <f t="shared" si="2"/>
        <v>0</v>
      </c>
      <c r="T63" s="13">
        <v>0</v>
      </c>
      <c r="U63" s="12">
        <f t="shared" si="4"/>
        <v>0</v>
      </c>
      <c r="V63" s="14">
        <v>0</v>
      </c>
      <c r="W63" s="20"/>
      <c r="X63" s="16">
        <f t="shared" si="5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21">
        <v>30</v>
      </c>
      <c r="J64" s="16">
        <f t="shared" si="3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20'!U64</f>
        <v>0</v>
      </c>
      <c r="R64" s="13">
        <v>0</v>
      </c>
      <c r="S64" s="12">
        <f t="shared" si="2"/>
        <v>0</v>
      </c>
      <c r="T64" s="13">
        <v>0</v>
      </c>
      <c r="U64" s="12">
        <f t="shared" si="4"/>
        <v>0</v>
      </c>
      <c r="V64" s="14">
        <v>0</v>
      </c>
      <c r="W64" s="20"/>
      <c r="X64" s="16">
        <f t="shared" si="5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21">
        <v>30</v>
      </c>
      <c r="J65" s="16">
        <f t="shared" si="3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20'!U65</f>
        <v>0</v>
      </c>
      <c r="R65" s="13">
        <v>0</v>
      </c>
      <c r="S65" s="12">
        <f t="shared" si="2"/>
        <v>0</v>
      </c>
      <c r="T65" s="13">
        <v>0</v>
      </c>
      <c r="U65" s="12">
        <f t="shared" si="4"/>
        <v>0</v>
      </c>
      <c r="V65" s="14">
        <v>0</v>
      </c>
      <c r="W65" s="20"/>
      <c r="X65" s="16">
        <f t="shared" si="5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3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20'!U66</f>
        <v>0</v>
      </c>
      <c r="R66" s="13">
        <v>0</v>
      </c>
      <c r="S66" s="12">
        <f t="shared" si="2"/>
        <v>0</v>
      </c>
      <c r="T66" s="13">
        <v>0</v>
      </c>
      <c r="U66" s="12">
        <f t="shared" si="4"/>
        <v>0</v>
      </c>
      <c r="V66" s="14">
        <v>0</v>
      </c>
      <c r="W66" s="20"/>
      <c r="X66" s="16">
        <f t="shared" si="5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3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20'!U67</f>
        <v>0</v>
      </c>
      <c r="R67" s="13">
        <v>0</v>
      </c>
      <c r="S67" s="12">
        <f t="shared" si="2"/>
        <v>0</v>
      </c>
      <c r="T67" s="13">
        <v>0</v>
      </c>
      <c r="U67" s="12">
        <f t="shared" si="4"/>
        <v>0</v>
      </c>
      <c r="V67" s="14">
        <v>0</v>
      </c>
      <c r="W67" s="20"/>
      <c r="X67" s="16">
        <f t="shared" si="5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0">
        <v>40</v>
      </c>
      <c r="J68" s="16">
        <f t="shared" si="3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20'!U68</f>
        <v>0</v>
      </c>
      <c r="R68" s="13">
        <v>0</v>
      </c>
      <c r="S68" s="12">
        <f t="shared" si="2"/>
        <v>0</v>
      </c>
      <c r="T68" s="13">
        <v>0</v>
      </c>
      <c r="U68" s="12">
        <f t="shared" si="4"/>
        <v>0</v>
      </c>
      <c r="V68" s="14">
        <v>0</v>
      </c>
      <c r="W68" s="20"/>
      <c r="X68" s="16">
        <f t="shared" si="5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0">
        <v>25</v>
      </c>
      <c r="J69" s="16">
        <f t="shared" si="3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20'!U69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si="4"/>
        <v>0</v>
      </c>
      <c r="V69" s="14">
        <v>0</v>
      </c>
      <c r="W69" s="20"/>
      <c r="X69" s="16">
        <f t="shared" si="5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80</v>
      </c>
      <c r="C70" s="12">
        <f>+'30'!G70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0">
        <v>50</v>
      </c>
      <c r="J70" s="16">
        <f t="shared" ref="J70:J133" si="8">+I70*H70</f>
        <v>0</v>
      </c>
      <c r="K70" s="17" t="s">
        <v>16</v>
      </c>
      <c r="L70" s="18">
        <v>0</v>
      </c>
      <c r="M70" s="23">
        <f t="shared" si="6"/>
        <v>0</v>
      </c>
      <c r="O70" s="10">
        <v>66</v>
      </c>
      <c r="P70" s="19"/>
      <c r="Q70" s="12">
        <f>+'[1]วันที่ 20'!U70</f>
        <v>0</v>
      </c>
      <c r="R70" s="13">
        <v>0</v>
      </c>
      <c r="S70" s="12">
        <f t="shared" si="7"/>
        <v>0</v>
      </c>
      <c r="T70" s="13">
        <v>0</v>
      </c>
      <c r="U70" s="12">
        <f t="shared" ref="U70:U104" si="9">S70-T70-V70</f>
        <v>0</v>
      </c>
      <c r="V70" s="14">
        <v>0</v>
      </c>
      <c r="W70" s="20"/>
      <c r="X70" s="16">
        <f t="shared" ref="X70:X104" si="10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81</v>
      </c>
      <c r="C71" s="12">
        <f>+'30'!G71</f>
        <v>1</v>
      </c>
      <c r="D71" s="13">
        <v>0</v>
      </c>
      <c r="E71" s="12">
        <f t="shared" si="0"/>
        <v>1</v>
      </c>
      <c r="F71" s="13">
        <v>0</v>
      </c>
      <c r="G71" s="12">
        <f t="shared" si="1"/>
        <v>1</v>
      </c>
      <c r="H71" s="14">
        <v>0</v>
      </c>
      <c r="I71" s="20">
        <v>60</v>
      </c>
      <c r="J71" s="16">
        <f t="shared" si="8"/>
        <v>0</v>
      </c>
      <c r="K71" s="17" t="s">
        <v>16</v>
      </c>
      <c r="L71" s="18">
        <v>0</v>
      </c>
      <c r="M71" s="23">
        <f t="shared" ref="M71:M134" si="11">SUM(J71-L71)</f>
        <v>0</v>
      </c>
      <c r="O71" s="10">
        <v>67</v>
      </c>
      <c r="P71" s="19"/>
      <c r="Q71" s="12">
        <f>+'[1]วันที่ 20'!U71</f>
        <v>0</v>
      </c>
      <c r="R71" s="13">
        <v>0</v>
      </c>
      <c r="S71" s="12">
        <f t="shared" si="7"/>
        <v>0</v>
      </c>
      <c r="T71" s="13">
        <v>0</v>
      </c>
      <c r="U71" s="12">
        <f t="shared" si="9"/>
        <v>0</v>
      </c>
      <c r="V71" s="14">
        <v>0</v>
      </c>
      <c r="W71" s="20"/>
      <c r="X71" s="16">
        <f t="shared" si="10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2">
        <v>50</v>
      </c>
      <c r="J72" s="16">
        <f t="shared" si="8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20'!U72</f>
        <v>0</v>
      </c>
      <c r="R72" s="13">
        <v>0</v>
      </c>
      <c r="S72" s="12">
        <f t="shared" si="7"/>
        <v>0</v>
      </c>
      <c r="T72" s="13">
        <v>0</v>
      </c>
      <c r="U72" s="12">
        <f t="shared" si="9"/>
        <v>0</v>
      </c>
      <c r="V72" s="14">
        <v>0</v>
      </c>
      <c r="W72" s="20"/>
      <c r="X72" s="16">
        <f t="shared" si="10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83</v>
      </c>
      <c r="C73" s="12">
        <f>+'30'!G73</f>
        <v>2</v>
      </c>
      <c r="D73" s="13">
        <v>0</v>
      </c>
      <c r="E73" s="12">
        <f t="shared" si="0"/>
        <v>2</v>
      </c>
      <c r="F73" s="13">
        <v>0</v>
      </c>
      <c r="G73" s="12">
        <f t="shared" si="1"/>
        <v>2</v>
      </c>
      <c r="H73" s="14">
        <v>0</v>
      </c>
      <c r="I73" s="20">
        <v>60</v>
      </c>
      <c r="J73" s="16">
        <f t="shared" si="8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20'!U73</f>
        <v>0</v>
      </c>
      <c r="R73" s="13">
        <v>0</v>
      </c>
      <c r="S73" s="12">
        <f t="shared" si="7"/>
        <v>0</v>
      </c>
      <c r="T73" s="13">
        <v>0</v>
      </c>
      <c r="U73" s="12">
        <f t="shared" si="9"/>
        <v>0</v>
      </c>
      <c r="V73" s="14">
        <v>0</v>
      </c>
      <c r="W73" s="20"/>
      <c r="X73" s="16">
        <f t="shared" si="10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84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2">
        <v>120</v>
      </c>
      <c r="J74" s="16">
        <f t="shared" si="8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20'!U74</f>
        <v>0</v>
      </c>
      <c r="R74" s="13">
        <v>0</v>
      </c>
      <c r="S74" s="12">
        <f t="shared" si="7"/>
        <v>0</v>
      </c>
      <c r="T74" s="13">
        <v>0</v>
      </c>
      <c r="U74" s="12">
        <f t="shared" si="9"/>
        <v>0</v>
      </c>
      <c r="V74" s="14">
        <v>0</v>
      </c>
      <c r="W74" s="20"/>
      <c r="X74" s="16">
        <f t="shared" si="10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85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2">
        <v>60</v>
      </c>
      <c r="J75" s="16">
        <f t="shared" si="8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20'!U75</f>
        <v>0</v>
      </c>
      <c r="R75" s="13">
        <v>0</v>
      </c>
      <c r="S75" s="12">
        <f t="shared" si="7"/>
        <v>0</v>
      </c>
      <c r="T75" s="13">
        <v>0</v>
      </c>
      <c r="U75" s="12">
        <f t="shared" si="9"/>
        <v>0</v>
      </c>
      <c r="V75" s="14">
        <v>0</v>
      </c>
      <c r="W75" s="20"/>
      <c r="X75" s="16">
        <f t="shared" si="10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2">
        <v>120</v>
      </c>
      <c r="J76" s="16">
        <f t="shared" si="8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20'!U76</f>
        <v>0</v>
      </c>
      <c r="R76" s="13">
        <v>0</v>
      </c>
      <c r="S76" s="12">
        <f t="shared" si="7"/>
        <v>0</v>
      </c>
      <c r="T76" s="13">
        <v>0</v>
      </c>
      <c r="U76" s="12">
        <f t="shared" si="9"/>
        <v>0</v>
      </c>
      <c r="V76" s="14">
        <v>0</v>
      </c>
      <c r="W76" s="20"/>
      <c r="X76" s="16">
        <f t="shared" si="10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87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0">
        <v>50</v>
      </c>
      <c r="J77" s="16">
        <f t="shared" si="8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20'!U77</f>
        <v>0</v>
      </c>
      <c r="R77" s="13">
        <v>0</v>
      </c>
      <c r="S77" s="12">
        <f t="shared" si="7"/>
        <v>0</v>
      </c>
      <c r="T77" s="13">
        <v>0</v>
      </c>
      <c r="U77" s="12">
        <f t="shared" si="9"/>
        <v>0</v>
      </c>
      <c r="V77" s="14">
        <v>0</v>
      </c>
      <c r="W77" s="20"/>
      <c r="X77" s="16">
        <f t="shared" si="10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88</v>
      </c>
      <c r="C78" s="12">
        <f>+'30'!G78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2">
        <v>120</v>
      </c>
      <c r="J78" s="16">
        <f t="shared" si="8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20'!U78</f>
        <v>0</v>
      </c>
      <c r="R78" s="13">
        <v>0</v>
      </c>
      <c r="S78" s="12">
        <f t="shared" si="7"/>
        <v>0</v>
      </c>
      <c r="T78" s="13">
        <v>0</v>
      </c>
      <c r="U78" s="12">
        <f t="shared" si="9"/>
        <v>0</v>
      </c>
      <c r="V78" s="14">
        <v>0</v>
      </c>
      <c r="W78" s="20"/>
      <c r="X78" s="16">
        <f t="shared" si="10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89</v>
      </c>
      <c r="C79" s="12">
        <f>+'30'!G79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22">
        <v>50</v>
      </c>
      <c r="J79" s="16">
        <f t="shared" si="8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20'!U79</f>
        <v>0</v>
      </c>
      <c r="R79" s="13">
        <v>0</v>
      </c>
      <c r="S79" s="12">
        <f t="shared" si="7"/>
        <v>0</v>
      </c>
      <c r="T79" s="13">
        <v>0</v>
      </c>
      <c r="U79" s="12">
        <f t="shared" si="9"/>
        <v>0</v>
      </c>
      <c r="V79" s="14">
        <v>0</v>
      </c>
      <c r="W79" s="20"/>
      <c r="X79" s="16">
        <f t="shared" si="10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2">
        <v>50</v>
      </c>
      <c r="J80" s="16">
        <f t="shared" si="8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20'!U80</f>
        <v>0</v>
      </c>
      <c r="R80" s="13">
        <v>0</v>
      </c>
      <c r="S80" s="12">
        <f t="shared" si="7"/>
        <v>0</v>
      </c>
      <c r="T80" s="13">
        <v>0</v>
      </c>
      <c r="U80" s="12">
        <f t="shared" si="9"/>
        <v>0</v>
      </c>
      <c r="V80" s="14">
        <v>0</v>
      </c>
      <c r="W80" s="20"/>
      <c r="X80" s="16">
        <f t="shared" si="10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91</v>
      </c>
      <c r="C81" s="12">
        <f>+'30'!G81</f>
        <v>0</v>
      </c>
      <c r="D81" s="13">
        <v>0</v>
      </c>
      <c r="E81" s="12">
        <f t="shared" si="0"/>
        <v>0</v>
      </c>
      <c r="F81" s="13"/>
      <c r="G81" s="12">
        <f t="shared" si="1"/>
        <v>0</v>
      </c>
      <c r="H81" s="14">
        <v>0</v>
      </c>
      <c r="I81" s="20">
        <v>55</v>
      </c>
      <c r="J81" s="16">
        <f t="shared" si="8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20'!U81</f>
        <v>0</v>
      </c>
      <c r="R81" s="13">
        <v>0</v>
      </c>
      <c r="S81" s="12">
        <f t="shared" si="7"/>
        <v>0</v>
      </c>
      <c r="T81" s="13">
        <v>0</v>
      </c>
      <c r="U81" s="12">
        <f t="shared" si="9"/>
        <v>0</v>
      </c>
      <c r="V81" s="14">
        <v>0</v>
      </c>
      <c r="W81" s="20"/>
      <c r="X81" s="16">
        <f t="shared" si="10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92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2">
        <v>55</v>
      </c>
      <c r="J82" s="16">
        <f t="shared" si="8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20'!U82</f>
        <v>0</v>
      </c>
      <c r="R82" s="13">
        <v>0</v>
      </c>
      <c r="S82" s="12">
        <f t="shared" si="7"/>
        <v>0</v>
      </c>
      <c r="T82" s="13">
        <v>0</v>
      </c>
      <c r="U82" s="12">
        <f t="shared" si="9"/>
        <v>0</v>
      </c>
      <c r="V82" s="14">
        <v>0</v>
      </c>
      <c r="W82" s="20"/>
      <c r="X82" s="16">
        <f t="shared" si="10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2">
        <v>55</v>
      </c>
      <c r="J83" s="16">
        <f t="shared" si="8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20'!U83</f>
        <v>0</v>
      </c>
      <c r="R83" s="13">
        <v>0</v>
      </c>
      <c r="S83" s="12">
        <f t="shared" si="7"/>
        <v>0</v>
      </c>
      <c r="T83" s="13">
        <v>0</v>
      </c>
      <c r="U83" s="12">
        <f t="shared" si="9"/>
        <v>0</v>
      </c>
      <c r="V83" s="14">
        <v>0</v>
      </c>
      <c r="W83" s="20"/>
      <c r="X83" s="16">
        <f t="shared" si="10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2">
        <v>55</v>
      </c>
      <c r="J84" s="16">
        <f t="shared" si="8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20'!U84</f>
        <v>0</v>
      </c>
      <c r="R84" s="13">
        <v>0</v>
      </c>
      <c r="S84" s="12">
        <f t="shared" si="7"/>
        <v>0</v>
      </c>
      <c r="T84" s="13">
        <v>0</v>
      </c>
      <c r="U84" s="12">
        <f t="shared" si="9"/>
        <v>0</v>
      </c>
      <c r="V84" s="14">
        <v>0</v>
      </c>
      <c r="W84" s="20"/>
      <c r="X84" s="16">
        <f t="shared" si="10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95</v>
      </c>
      <c r="C85" s="12">
        <f>+'30'!G85</f>
        <v>8</v>
      </c>
      <c r="D85" s="13">
        <v>0</v>
      </c>
      <c r="E85" s="12">
        <f t="shared" si="0"/>
        <v>8</v>
      </c>
      <c r="F85" s="13">
        <v>0</v>
      </c>
      <c r="G85" s="12">
        <f t="shared" si="1"/>
        <v>8</v>
      </c>
      <c r="H85" s="14">
        <v>0</v>
      </c>
      <c r="I85" s="22">
        <v>100</v>
      </c>
      <c r="J85" s="16">
        <f t="shared" si="8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20'!U85</f>
        <v>0</v>
      </c>
      <c r="R85" s="13">
        <v>0</v>
      </c>
      <c r="S85" s="12">
        <f t="shared" si="7"/>
        <v>0</v>
      </c>
      <c r="T85" s="13">
        <v>0</v>
      </c>
      <c r="U85" s="12">
        <f t="shared" si="9"/>
        <v>0</v>
      </c>
      <c r="V85" s="14">
        <v>0</v>
      </c>
      <c r="W85" s="20"/>
      <c r="X85" s="16">
        <f t="shared" si="10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96</v>
      </c>
      <c r="C86" s="12">
        <f>+'30'!G86</f>
        <v>3</v>
      </c>
      <c r="D86" s="13">
        <v>0</v>
      </c>
      <c r="E86" s="12">
        <f t="shared" si="0"/>
        <v>3</v>
      </c>
      <c r="F86" s="13">
        <v>0</v>
      </c>
      <c r="G86" s="12">
        <f t="shared" si="1"/>
        <v>3</v>
      </c>
      <c r="H86" s="14">
        <v>0</v>
      </c>
      <c r="I86" s="20">
        <v>55</v>
      </c>
      <c r="J86" s="16">
        <f t="shared" si="8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20'!U86</f>
        <v>0</v>
      </c>
      <c r="R86" s="13">
        <v>0</v>
      </c>
      <c r="S86" s="12">
        <f t="shared" si="7"/>
        <v>0</v>
      </c>
      <c r="T86" s="13">
        <v>0</v>
      </c>
      <c r="U86" s="12">
        <f t="shared" si="9"/>
        <v>0</v>
      </c>
      <c r="V86" s="14">
        <v>0</v>
      </c>
      <c r="W86" s="20"/>
      <c r="X86" s="16">
        <f t="shared" si="10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97</v>
      </c>
      <c r="C87" s="12">
        <f>+'30'!G87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0">
        <v>60</v>
      </c>
      <c r="J87" s="16">
        <f t="shared" si="8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20'!U87</f>
        <v>0</v>
      </c>
      <c r="R87" s="13">
        <v>0</v>
      </c>
      <c r="S87" s="12">
        <f t="shared" si="7"/>
        <v>0</v>
      </c>
      <c r="T87" s="13">
        <v>0</v>
      </c>
      <c r="U87" s="12">
        <f t="shared" si="9"/>
        <v>0</v>
      </c>
      <c r="V87" s="14">
        <v>0</v>
      </c>
      <c r="W87" s="20"/>
      <c r="X87" s="16">
        <f t="shared" si="10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98</v>
      </c>
      <c r="C88" s="12">
        <f>+'30'!G88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0">
        <v>100</v>
      </c>
      <c r="J88" s="16">
        <f t="shared" si="8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20'!U88</f>
        <v>0</v>
      </c>
      <c r="R88" s="13">
        <v>0</v>
      </c>
      <c r="S88" s="12">
        <f t="shared" si="7"/>
        <v>0</v>
      </c>
      <c r="T88" s="13">
        <v>0</v>
      </c>
      <c r="U88" s="12">
        <f t="shared" si="9"/>
        <v>0</v>
      </c>
      <c r="V88" s="14">
        <v>0</v>
      </c>
      <c r="W88" s="20"/>
      <c r="X88" s="16">
        <f t="shared" si="10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99</v>
      </c>
      <c r="C89" s="12">
        <f>+'30'!G89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1"/>
        <v>2</v>
      </c>
      <c r="H89" s="14">
        <v>0</v>
      </c>
      <c r="I89" s="20">
        <v>55</v>
      </c>
      <c r="J89" s="16">
        <f t="shared" si="8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20'!U89</f>
        <v>0</v>
      </c>
      <c r="R89" s="13">
        <v>0</v>
      </c>
      <c r="S89" s="12">
        <f t="shared" si="7"/>
        <v>0</v>
      </c>
      <c r="T89" s="13">
        <v>0</v>
      </c>
      <c r="U89" s="12">
        <f t="shared" si="9"/>
        <v>0</v>
      </c>
      <c r="V89" s="14">
        <v>0</v>
      </c>
      <c r="W89" s="20"/>
      <c r="X89" s="16">
        <f t="shared" si="10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100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0">
        <v>50</v>
      </c>
      <c r="J90" s="16">
        <f t="shared" si="8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20'!U90</f>
        <v>0</v>
      </c>
      <c r="R90" s="13">
        <v>0</v>
      </c>
      <c r="S90" s="12">
        <f t="shared" si="7"/>
        <v>0</v>
      </c>
      <c r="T90" s="13">
        <v>0</v>
      </c>
      <c r="U90" s="12">
        <f t="shared" si="9"/>
        <v>0</v>
      </c>
      <c r="V90" s="14">
        <v>0</v>
      </c>
      <c r="W90" s="20"/>
      <c r="X90" s="16">
        <f t="shared" si="10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2">
        <v>50</v>
      </c>
      <c r="J91" s="16">
        <f t="shared" si="8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20'!U91</f>
        <v>0</v>
      </c>
      <c r="R91" s="13">
        <v>0</v>
      </c>
      <c r="S91" s="12">
        <f t="shared" si="7"/>
        <v>0</v>
      </c>
      <c r="T91" s="13">
        <v>0</v>
      </c>
      <c r="U91" s="12">
        <f t="shared" si="9"/>
        <v>0</v>
      </c>
      <c r="V91" s="14">
        <v>0</v>
      </c>
      <c r="W91" s="20"/>
      <c r="X91" s="16">
        <f t="shared" si="10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102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2">
        <v>120</v>
      </c>
      <c r="J92" s="16">
        <f t="shared" si="8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20'!U92</f>
        <v>0</v>
      </c>
      <c r="R92" s="13">
        <v>0</v>
      </c>
      <c r="S92" s="12">
        <f t="shared" si="7"/>
        <v>0</v>
      </c>
      <c r="T92" s="13">
        <v>0</v>
      </c>
      <c r="U92" s="12">
        <f t="shared" si="9"/>
        <v>0</v>
      </c>
      <c r="V92" s="14">
        <v>0</v>
      </c>
      <c r="W92" s="20"/>
      <c r="X92" s="16">
        <f t="shared" si="10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103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0">
        <v>250</v>
      </c>
      <c r="J93" s="16">
        <f t="shared" si="8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20'!U93</f>
        <v>0</v>
      </c>
      <c r="R93" s="13">
        <v>0</v>
      </c>
      <c r="S93" s="12">
        <f t="shared" si="7"/>
        <v>0</v>
      </c>
      <c r="T93" s="13">
        <v>0</v>
      </c>
      <c r="U93" s="12">
        <f t="shared" si="9"/>
        <v>0</v>
      </c>
      <c r="V93" s="14">
        <v>0</v>
      </c>
      <c r="W93" s="20"/>
      <c r="X93" s="16">
        <f t="shared" si="10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104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0">
        <v>120</v>
      </c>
      <c r="J94" s="16">
        <f t="shared" si="8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20'!U94</f>
        <v>0</v>
      </c>
      <c r="R94" s="13">
        <v>0</v>
      </c>
      <c r="S94" s="12">
        <f t="shared" si="7"/>
        <v>0</v>
      </c>
      <c r="T94" s="13">
        <v>0</v>
      </c>
      <c r="U94" s="12">
        <f t="shared" si="9"/>
        <v>0</v>
      </c>
      <c r="V94" s="14">
        <v>0</v>
      </c>
      <c r="W94" s="20"/>
      <c r="X94" s="16">
        <f t="shared" si="10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105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0">
        <v>120</v>
      </c>
      <c r="J95" s="16">
        <f t="shared" si="8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20'!U95</f>
        <v>0</v>
      </c>
      <c r="R95" s="13">
        <v>0</v>
      </c>
      <c r="S95" s="12">
        <f t="shared" si="7"/>
        <v>0</v>
      </c>
      <c r="T95" s="13">
        <v>0</v>
      </c>
      <c r="U95" s="12">
        <f t="shared" si="9"/>
        <v>0</v>
      </c>
      <c r="V95" s="14">
        <v>0</v>
      </c>
      <c r="W95" s="20"/>
      <c r="X95" s="16">
        <f t="shared" si="10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106</v>
      </c>
      <c r="C96" s="12">
        <f>+'30'!G96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0">
        <v>120</v>
      </c>
      <c r="J96" s="16">
        <f t="shared" si="8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20'!U96</f>
        <v>0</v>
      </c>
      <c r="R96" s="13">
        <v>0</v>
      </c>
      <c r="S96" s="12">
        <f t="shared" si="7"/>
        <v>0</v>
      </c>
      <c r="T96" s="13">
        <v>0</v>
      </c>
      <c r="U96" s="12">
        <f t="shared" si="9"/>
        <v>0</v>
      </c>
      <c r="V96" s="14">
        <v>0</v>
      </c>
      <c r="W96" s="20"/>
      <c r="X96" s="16">
        <f t="shared" si="10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107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0">
        <v>50</v>
      </c>
      <c r="J97" s="16">
        <f t="shared" si="8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20'!U97</f>
        <v>0</v>
      </c>
      <c r="R97" s="13">
        <v>0</v>
      </c>
      <c r="S97" s="12">
        <f t="shared" si="7"/>
        <v>0</v>
      </c>
      <c r="T97" s="13">
        <v>0</v>
      </c>
      <c r="U97" s="12">
        <f t="shared" si="9"/>
        <v>0</v>
      </c>
      <c r="V97" s="14">
        <v>0</v>
      </c>
      <c r="W97" s="20"/>
      <c r="X97" s="16">
        <f t="shared" si="10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108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0">
        <v>50</v>
      </c>
      <c r="J98" s="16">
        <f t="shared" si="8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20'!U98</f>
        <v>0</v>
      </c>
      <c r="R98" s="13">
        <v>0</v>
      </c>
      <c r="S98" s="12">
        <f t="shared" si="7"/>
        <v>0</v>
      </c>
      <c r="T98" s="13">
        <v>0</v>
      </c>
      <c r="U98" s="12">
        <f t="shared" si="9"/>
        <v>0</v>
      </c>
      <c r="V98" s="14">
        <v>0</v>
      </c>
      <c r="W98" s="20"/>
      <c r="X98" s="16">
        <f t="shared" si="10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109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0">
        <v>50</v>
      </c>
      <c r="J99" s="16">
        <f t="shared" si="8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20'!U99</f>
        <v>0</v>
      </c>
      <c r="R99" s="13">
        <v>0</v>
      </c>
      <c r="S99" s="12">
        <f t="shared" si="7"/>
        <v>0</v>
      </c>
      <c r="T99" s="13">
        <v>0</v>
      </c>
      <c r="U99" s="12">
        <f t="shared" si="9"/>
        <v>0</v>
      </c>
      <c r="V99" s="14">
        <v>0</v>
      </c>
      <c r="W99" s="20"/>
      <c r="X99" s="16">
        <f t="shared" si="10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110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0">
        <v>60</v>
      </c>
      <c r="J100" s="16">
        <f t="shared" si="8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20'!U100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9"/>
        <v>0</v>
      </c>
      <c r="V100" s="14">
        <v>0</v>
      </c>
      <c r="W100" s="20"/>
      <c r="X100" s="16">
        <f t="shared" si="10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111</v>
      </c>
      <c r="C101" s="12">
        <f>+'30'!G101</f>
        <v>3</v>
      </c>
      <c r="D101" s="13">
        <v>0</v>
      </c>
      <c r="E101" s="12">
        <f t="shared" si="13"/>
        <v>3</v>
      </c>
      <c r="F101" s="13">
        <v>0</v>
      </c>
      <c r="G101" s="12">
        <f t="shared" si="12"/>
        <v>3</v>
      </c>
      <c r="H101" s="14">
        <v>0</v>
      </c>
      <c r="I101" s="20">
        <v>55</v>
      </c>
      <c r="J101" s="16">
        <f t="shared" si="8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20'!U101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9"/>
        <v>0</v>
      </c>
      <c r="V101" s="14">
        <v>0</v>
      </c>
      <c r="W101" s="20"/>
      <c r="X101" s="16">
        <f t="shared" si="10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112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0">
        <v>50</v>
      </c>
      <c r="J102" s="16">
        <f t="shared" si="8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20'!U102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9"/>
        <v>0</v>
      </c>
      <c r="V102" s="14">
        <v>0</v>
      </c>
      <c r="W102" s="20"/>
      <c r="X102" s="16">
        <f t="shared" si="10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113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0">
        <v>100</v>
      </c>
      <c r="J103" s="16">
        <f t="shared" si="8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20'!U103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9"/>
        <v>0</v>
      </c>
      <c r="V103" s="14">
        <v>0</v>
      </c>
      <c r="W103" s="20"/>
      <c r="X103" s="16">
        <f t="shared" si="10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114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0">
        <v>100</v>
      </c>
      <c r="J104" s="16">
        <f t="shared" si="8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20'!U104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9"/>
        <v>0</v>
      </c>
      <c r="V104" s="14">
        <v>0</v>
      </c>
      <c r="W104" s="20"/>
      <c r="X104" s="16">
        <f t="shared" si="10"/>
        <v>0</v>
      </c>
      <c r="Y104" s="17" t="s">
        <v>16</v>
      </c>
      <c r="Z104" s="18">
        <v>0</v>
      </c>
    </row>
    <row r="105" spans="1:26" ht="25.5" x14ac:dyDescent="0.55000000000000004">
      <c r="A105" s="10">
        <v>101</v>
      </c>
      <c r="B105" s="19" t="s">
        <v>115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2">
        <v>30</v>
      </c>
      <c r="J105" s="16">
        <f t="shared" si="8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f>SUM(Z5:Z104)</f>
        <v>1420</v>
      </c>
    </row>
    <row r="106" spans="1:26" ht="25.5" x14ac:dyDescent="0.55000000000000004">
      <c r="A106" s="10">
        <v>102</v>
      </c>
      <c r="B106" s="19" t="s">
        <v>116</v>
      </c>
      <c r="C106" s="12">
        <f>+'30'!G106</f>
        <v>6</v>
      </c>
      <c r="D106" s="13">
        <v>0</v>
      </c>
      <c r="E106" s="12">
        <f t="shared" si="13"/>
        <v>6</v>
      </c>
      <c r="F106" s="13">
        <v>0</v>
      </c>
      <c r="G106" s="12">
        <f t="shared" si="12"/>
        <v>6</v>
      </c>
      <c r="H106" s="14">
        <v>0</v>
      </c>
      <c r="I106" s="22">
        <v>20</v>
      </c>
      <c r="J106" s="16">
        <f t="shared" si="8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117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0">
        <v>100</v>
      </c>
      <c r="J107" s="16">
        <f t="shared" si="8"/>
        <v>0</v>
      </c>
      <c r="K107" s="17" t="s">
        <v>16</v>
      </c>
      <c r="L107" s="18">
        <v>0</v>
      </c>
      <c r="M107" s="23">
        <f t="shared" si="11"/>
        <v>0</v>
      </c>
      <c r="P107" s="140" t="s">
        <v>118</v>
      </c>
      <c r="Q107" s="141"/>
      <c r="R107" s="141"/>
      <c r="S107" s="141"/>
      <c r="T107" s="141"/>
      <c r="U107" s="141"/>
      <c r="V107" s="141"/>
      <c r="W107" s="142"/>
      <c r="X107" s="40">
        <f>SUM(X5:X104)</f>
        <v>0</v>
      </c>
    </row>
    <row r="108" spans="1:26" ht="25.5" x14ac:dyDescent="0.55000000000000004">
      <c r="A108" s="10">
        <v>104</v>
      </c>
      <c r="B108" s="19" t="s">
        <v>119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0">
        <v>80</v>
      </c>
      <c r="J108" s="16">
        <f t="shared" si="8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120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0">
        <v>60</v>
      </c>
      <c r="J109" s="16">
        <f t="shared" si="8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121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0">
        <v>35</v>
      </c>
      <c r="J110" s="16">
        <f t="shared" si="8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122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0">
        <v>35</v>
      </c>
      <c r="J111" s="16">
        <f t="shared" si="8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123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0">
        <v>35</v>
      </c>
      <c r="J112" s="16">
        <f t="shared" si="8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124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0">
        <v>35</v>
      </c>
      <c r="J113" s="16">
        <f t="shared" si="8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125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0">
        <v>35</v>
      </c>
      <c r="J114" s="16">
        <f t="shared" si="8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126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0">
        <v>50</v>
      </c>
      <c r="J115" s="16">
        <f t="shared" si="8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127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0">
        <v>50</v>
      </c>
      <c r="J116" s="16">
        <f t="shared" si="8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128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0">
        <v>50</v>
      </c>
      <c r="J117" s="16">
        <f t="shared" si="8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129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0">
        <v>50</v>
      </c>
      <c r="J118" s="16">
        <f t="shared" si="8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130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0">
        <v>50</v>
      </c>
      <c r="J119" s="16">
        <f t="shared" si="8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131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0">
        <v>50</v>
      </c>
      <c r="J120" s="16">
        <f t="shared" si="8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132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0">
        <v>40</v>
      </c>
      <c r="J121" s="16">
        <f t="shared" si="8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133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0">
        <v>35</v>
      </c>
      <c r="J122" s="16">
        <f t="shared" si="8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134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0">
        <v>40</v>
      </c>
      <c r="J123" s="16">
        <f t="shared" si="8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135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0">
        <v>40</v>
      </c>
      <c r="J124" s="16">
        <f t="shared" si="8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136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0">
        <v>30</v>
      </c>
      <c r="J125" s="16">
        <f t="shared" si="8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137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0">
        <v>40</v>
      </c>
      <c r="J126" s="16">
        <f t="shared" si="8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138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0">
        <v>20</v>
      </c>
      <c r="J127" s="16">
        <f t="shared" si="8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139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0">
        <v>35</v>
      </c>
      <c r="J128" s="16">
        <f t="shared" si="8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140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0">
        <v>40</v>
      </c>
      <c r="J129" s="16">
        <f t="shared" si="8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141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0">
        <v>50</v>
      </c>
      <c r="J130" s="16">
        <f t="shared" si="8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142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0">
        <v>55</v>
      </c>
      <c r="J131" s="16">
        <f t="shared" si="8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143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0">
        <v>55</v>
      </c>
      <c r="J132" s="16">
        <f t="shared" si="8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144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0">
        <v>45</v>
      </c>
      <c r="J133" s="16">
        <f t="shared" si="8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145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0">
        <v>45</v>
      </c>
      <c r="J134" s="16">
        <f t="shared" ref="J134:J197" si="14">+I134*H134</f>
        <v>0</v>
      </c>
      <c r="K134" s="17" t="s">
        <v>16</v>
      </c>
      <c r="L134" s="18">
        <v>0</v>
      </c>
      <c r="M134" s="23">
        <f t="shared" si="11"/>
        <v>0</v>
      </c>
    </row>
    <row r="135" spans="1:13" ht="25.5" x14ac:dyDescent="0.55000000000000004">
      <c r="A135" s="10">
        <v>131</v>
      </c>
      <c r="B135" s="19" t="s">
        <v>146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0">
        <v>55</v>
      </c>
      <c r="J135" s="16">
        <f t="shared" si="14"/>
        <v>0</v>
      </c>
      <c r="K135" s="17" t="s">
        <v>16</v>
      </c>
      <c r="L135" s="18">
        <v>0</v>
      </c>
      <c r="M135" s="23">
        <f t="shared" ref="M135:M198" si="15">SUM(J135-L135)</f>
        <v>0</v>
      </c>
    </row>
    <row r="136" spans="1:13" ht="25.5" x14ac:dyDescent="0.55000000000000004">
      <c r="A136" s="10">
        <v>132</v>
      </c>
      <c r="B136" s="19" t="s">
        <v>147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0">
        <v>45</v>
      </c>
      <c r="J136" s="16">
        <f t="shared" si="14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148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0">
        <v>45</v>
      </c>
      <c r="J137" s="16">
        <f t="shared" si="14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149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0">
        <v>45</v>
      </c>
      <c r="J138" s="16">
        <f t="shared" si="14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150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0">
        <v>45</v>
      </c>
      <c r="J139" s="16">
        <f t="shared" si="14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151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0">
        <v>45</v>
      </c>
      <c r="J140" s="16">
        <f t="shared" si="14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152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0">
        <v>45</v>
      </c>
      <c r="J141" s="16">
        <f t="shared" si="14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153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0">
        <v>120</v>
      </c>
      <c r="J142" s="16">
        <f t="shared" si="14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154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0">
        <v>120</v>
      </c>
      <c r="J143" s="16">
        <f t="shared" si="14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155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0">
        <v>120</v>
      </c>
      <c r="J144" s="16">
        <f t="shared" si="14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156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0">
        <v>120</v>
      </c>
      <c r="J145" s="16">
        <f t="shared" si="14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157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0">
        <v>185</v>
      </c>
      <c r="J146" s="16">
        <f t="shared" si="14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158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0">
        <v>185</v>
      </c>
      <c r="J147" s="16">
        <f t="shared" si="14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159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0">
        <v>185</v>
      </c>
      <c r="J148" s="16">
        <f t="shared" si="14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160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0">
        <v>185</v>
      </c>
      <c r="J149" s="16">
        <f t="shared" si="14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161</v>
      </c>
      <c r="C150" s="12">
        <f>+'30'!G150</f>
        <v>12</v>
      </c>
      <c r="D150" s="13">
        <v>0</v>
      </c>
      <c r="E150" s="12">
        <f t="shared" si="13"/>
        <v>12</v>
      </c>
      <c r="F150" s="13">
        <v>0</v>
      </c>
      <c r="G150" s="12">
        <f t="shared" si="12"/>
        <v>12</v>
      </c>
      <c r="H150" s="14">
        <v>0</v>
      </c>
      <c r="I150" s="20">
        <v>120</v>
      </c>
      <c r="J150" s="16">
        <f t="shared" si="14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162</v>
      </c>
      <c r="C151" s="12">
        <f>+'30'!G151</f>
        <v>9</v>
      </c>
      <c r="D151" s="13">
        <v>0</v>
      </c>
      <c r="E151" s="12">
        <f t="shared" si="13"/>
        <v>9</v>
      </c>
      <c r="F151" s="13">
        <v>0</v>
      </c>
      <c r="G151" s="12">
        <f t="shared" si="12"/>
        <v>9</v>
      </c>
      <c r="H151" s="14">
        <v>0</v>
      </c>
      <c r="I151" s="20">
        <v>120</v>
      </c>
      <c r="J151" s="16">
        <f t="shared" si="14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163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0">
        <v>120</v>
      </c>
      <c r="J152" s="16">
        <f t="shared" si="14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164</v>
      </c>
      <c r="C153" s="12">
        <f>+'30'!G153</f>
        <v>7</v>
      </c>
      <c r="D153" s="13">
        <v>0</v>
      </c>
      <c r="E153" s="12">
        <f t="shared" si="13"/>
        <v>7</v>
      </c>
      <c r="F153" s="13">
        <v>0</v>
      </c>
      <c r="G153" s="12">
        <f t="shared" si="12"/>
        <v>7</v>
      </c>
      <c r="H153" s="14">
        <v>0</v>
      </c>
      <c r="I153" s="20">
        <v>120</v>
      </c>
      <c r="J153" s="16">
        <f t="shared" si="14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165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0">
        <v>185</v>
      </c>
      <c r="J154" s="16">
        <f t="shared" si="14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166</v>
      </c>
      <c r="C155" s="12">
        <f>+'30'!G155</f>
        <v>1</v>
      </c>
      <c r="D155" s="13">
        <v>0</v>
      </c>
      <c r="E155" s="12">
        <f t="shared" si="13"/>
        <v>1</v>
      </c>
      <c r="F155" s="13">
        <v>0</v>
      </c>
      <c r="G155" s="12">
        <f t="shared" si="12"/>
        <v>1</v>
      </c>
      <c r="H155" s="14">
        <v>0</v>
      </c>
      <c r="I155" s="20">
        <v>185</v>
      </c>
      <c r="J155" s="16">
        <f t="shared" si="14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167</v>
      </c>
      <c r="C156" s="12">
        <f>+'30'!G156</f>
        <v>6</v>
      </c>
      <c r="D156" s="13">
        <v>0</v>
      </c>
      <c r="E156" s="12">
        <f t="shared" si="13"/>
        <v>6</v>
      </c>
      <c r="F156" s="13">
        <v>0</v>
      </c>
      <c r="G156" s="12">
        <f t="shared" si="12"/>
        <v>6</v>
      </c>
      <c r="H156" s="14">
        <v>0</v>
      </c>
      <c r="I156" s="20">
        <v>185</v>
      </c>
      <c r="J156" s="16">
        <f t="shared" si="14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168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0">
        <v>185</v>
      </c>
      <c r="J157" s="16">
        <f t="shared" si="14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169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0">
        <v>135</v>
      </c>
      <c r="J158" s="16">
        <f t="shared" si="14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170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18" si="16">E159-F159-H159</f>
        <v>0</v>
      </c>
      <c r="H159" s="14">
        <v>0</v>
      </c>
      <c r="I159" s="20">
        <v>90</v>
      </c>
      <c r="J159" s="16">
        <f t="shared" si="14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171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0">
        <v>90</v>
      </c>
      <c r="J160" s="16">
        <f t="shared" si="14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172</v>
      </c>
      <c r="C161" s="12">
        <f>+'30'!G161</f>
        <v>1</v>
      </c>
      <c r="D161" s="13">
        <v>0</v>
      </c>
      <c r="E161" s="12">
        <f t="shared" si="13"/>
        <v>1</v>
      </c>
      <c r="F161" s="13">
        <v>0</v>
      </c>
      <c r="G161" s="12">
        <f t="shared" si="16"/>
        <v>1</v>
      </c>
      <c r="H161" s="14">
        <v>0</v>
      </c>
      <c r="I161" s="20">
        <v>90</v>
      </c>
      <c r="J161" s="16">
        <f t="shared" si="14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173</v>
      </c>
      <c r="C162" s="12">
        <f>+'30'!G162</f>
        <v>1</v>
      </c>
      <c r="D162" s="13">
        <v>0</v>
      </c>
      <c r="E162" s="12">
        <f t="shared" si="13"/>
        <v>1</v>
      </c>
      <c r="F162" s="13">
        <v>0</v>
      </c>
      <c r="G162" s="12">
        <f t="shared" si="16"/>
        <v>1</v>
      </c>
      <c r="H162" s="14">
        <v>0</v>
      </c>
      <c r="I162" s="20">
        <v>90</v>
      </c>
      <c r="J162" s="16">
        <f t="shared" si="14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266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0">
        <v>30</v>
      </c>
      <c r="J163" s="16">
        <f t="shared" si="14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175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0">
        <v>50</v>
      </c>
      <c r="J164" s="16">
        <f t="shared" si="14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176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0">
        <v>50</v>
      </c>
      <c r="J165" s="16">
        <f t="shared" si="14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177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0">
        <v>50</v>
      </c>
      <c r="J166" s="16">
        <f t="shared" si="14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178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0">
        <v>50</v>
      </c>
      <c r="J167" s="16">
        <f t="shared" si="14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179</v>
      </c>
      <c r="C168" s="12">
        <f>+'30'!G168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6"/>
        <v>3</v>
      </c>
      <c r="H168" s="14">
        <v>0</v>
      </c>
      <c r="I168" s="20">
        <v>55</v>
      </c>
      <c r="J168" s="16">
        <f t="shared" si="14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 x14ac:dyDescent="0.55000000000000004">
      <c r="A169" s="10">
        <v>165</v>
      </c>
      <c r="B169" s="19" t="s">
        <v>180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0">
        <v>85</v>
      </c>
      <c r="J169" s="16">
        <f t="shared" si="14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181</v>
      </c>
      <c r="C170" s="12">
        <f>+'30'!G170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6"/>
        <v>4</v>
      </c>
      <c r="H170" s="14">
        <v>0</v>
      </c>
      <c r="I170" s="20">
        <v>80</v>
      </c>
      <c r="J170" s="16">
        <f t="shared" si="14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253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0">
        <v>40</v>
      </c>
      <c r="J171" s="16">
        <f t="shared" si="14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182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0">
        <v>120</v>
      </c>
      <c r="J172" s="16">
        <f t="shared" si="14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183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0">
        <v>120</v>
      </c>
      <c r="J173" s="16">
        <f t="shared" si="14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184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0">
        <v>55</v>
      </c>
      <c r="J174" s="16">
        <f t="shared" si="14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185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0">
        <v>50</v>
      </c>
      <c r="J175" s="16">
        <f t="shared" si="14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186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0">
        <v>50</v>
      </c>
      <c r="J176" s="16">
        <f t="shared" si="14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187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0">
        <v>120</v>
      </c>
      <c r="J177" s="16">
        <f t="shared" si="14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188</v>
      </c>
      <c r="C178" s="12">
        <f>+'30'!G178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0">
        <v>120</v>
      </c>
      <c r="J178" s="16">
        <f t="shared" si="14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189</v>
      </c>
      <c r="C179" s="12">
        <f>+'30'!G179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6"/>
        <v>37</v>
      </c>
      <c r="H179" s="14">
        <v>0</v>
      </c>
      <c r="I179" s="20">
        <v>10</v>
      </c>
      <c r="J179" s="16">
        <f t="shared" si="14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190</v>
      </c>
      <c r="C180" s="12">
        <f>+'30'!G180</f>
        <v>63</v>
      </c>
      <c r="D180" s="13">
        <v>0</v>
      </c>
      <c r="E180" s="12">
        <f t="shared" si="13"/>
        <v>63</v>
      </c>
      <c r="F180" s="13">
        <v>0</v>
      </c>
      <c r="G180" s="12">
        <f t="shared" si="16"/>
        <v>63</v>
      </c>
      <c r="H180" s="14">
        <v>0</v>
      </c>
      <c r="I180" s="20">
        <v>10</v>
      </c>
      <c r="J180" s="16">
        <f t="shared" si="14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191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0">
        <v>10</v>
      </c>
      <c r="J181" s="16">
        <f t="shared" si="14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192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0">
        <v>10</v>
      </c>
      <c r="J182" s="16">
        <f t="shared" si="14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193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0">
        <v>10</v>
      </c>
      <c r="J183" s="16">
        <f t="shared" si="14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194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0">
        <v>10</v>
      </c>
      <c r="J184" s="16">
        <f t="shared" si="14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195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0">
        <v>10</v>
      </c>
      <c r="J185" s="16">
        <f t="shared" si="14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196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0">
        <v>25</v>
      </c>
      <c r="J186" s="16">
        <f t="shared" si="14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197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4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198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4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199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/>
      <c r="J189" s="16"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200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0</v>
      </c>
      <c r="J190" s="16">
        <f t="shared" si="14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201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800</v>
      </c>
      <c r="J191" s="16">
        <f t="shared" si="14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 t="s">
        <v>202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35</v>
      </c>
      <c r="J192" s="16">
        <f t="shared" si="14"/>
        <v>0</v>
      </c>
      <c r="K192" s="17" t="s">
        <v>16</v>
      </c>
      <c r="L192" s="18">
        <v>0</v>
      </c>
      <c r="M192" s="23">
        <f t="shared" si="15"/>
        <v>0</v>
      </c>
    </row>
    <row r="193" spans="1:14" ht="25.5" x14ac:dyDescent="0.55000000000000004">
      <c r="A193" s="10">
        <v>189</v>
      </c>
      <c r="B193" s="19" t="s">
        <v>254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40</v>
      </c>
      <c r="J193" s="16">
        <f t="shared" si="14"/>
        <v>0</v>
      </c>
      <c r="K193" s="17" t="s">
        <v>16</v>
      </c>
      <c r="L193" s="18">
        <v>0</v>
      </c>
      <c r="M193" s="23">
        <f t="shared" si="15"/>
        <v>0</v>
      </c>
    </row>
    <row r="194" spans="1:14" ht="25.5" x14ac:dyDescent="0.55000000000000004">
      <c r="A194" s="10">
        <v>190</v>
      </c>
      <c r="B194" s="19" t="s">
        <v>203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50</v>
      </c>
      <c r="J194" s="16">
        <f t="shared" si="14"/>
        <v>0</v>
      </c>
      <c r="K194" s="17" t="s">
        <v>16</v>
      </c>
      <c r="L194" s="18">
        <v>0</v>
      </c>
      <c r="M194" s="23">
        <f t="shared" si="15"/>
        <v>0</v>
      </c>
    </row>
    <row r="195" spans="1:14" ht="25.5" x14ac:dyDescent="0.55000000000000004">
      <c r="A195" s="10">
        <v>191</v>
      </c>
      <c r="B195" s="19" t="s">
        <v>204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4"/>
        <v>0</v>
      </c>
      <c r="K195" s="17" t="s">
        <v>16</v>
      </c>
      <c r="L195" s="18">
        <v>0</v>
      </c>
      <c r="M195" s="23">
        <f t="shared" si="15"/>
        <v>0</v>
      </c>
    </row>
    <row r="196" spans="1:14" ht="25.5" x14ac:dyDescent="0.55000000000000004">
      <c r="A196" s="10">
        <v>192</v>
      </c>
      <c r="B196" s="19" t="s">
        <v>205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200</v>
      </c>
      <c r="J196" s="16">
        <f t="shared" si="14"/>
        <v>0</v>
      </c>
      <c r="K196" s="17" t="s">
        <v>16</v>
      </c>
      <c r="L196" s="18">
        <v>0</v>
      </c>
      <c r="M196" s="23">
        <f t="shared" si="15"/>
        <v>0</v>
      </c>
    </row>
    <row r="197" spans="1:14" ht="25.5" x14ac:dyDescent="0.55000000000000004">
      <c r="A197" s="10">
        <v>193</v>
      </c>
      <c r="B197" s="19" t="s">
        <v>206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0</v>
      </c>
      <c r="J197" s="16">
        <f t="shared" si="14"/>
        <v>0</v>
      </c>
      <c r="K197" s="17" t="s">
        <v>16</v>
      </c>
      <c r="L197" s="18">
        <v>0</v>
      </c>
      <c r="M197" s="23">
        <f t="shared" si="15"/>
        <v>0</v>
      </c>
    </row>
    <row r="198" spans="1:14" ht="25.5" x14ac:dyDescent="0.55000000000000004">
      <c r="A198" s="10">
        <v>194</v>
      </c>
      <c r="B198" s="19" t="s">
        <v>207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150</v>
      </c>
      <c r="J198" s="16">
        <f t="shared" ref="J198:J218" si="17">+I198*H198</f>
        <v>0</v>
      </c>
      <c r="K198" s="17" t="s">
        <v>16</v>
      </c>
      <c r="L198" s="18">
        <v>0</v>
      </c>
      <c r="M198" s="23">
        <f t="shared" si="15"/>
        <v>0</v>
      </c>
    </row>
    <row r="199" spans="1:14" ht="25.5" x14ac:dyDescent="0.55000000000000004">
      <c r="A199" s="10">
        <v>195</v>
      </c>
      <c r="B199" s="19" t="s">
        <v>208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65</v>
      </c>
      <c r="J199" s="16">
        <f t="shared" si="17"/>
        <v>0</v>
      </c>
      <c r="K199" s="17" t="s">
        <v>16</v>
      </c>
      <c r="L199" s="18">
        <v>0</v>
      </c>
      <c r="M199" s="23">
        <f t="shared" ref="M199:M218" si="18">SUM(J199-L199)</f>
        <v>0</v>
      </c>
    </row>
    <row r="200" spans="1:14" ht="25.5" x14ac:dyDescent="0.55000000000000004">
      <c r="A200" s="10">
        <v>196</v>
      </c>
      <c r="B200" s="19" t="s">
        <v>209</v>
      </c>
      <c r="C200" s="12">
        <f>+'30'!G200</f>
        <v>51</v>
      </c>
      <c r="D200" s="13">
        <v>0</v>
      </c>
      <c r="E200" s="12">
        <f t="shared" si="13"/>
        <v>51</v>
      </c>
      <c r="F200" s="13">
        <v>0</v>
      </c>
      <c r="G200" s="12">
        <f t="shared" si="16"/>
        <v>51</v>
      </c>
      <c r="H200" s="14">
        <v>0</v>
      </c>
      <c r="I200" s="15">
        <v>0</v>
      </c>
      <c r="J200" s="16">
        <f t="shared" si="17"/>
        <v>0</v>
      </c>
      <c r="K200" s="17" t="s">
        <v>16</v>
      </c>
      <c r="L200" s="18">
        <v>0</v>
      </c>
      <c r="M200" s="23">
        <f t="shared" si="18"/>
        <v>0</v>
      </c>
    </row>
    <row r="201" spans="1:14" ht="25.5" x14ac:dyDescent="0.55000000000000004">
      <c r="A201" s="10">
        <v>197</v>
      </c>
      <c r="B201" s="19" t="s">
        <v>210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25</v>
      </c>
      <c r="J201" s="16">
        <f t="shared" si="17"/>
        <v>0</v>
      </c>
      <c r="K201" s="17" t="s">
        <v>16</v>
      </c>
      <c r="L201" s="18">
        <v>0</v>
      </c>
      <c r="M201" s="23">
        <f t="shared" si="18"/>
        <v>0</v>
      </c>
    </row>
    <row r="202" spans="1:14" ht="25.5" x14ac:dyDescent="0.55000000000000004">
      <c r="A202" s="10">
        <v>198</v>
      </c>
      <c r="B202" s="19" t="s">
        <v>211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150</v>
      </c>
      <c r="J202" s="16">
        <f t="shared" si="17"/>
        <v>0</v>
      </c>
      <c r="K202" s="17" t="s">
        <v>16</v>
      </c>
      <c r="L202" s="18">
        <v>0</v>
      </c>
      <c r="M202" s="23">
        <f t="shared" si="18"/>
        <v>0</v>
      </c>
    </row>
    <row r="203" spans="1:14" ht="25.5" x14ac:dyDescent="0.55000000000000004">
      <c r="A203" s="10">
        <v>199</v>
      </c>
      <c r="B203" s="19" t="s">
        <v>212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150</v>
      </c>
      <c r="J203" s="16">
        <f t="shared" si="17"/>
        <v>0</v>
      </c>
      <c r="K203" s="17" t="s">
        <v>16</v>
      </c>
      <c r="L203" s="18">
        <v>0</v>
      </c>
      <c r="M203" s="23">
        <f t="shared" si="18"/>
        <v>0</v>
      </c>
    </row>
    <row r="204" spans="1:14" ht="25.5" x14ac:dyDescent="0.55000000000000004">
      <c r="A204" s="10">
        <v>200</v>
      </c>
      <c r="B204" s="19" t="s">
        <v>255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120</v>
      </c>
      <c r="J204" s="16"/>
      <c r="K204" s="17" t="s">
        <v>16</v>
      </c>
      <c r="L204" s="18">
        <v>0</v>
      </c>
      <c r="M204" s="23">
        <f t="shared" si="18"/>
        <v>0</v>
      </c>
    </row>
    <row r="205" spans="1:14" ht="25.5" x14ac:dyDescent="0.55000000000000004">
      <c r="A205" s="10">
        <v>201</v>
      </c>
      <c r="B205" s="19" t="s">
        <v>213</v>
      </c>
      <c r="C205" s="12">
        <f>+'30'!G205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150</v>
      </c>
      <c r="J205" s="16">
        <f t="shared" si="17"/>
        <v>0</v>
      </c>
      <c r="K205" s="17" t="s">
        <v>16</v>
      </c>
      <c r="L205" s="18">
        <v>0</v>
      </c>
      <c r="M205" s="23">
        <f t="shared" si="18"/>
        <v>0</v>
      </c>
      <c r="N205" s="23">
        <f>SUM(M5:M207)</f>
        <v>0</v>
      </c>
    </row>
    <row r="206" spans="1:14" ht="25.5" x14ac:dyDescent="0.55000000000000004">
      <c r="A206" s="10">
        <v>202</v>
      </c>
      <c r="B206" s="19" t="s">
        <v>256</v>
      </c>
      <c r="C206" s="12">
        <f>+'30'!G206</f>
        <v>0</v>
      </c>
      <c r="D206" s="13">
        <v>0</v>
      </c>
      <c r="E206" s="12">
        <f t="shared" ref="E206:E218" si="19">C206+D206</f>
        <v>0</v>
      </c>
      <c r="F206" s="13">
        <v>0</v>
      </c>
      <c r="G206" s="12">
        <f t="shared" si="16"/>
        <v>0</v>
      </c>
      <c r="H206" s="14">
        <v>0</v>
      </c>
      <c r="I206" s="15">
        <v>150</v>
      </c>
      <c r="J206" s="16">
        <f t="shared" si="17"/>
        <v>0</v>
      </c>
      <c r="K206" s="17" t="s">
        <v>16</v>
      </c>
      <c r="L206" s="18">
        <v>0</v>
      </c>
      <c r="M206" s="23">
        <f t="shared" si="18"/>
        <v>0</v>
      </c>
      <c r="N206" s="23"/>
    </row>
    <row r="207" spans="1:14" ht="25.5" x14ac:dyDescent="0.55000000000000004">
      <c r="A207" s="10">
        <v>203</v>
      </c>
      <c r="B207" s="19" t="s">
        <v>257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50</v>
      </c>
      <c r="J207" s="16">
        <f t="shared" si="17"/>
        <v>0</v>
      </c>
      <c r="K207" s="17" t="s">
        <v>16</v>
      </c>
      <c r="L207" s="18">
        <v>0</v>
      </c>
      <c r="M207" s="23">
        <f t="shared" si="18"/>
        <v>0</v>
      </c>
      <c r="N207" s="23"/>
    </row>
    <row r="208" spans="1:14" ht="25.5" x14ac:dyDescent="0.55000000000000004">
      <c r="A208" s="10">
        <v>204</v>
      </c>
      <c r="B208" s="19" t="s">
        <v>258</v>
      </c>
      <c r="C208" s="12">
        <f>+'30'!G208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50</v>
      </c>
      <c r="J208" s="16">
        <f t="shared" si="17"/>
        <v>0</v>
      </c>
      <c r="K208" s="17" t="s">
        <v>16</v>
      </c>
      <c r="L208" s="18">
        <v>0</v>
      </c>
      <c r="M208" s="23">
        <f t="shared" si="18"/>
        <v>0</v>
      </c>
      <c r="N208" s="23"/>
    </row>
    <row r="209" spans="1:45" ht="25.5" x14ac:dyDescent="0.55000000000000004">
      <c r="A209" s="10">
        <v>205</v>
      </c>
      <c r="B209" s="19" t="s">
        <v>259</v>
      </c>
      <c r="C209" s="12">
        <f>+'30'!G209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10</v>
      </c>
      <c r="J209" s="16">
        <f t="shared" si="17"/>
        <v>0</v>
      </c>
      <c r="K209" s="17" t="s">
        <v>16</v>
      </c>
      <c r="L209" s="18">
        <v>0</v>
      </c>
      <c r="M209" s="23">
        <f t="shared" si="18"/>
        <v>0</v>
      </c>
      <c r="N209" s="23"/>
    </row>
    <row r="210" spans="1:45" ht="25.5" x14ac:dyDescent="0.55000000000000004">
      <c r="A210" s="10">
        <v>206</v>
      </c>
      <c r="B210" s="19" t="s">
        <v>174</v>
      </c>
      <c r="C210" s="12">
        <f>+'30'!G210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20">
        <v>50</v>
      </c>
      <c r="J210" s="16">
        <f t="shared" si="17"/>
        <v>0</v>
      </c>
      <c r="K210" s="17" t="s">
        <v>16</v>
      </c>
      <c r="L210" s="18">
        <v>0</v>
      </c>
      <c r="M210" s="23">
        <f t="shared" si="18"/>
        <v>0</v>
      </c>
      <c r="N210" s="23"/>
    </row>
    <row r="211" spans="1:45" ht="25.5" x14ac:dyDescent="0.55000000000000004">
      <c r="A211" s="10">
        <v>207</v>
      </c>
      <c r="B211" s="19" t="s">
        <v>290</v>
      </c>
      <c r="C211" s="12">
        <f>+'30'!G211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20">
        <v>50</v>
      </c>
      <c r="J211" s="16">
        <f t="shared" si="17"/>
        <v>0</v>
      </c>
      <c r="K211" s="17" t="s">
        <v>16</v>
      </c>
      <c r="L211" s="18">
        <v>0</v>
      </c>
      <c r="M211" s="23">
        <f t="shared" si="18"/>
        <v>0</v>
      </c>
      <c r="N211" s="23"/>
    </row>
    <row r="212" spans="1:45" ht="25.5" x14ac:dyDescent="0.55000000000000004">
      <c r="A212" s="10">
        <v>208</v>
      </c>
      <c r="B212" s="19" t="s">
        <v>291</v>
      </c>
      <c r="C212" s="12">
        <f>+'30'!G212</f>
        <v>0</v>
      </c>
      <c r="D212" s="13">
        <v>0</v>
      </c>
      <c r="E212" s="12">
        <f t="shared" si="19"/>
        <v>0</v>
      </c>
      <c r="F212" s="13">
        <v>0</v>
      </c>
      <c r="G212" s="12">
        <f t="shared" si="16"/>
        <v>0</v>
      </c>
      <c r="H212" s="14">
        <v>0</v>
      </c>
      <c r="I212" s="20">
        <v>50</v>
      </c>
      <c r="J212" s="16">
        <f t="shared" si="17"/>
        <v>0</v>
      </c>
      <c r="K212" s="17" t="s">
        <v>16</v>
      </c>
      <c r="L212" s="18">
        <v>0</v>
      </c>
      <c r="M212" s="23">
        <f t="shared" si="18"/>
        <v>0</v>
      </c>
      <c r="N212" s="23"/>
    </row>
    <row r="213" spans="1:45" ht="25.5" x14ac:dyDescent="0.55000000000000004">
      <c r="A213" s="10">
        <v>209</v>
      </c>
      <c r="B213" s="19" t="s">
        <v>292</v>
      </c>
      <c r="C213" s="12">
        <f>+'30'!G213</f>
        <v>0</v>
      </c>
      <c r="D213" s="13">
        <v>0</v>
      </c>
      <c r="E213" s="12">
        <f t="shared" si="19"/>
        <v>0</v>
      </c>
      <c r="F213" s="13">
        <v>0</v>
      </c>
      <c r="G213" s="12">
        <f t="shared" si="16"/>
        <v>0</v>
      </c>
      <c r="H213" s="14">
        <v>0</v>
      </c>
      <c r="I213" s="20">
        <v>60</v>
      </c>
      <c r="J213" s="16">
        <f t="shared" si="17"/>
        <v>0</v>
      </c>
      <c r="K213" s="17" t="s">
        <v>16</v>
      </c>
      <c r="L213" s="18">
        <v>0</v>
      </c>
      <c r="M213" s="23">
        <f t="shared" si="18"/>
        <v>0</v>
      </c>
      <c r="N213" s="23"/>
    </row>
    <row r="214" spans="1:45" ht="25.5" x14ac:dyDescent="0.55000000000000004">
      <c r="A214" s="10">
        <v>210</v>
      </c>
      <c r="B214" s="19" t="s">
        <v>293</v>
      </c>
      <c r="C214" s="12">
        <f>+'30'!G214</f>
        <v>0</v>
      </c>
      <c r="D214" s="13">
        <v>0</v>
      </c>
      <c r="E214" s="12">
        <f t="shared" si="19"/>
        <v>0</v>
      </c>
      <c r="F214" s="13">
        <v>0</v>
      </c>
      <c r="G214" s="12">
        <f t="shared" si="16"/>
        <v>0</v>
      </c>
      <c r="H214" s="14">
        <v>0</v>
      </c>
      <c r="I214" s="20">
        <v>60</v>
      </c>
      <c r="J214" s="16">
        <f t="shared" si="17"/>
        <v>0</v>
      </c>
      <c r="K214" s="17" t="s">
        <v>16</v>
      </c>
      <c r="L214" s="18">
        <v>0</v>
      </c>
      <c r="M214" s="23">
        <f t="shared" si="18"/>
        <v>0</v>
      </c>
      <c r="N214" s="23"/>
    </row>
    <row r="215" spans="1:45" ht="25.5" x14ac:dyDescent="0.55000000000000004">
      <c r="A215" s="10">
        <v>211</v>
      </c>
      <c r="B215" s="19" t="s">
        <v>337</v>
      </c>
      <c r="C215" s="12">
        <f>+'30'!G215</f>
        <v>0</v>
      </c>
      <c r="D215" s="13">
        <v>0</v>
      </c>
      <c r="E215" s="12">
        <f t="shared" si="19"/>
        <v>0</v>
      </c>
      <c r="F215" s="13">
        <v>0</v>
      </c>
      <c r="G215" s="12">
        <f t="shared" si="16"/>
        <v>0</v>
      </c>
      <c r="H215" s="14">
        <v>0</v>
      </c>
      <c r="I215" s="20">
        <v>50</v>
      </c>
      <c r="J215" s="16">
        <f t="shared" si="17"/>
        <v>0</v>
      </c>
      <c r="K215" s="17" t="s">
        <v>16</v>
      </c>
      <c r="L215" s="18">
        <v>0</v>
      </c>
      <c r="M215" s="23">
        <f t="shared" si="18"/>
        <v>0</v>
      </c>
      <c r="N215" s="23"/>
    </row>
    <row r="216" spans="1:45" ht="25.5" x14ac:dyDescent="0.55000000000000004">
      <c r="A216" s="10">
        <v>212</v>
      </c>
      <c r="B216" s="19" t="s">
        <v>338</v>
      </c>
      <c r="C216" s="12">
        <f>+'30'!G216</f>
        <v>3</v>
      </c>
      <c r="D216" s="13">
        <v>0</v>
      </c>
      <c r="E216" s="12">
        <f t="shared" si="19"/>
        <v>3</v>
      </c>
      <c r="F216" s="13">
        <v>0</v>
      </c>
      <c r="G216" s="12">
        <f t="shared" si="16"/>
        <v>3</v>
      </c>
      <c r="H216" s="14">
        <v>0</v>
      </c>
      <c r="I216" s="20">
        <v>50</v>
      </c>
      <c r="J216" s="16">
        <f t="shared" si="17"/>
        <v>0</v>
      </c>
      <c r="K216" s="17" t="s">
        <v>16</v>
      </c>
      <c r="L216" s="18">
        <v>0</v>
      </c>
      <c r="M216" s="23">
        <f t="shared" si="18"/>
        <v>0</v>
      </c>
      <c r="N216" s="23"/>
    </row>
    <row r="217" spans="1:45" ht="25.5" x14ac:dyDescent="0.55000000000000004">
      <c r="A217" s="10">
        <v>213</v>
      </c>
      <c r="B217" s="19" t="s">
        <v>347</v>
      </c>
      <c r="C217" s="12">
        <f>+'30'!G217</f>
        <v>0</v>
      </c>
      <c r="D217" s="13">
        <v>0</v>
      </c>
      <c r="E217" s="12">
        <f t="shared" si="19"/>
        <v>0</v>
      </c>
      <c r="F217" s="13">
        <v>0</v>
      </c>
      <c r="G217" s="12">
        <f t="shared" si="16"/>
        <v>0</v>
      </c>
      <c r="H217" s="14">
        <v>0</v>
      </c>
      <c r="I217" s="20">
        <v>50</v>
      </c>
      <c r="J217" s="16">
        <f t="shared" si="17"/>
        <v>0</v>
      </c>
      <c r="K217" s="17" t="s">
        <v>16</v>
      </c>
      <c r="L217" s="18">
        <v>0</v>
      </c>
      <c r="M217" s="23">
        <f t="shared" si="18"/>
        <v>0</v>
      </c>
      <c r="N217" s="23"/>
    </row>
    <row r="218" spans="1:45" ht="25.5" x14ac:dyDescent="0.55000000000000004">
      <c r="A218" s="10">
        <v>214</v>
      </c>
      <c r="B218" s="19"/>
      <c r="C218" s="12">
        <f>+'30'!G218</f>
        <v>0</v>
      </c>
      <c r="D218" s="13">
        <v>0</v>
      </c>
      <c r="E218" s="12">
        <f t="shared" si="19"/>
        <v>0</v>
      </c>
      <c r="F218" s="13">
        <v>0</v>
      </c>
      <c r="G218" s="12">
        <f t="shared" si="16"/>
        <v>0</v>
      </c>
      <c r="H218" s="14">
        <v>0</v>
      </c>
      <c r="I218" s="20">
        <v>50</v>
      </c>
      <c r="J218" s="16">
        <f t="shared" si="17"/>
        <v>0</v>
      </c>
      <c r="K218" s="17" t="s">
        <v>16</v>
      </c>
      <c r="L218" s="18">
        <v>0</v>
      </c>
      <c r="M218" s="23">
        <f t="shared" si="18"/>
        <v>0</v>
      </c>
      <c r="N218" s="23"/>
    </row>
    <row r="219" spans="1:45" ht="25.5" x14ac:dyDescent="0.55000000000000004">
      <c r="A219" s="1"/>
      <c r="C219" s="24"/>
      <c r="D219" s="25"/>
      <c r="E219" s="24"/>
      <c r="F219" s="25"/>
      <c r="G219" s="24"/>
      <c r="H219" s="24"/>
      <c r="I219" s="26"/>
      <c r="J219" s="28"/>
      <c r="K219" s="27"/>
      <c r="L219" s="18">
        <v>0</v>
      </c>
      <c r="M219" s="164" t="s">
        <v>225</v>
      </c>
      <c r="N219" s="161"/>
      <c r="Z219" s="29"/>
    </row>
    <row r="220" spans="1:45" x14ac:dyDescent="0.5">
      <c r="A220" s="1"/>
      <c r="C220" s="24"/>
      <c r="D220" s="25"/>
      <c r="E220" s="24"/>
      <c r="F220" s="25"/>
      <c r="G220" s="24"/>
      <c r="H220" s="162" t="s">
        <v>224</v>
      </c>
      <c r="I220" s="163"/>
      <c r="J220" s="30">
        <f>+X107</f>
        <v>0</v>
      </c>
      <c r="K220" s="27"/>
      <c r="L220" s="29"/>
      <c r="Z220" s="29"/>
    </row>
    <row r="221" spans="1:45" ht="25.5" x14ac:dyDescent="0.55000000000000004">
      <c r="A221" s="1"/>
      <c r="C221" s="31"/>
      <c r="E221" s="31"/>
      <c r="G221" s="31"/>
      <c r="H221" s="32"/>
      <c r="I221" s="151" t="s">
        <v>214</v>
      </c>
      <c r="J221" s="151"/>
      <c r="K221" s="33">
        <f>SUM(J5:J220)</f>
        <v>0</v>
      </c>
    </row>
    <row r="222" spans="1:45" ht="25.5" x14ac:dyDescent="0.55000000000000004">
      <c r="A222" s="1"/>
      <c r="C222" s="31"/>
      <c r="E222" s="31"/>
      <c r="G222" s="31"/>
      <c r="I222" s="147" t="s">
        <v>215</v>
      </c>
      <c r="J222" s="148"/>
      <c r="K222" s="36">
        <v>0</v>
      </c>
    </row>
    <row r="223" spans="1:45" ht="25.5" x14ac:dyDescent="0.55000000000000004">
      <c r="A223" s="1"/>
      <c r="C223" s="31"/>
      <c r="E223" s="31"/>
      <c r="G223" s="31"/>
      <c r="I223" s="34" t="s">
        <v>216</v>
      </c>
      <c r="J223" s="35"/>
      <c r="K223" s="36">
        <f>SUM(L223:AS223)</f>
        <v>0</v>
      </c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25.5" x14ac:dyDescent="0.55000000000000004">
      <c r="A224" s="1"/>
      <c r="C224" s="31"/>
      <c r="E224" s="31"/>
      <c r="G224" s="31"/>
      <c r="I224" s="147" t="s">
        <v>217</v>
      </c>
      <c r="J224" s="148"/>
      <c r="K224" s="36">
        <v>0</v>
      </c>
    </row>
    <row r="225" spans="1:45" ht="25.5" x14ac:dyDescent="0.55000000000000004">
      <c r="A225" s="1"/>
      <c r="C225" s="31"/>
      <c r="E225" s="31"/>
      <c r="G225" s="31"/>
      <c r="I225" s="147" t="s">
        <v>218</v>
      </c>
      <c r="J225" s="148"/>
      <c r="K225" s="36">
        <v>0</v>
      </c>
    </row>
    <row r="226" spans="1:45" ht="25.5" x14ac:dyDescent="0.55000000000000004">
      <c r="A226" s="1"/>
      <c r="C226" s="31"/>
      <c r="E226" s="31"/>
      <c r="G226" s="31"/>
      <c r="I226" s="147" t="s">
        <v>219</v>
      </c>
      <c r="J226" s="148"/>
      <c r="K226" s="37">
        <f>SUM(L5:L219)</f>
        <v>0</v>
      </c>
    </row>
    <row r="227" spans="1:45" ht="25.5" x14ac:dyDescent="0.55000000000000004">
      <c r="A227" s="1"/>
      <c r="C227" s="31"/>
      <c r="E227" s="31"/>
      <c r="G227" s="31"/>
      <c r="I227" s="147" t="s">
        <v>220</v>
      </c>
      <c r="J227" s="148"/>
      <c r="K227" s="33">
        <f>K221-K222-K223-K225-K226</f>
        <v>0</v>
      </c>
    </row>
    <row r="228" spans="1:45" ht="25.5" x14ac:dyDescent="0.55000000000000004">
      <c r="A228" s="1"/>
      <c r="C228" s="31"/>
      <c r="E228" s="31"/>
      <c r="G228" s="31"/>
      <c r="I228" s="147" t="s">
        <v>221</v>
      </c>
      <c r="J228" s="148"/>
      <c r="K228" s="37">
        <v>0</v>
      </c>
    </row>
    <row r="229" spans="1:45" ht="25.5" x14ac:dyDescent="0.55000000000000004">
      <c r="A229" s="1"/>
      <c r="C229" s="31"/>
      <c r="E229" s="31"/>
      <c r="G229" s="31"/>
      <c r="I229" s="147" t="s">
        <v>222</v>
      </c>
      <c r="J229" s="148"/>
      <c r="K229" s="33">
        <f>+K228-K227</f>
        <v>0</v>
      </c>
    </row>
    <row r="230" spans="1:45" ht="25.5" x14ac:dyDescent="0.55000000000000004">
      <c r="G230" s="2"/>
      <c r="I230" s="147" t="s">
        <v>223</v>
      </c>
      <c r="J230" s="148"/>
      <c r="K230" s="33">
        <f>+K228-K227</f>
        <v>0</v>
      </c>
    </row>
    <row r="231" spans="1:45" x14ac:dyDescent="0.5">
      <c r="G231" s="2"/>
      <c r="I231" s="2"/>
    </row>
    <row r="232" spans="1:45" x14ac:dyDescent="0.5">
      <c r="G232" s="2"/>
      <c r="I232" s="2"/>
    </row>
    <row r="233" spans="1:45" s="2" customFormat="1" x14ac:dyDescent="0.5"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 spans="1:45" s="2" customFormat="1" x14ac:dyDescent="0.5"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</row>
    <row r="235" spans="1:45" s="2" customFormat="1" x14ac:dyDescent="0.5"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 spans="1:45" s="2" customFormat="1" x14ac:dyDescent="0.5"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 spans="1:45" s="2" customFormat="1" x14ac:dyDescent="0.5"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 spans="1:45" s="2" customFormat="1" x14ac:dyDescent="0.5"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 spans="1:45" s="2" customFormat="1" x14ac:dyDescent="0.5"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</row>
    <row r="240" spans="1:45" s="2" customFormat="1" x14ac:dyDescent="0.5"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 spans="27:45" s="2" customFormat="1" x14ac:dyDescent="0.5"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</row>
    <row r="242" spans="27:45" s="2" customFormat="1" x14ac:dyDescent="0.5"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 spans="27:45" s="2" customFormat="1" x14ac:dyDescent="0.5"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 spans="27:45" s="2" customFormat="1" x14ac:dyDescent="0.5"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</row>
    <row r="245" spans="27:45" s="2" customFormat="1" x14ac:dyDescent="0.5"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 spans="27:45" s="2" customFormat="1" x14ac:dyDescent="0.5"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</row>
    <row r="247" spans="27:45" s="2" customFormat="1" x14ac:dyDescent="0.5"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 spans="27:45" s="2" customFormat="1" x14ac:dyDescent="0.5"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 spans="27:45" s="2" customFormat="1" x14ac:dyDescent="0.5"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</row>
    <row r="250" spans="27:45" s="2" customFormat="1" x14ac:dyDescent="0.5"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 spans="27:45" s="2" customFormat="1" x14ac:dyDescent="0.5"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</row>
    <row r="252" spans="27:45" s="2" customFormat="1" x14ac:dyDescent="0.5"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 spans="27:45" s="2" customFormat="1" x14ac:dyDescent="0.5"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</row>
    <row r="254" spans="27:45" s="2" customFormat="1" x14ac:dyDescent="0.5"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 spans="27:45" s="2" customFormat="1" x14ac:dyDescent="0.5"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 spans="27:45" s="2" customFormat="1" x14ac:dyDescent="0.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 spans="27:45" s="2" customFormat="1" x14ac:dyDescent="0.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</row>
    <row r="258" spans="27:45" s="2" customFormat="1" x14ac:dyDescent="0.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 spans="27:45" s="2" customFormat="1" x14ac:dyDescent="0.5"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 spans="27:45" s="2" customFormat="1" x14ac:dyDescent="0.5"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</row>
    <row r="261" spans="27:45" s="2" customFormat="1" x14ac:dyDescent="0.5"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</row>
    <row r="262" spans="27:45" s="2" customFormat="1" x14ac:dyDescent="0.5"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</row>
    <row r="263" spans="27:45" s="2" customFormat="1" x14ac:dyDescent="0.5"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</row>
    <row r="264" spans="27:45" s="2" customFormat="1" x14ac:dyDescent="0.5"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 spans="27:45" s="2" customFormat="1" x14ac:dyDescent="0.5"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</row>
    <row r="266" spans="27:45" s="2" customFormat="1" x14ac:dyDescent="0.5"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</row>
    <row r="267" spans="27:45" s="2" customFormat="1" x14ac:dyDescent="0.5"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 spans="27:45" s="2" customFormat="1" x14ac:dyDescent="0.5"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 spans="27:45" s="2" customFormat="1" x14ac:dyDescent="0.5"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 spans="27:45" s="2" customFormat="1" x14ac:dyDescent="0.5"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 spans="27:45" s="2" customFormat="1" x14ac:dyDescent="0.5"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 spans="27:45" s="2" customFormat="1" x14ac:dyDescent="0.5"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 spans="27:45" s="2" customFormat="1" x14ac:dyDescent="0.5"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</row>
    <row r="274" spans="27:45" s="2" customFormat="1" x14ac:dyDescent="0.5"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</row>
    <row r="275" spans="27:45" s="2" customFormat="1" x14ac:dyDescent="0.5"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</row>
    <row r="276" spans="27:45" s="2" customFormat="1" x14ac:dyDescent="0.5"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</row>
    <row r="277" spans="27:45" s="2" customFormat="1" x14ac:dyDescent="0.5"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 spans="27:45" s="2" customFormat="1" x14ac:dyDescent="0.5"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 spans="27:45" s="2" customFormat="1" x14ac:dyDescent="0.5"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</row>
    <row r="280" spans="27:45" s="2" customFormat="1" x14ac:dyDescent="0.5"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 spans="27:45" s="2" customFormat="1" x14ac:dyDescent="0.5"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</row>
    <row r="282" spans="27:45" s="2" customFormat="1" x14ac:dyDescent="0.5"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 spans="27:45" s="2" customFormat="1" x14ac:dyDescent="0.5"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</row>
    <row r="284" spans="27:45" s="2" customFormat="1" x14ac:dyDescent="0.5"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 spans="27:45" s="2" customFormat="1" x14ac:dyDescent="0.5"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 spans="27:45" s="2" customFormat="1" x14ac:dyDescent="0.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</row>
    <row r="287" spans="27:45" s="2" customFormat="1" x14ac:dyDescent="0.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</row>
    <row r="288" spans="27:45" s="2" customFormat="1" x14ac:dyDescent="0.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</row>
    <row r="289" spans="27:45" s="2" customFormat="1" x14ac:dyDescent="0.5"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</row>
    <row r="290" spans="27:45" s="2" customFormat="1" x14ac:dyDescent="0.5"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 spans="27:45" s="2" customFormat="1" x14ac:dyDescent="0.5"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</row>
    <row r="292" spans="27:45" s="2" customFormat="1" x14ac:dyDescent="0.5"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 spans="27:45" s="2" customFormat="1" x14ac:dyDescent="0.5"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</row>
    <row r="294" spans="27:45" s="2" customFormat="1" x14ac:dyDescent="0.5"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</row>
    <row r="295" spans="27:45" s="2" customFormat="1" x14ac:dyDescent="0.5"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 spans="27:45" s="2" customFormat="1" x14ac:dyDescent="0.5"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 spans="27:45" s="2" customFormat="1" x14ac:dyDescent="0.5"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 spans="27:45" s="2" customFormat="1" x14ac:dyDescent="0.5"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</row>
    <row r="299" spans="27:45" s="2" customFormat="1" x14ac:dyDescent="0.5"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 spans="27:45" s="2" customFormat="1" x14ac:dyDescent="0.5"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 spans="27:45" s="2" customFormat="1" x14ac:dyDescent="0.5"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 spans="27:45" s="2" customFormat="1" x14ac:dyDescent="0.5"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 spans="27:45" s="2" customFormat="1" x14ac:dyDescent="0.5"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</row>
    <row r="304" spans="27:45" s="2" customFormat="1" x14ac:dyDescent="0.5"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</row>
    <row r="305" spans="27:45" s="2" customFormat="1" x14ac:dyDescent="0.5"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</sheetData>
  <mergeCells count="32">
    <mergeCell ref="I228:J228"/>
    <mergeCell ref="I229:J229"/>
    <mergeCell ref="I230:J230"/>
    <mergeCell ref="H220:I220"/>
    <mergeCell ref="I221:J221"/>
    <mergeCell ref="I222:J222"/>
    <mergeCell ref="I224:J224"/>
    <mergeCell ref="I225:J225"/>
    <mergeCell ref="I226:J226"/>
    <mergeCell ref="Z3:Z4"/>
    <mergeCell ref="P107:W107"/>
    <mergeCell ref="R3:R4"/>
    <mergeCell ref="S3:S4"/>
    <mergeCell ref="I227:J227"/>
    <mergeCell ref="M219:N219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2024-02-18T08:47:39Z</cp:lastPrinted>
  <dcterms:created xsi:type="dcterms:W3CDTF">2023-12-01T06:42:02Z</dcterms:created>
  <dcterms:modified xsi:type="dcterms:W3CDTF">2024-03-01T06:15:29Z</dcterms:modified>
</cp:coreProperties>
</file>