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8\1. ม.ค\"/>
    </mc:Choice>
  </mc:AlternateContent>
  <xr:revisionPtr revIDLastSave="0" documentId="13_ncr:1_{21CC379C-EDB9-41A8-B120-1B06FC027716}" xr6:coauthVersionLast="47" xr6:coauthVersionMax="47" xr10:uidLastSave="{00000000-0000-0000-0000-000000000000}"/>
  <bookViews>
    <workbookView xWindow="-108" yWindow="-108" windowWidth="23256" windowHeight="12456" tabRatio="936" activeTab="19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3" i="8" l="1"/>
  <c r="F267" i="8"/>
  <c r="E6" i="107" l="1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5" i="107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5" i="105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5" i="104"/>
  <c r="P94" i="107"/>
  <c r="P94" i="106"/>
  <c r="P94" i="105"/>
  <c r="P94" i="104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5" i="103"/>
  <c r="P94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5" i="100"/>
  <c r="P12" i="99"/>
  <c r="P13" i="99"/>
  <c r="P14" i="99"/>
  <c r="P15" i="99"/>
  <c r="P16" i="99"/>
  <c r="P17" i="99"/>
  <c r="P18" i="99"/>
  <c r="P19" i="99"/>
  <c r="P20" i="99"/>
  <c r="P22" i="99"/>
  <c r="P23" i="99"/>
  <c r="P25" i="99"/>
  <c r="P26" i="99"/>
  <c r="P27" i="99"/>
  <c r="P29" i="99"/>
  <c r="P30" i="99"/>
  <c r="P31" i="99"/>
  <c r="P33" i="99"/>
  <c r="P34" i="99"/>
  <c r="P35" i="99"/>
  <c r="P36" i="99"/>
  <c r="P37" i="99"/>
  <c r="P38" i="99"/>
  <c r="P41" i="99"/>
  <c r="P42" i="99"/>
  <c r="P43" i="99"/>
  <c r="P44" i="99"/>
  <c r="P45" i="99"/>
  <c r="P46" i="99"/>
  <c r="P47" i="99"/>
  <c r="P48" i="99"/>
  <c r="P50" i="99"/>
  <c r="P51" i="99"/>
  <c r="P52" i="99"/>
  <c r="P53" i="99"/>
  <c r="P54" i="99"/>
  <c r="P59" i="99"/>
  <c r="P60" i="99"/>
  <c r="P61" i="99"/>
  <c r="P63" i="99"/>
  <c r="P64" i="99"/>
  <c r="P65" i="99"/>
  <c r="P66" i="99"/>
  <c r="P67" i="99"/>
  <c r="P68" i="99"/>
  <c r="P69" i="99"/>
  <c r="P70" i="99"/>
  <c r="P71" i="99"/>
  <c r="P72" i="99"/>
  <c r="P73" i="99"/>
  <c r="P74" i="99"/>
  <c r="P75" i="99"/>
  <c r="P76" i="99"/>
  <c r="P77" i="99"/>
  <c r="P78" i="99"/>
  <c r="P79" i="99"/>
  <c r="P80" i="99"/>
  <c r="P81" i="99"/>
  <c r="P82" i="99"/>
  <c r="P83" i="99"/>
  <c r="P84" i="99"/>
  <c r="P85" i="99"/>
  <c r="P86" i="99"/>
  <c r="P87" i="99"/>
  <c r="P88" i="99"/>
  <c r="P89" i="99"/>
  <c r="P90" i="99"/>
  <c r="P91" i="99"/>
  <c r="P92" i="99"/>
  <c r="P93" i="99"/>
  <c r="P94" i="99"/>
  <c r="P95" i="99"/>
  <c r="P96" i="99"/>
  <c r="P97" i="99"/>
  <c r="P98" i="99"/>
  <c r="P99" i="99"/>
  <c r="P100" i="99"/>
  <c r="P101" i="99"/>
  <c r="P102" i="99"/>
  <c r="P103" i="99"/>
  <c r="P104" i="99"/>
  <c r="P105" i="99"/>
  <c r="P106" i="99"/>
  <c r="P107" i="99"/>
  <c r="P108" i="99"/>
  <c r="P109" i="99"/>
  <c r="P110" i="99"/>
  <c r="P111" i="99"/>
  <c r="P112" i="99"/>
  <c r="P113" i="99"/>
  <c r="P114" i="99"/>
  <c r="P115" i="99"/>
  <c r="P116" i="99"/>
  <c r="P117" i="99"/>
  <c r="P118" i="99"/>
  <c r="P119" i="99"/>
  <c r="P120" i="99"/>
  <c r="P121" i="99"/>
  <c r="P122" i="99"/>
  <c r="P123" i="99"/>
  <c r="P124" i="99"/>
  <c r="P125" i="99"/>
  <c r="P126" i="99"/>
  <c r="P127" i="99"/>
  <c r="P128" i="99"/>
  <c r="P129" i="99"/>
  <c r="P130" i="99"/>
  <c r="P131" i="99"/>
  <c r="P132" i="99"/>
  <c r="P134" i="99"/>
  <c r="P135" i="99"/>
  <c r="P136" i="99"/>
  <c r="P137" i="99"/>
  <c r="P138" i="99"/>
  <c r="P139" i="99"/>
  <c r="P140" i="99"/>
  <c r="P141" i="99"/>
  <c r="P142" i="99"/>
  <c r="P143" i="99"/>
  <c r="P144" i="99"/>
  <c r="P145" i="99"/>
  <c r="P146" i="99"/>
  <c r="P147" i="99"/>
  <c r="P148" i="99"/>
  <c r="P149" i="99"/>
  <c r="P150" i="99"/>
  <c r="P151" i="99"/>
  <c r="P152" i="99"/>
  <c r="P153" i="99"/>
  <c r="P154" i="99"/>
  <c r="P155" i="99"/>
  <c r="P156" i="99"/>
  <c r="P157" i="99"/>
  <c r="P158" i="99"/>
  <c r="P159" i="99"/>
  <c r="P160" i="99"/>
  <c r="P161" i="99"/>
  <c r="P162" i="99"/>
  <c r="P163" i="99"/>
  <c r="P164" i="99"/>
  <c r="P165" i="99"/>
  <c r="P166" i="99"/>
  <c r="P167" i="99"/>
  <c r="P168" i="99"/>
  <c r="P169" i="99"/>
  <c r="P170" i="99"/>
  <c r="P171" i="99"/>
  <c r="P172" i="99"/>
  <c r="P173" i="99"/>
  <c r="P174" i="99"/>
  <c r="P175" i="99"/>
  <c r="P176" i="99"/>
  <c r="P177" i="99"/>
  <c r="P178" i="99"/>
  <c r="P179" i="99"/>
  <c r="P180" i="99"/>
  <c r="P181" i="99"/>
  <c r="P182" i="99"/>
  <c r="P183" i="99"/>
  <c r="P184" i="99"/>
  <c r="P185" i="99"/>
  <c r="P186" i="99"/>
  <c r="P187" i="99"/>
  <c r="P188" i="99"/>
  <c r="P189" i="99"/>
  <c r="P190" i="99"/>
  <c r="P191" i="99"/>
  <c r="P192" i="99"/>
  <c r="P196" i="99"/>
  <c r="P197" i="99"/>
  <c r="P198" i="99"/>
  <c r="P199" i="99"/>
  <c r="P200" i="99"/>
  <c r="P201" i="99"/>
  <c r="P202" i="99"/>
  <c r="P203" i="99"/>
  <c r="P204" i="99"/>
  <c r="P205" i="99"/>
  <c r="P206" i="99"/>
  <c r="P207" i="99"/>
  <c r="P208" i="99"/>
  <c r="P209" i="99"/>
  <c r="P210" i="99"/>
  <c r="P211" i="99"/>
  <c r="P212" i="99"/>
  <c r="P213" i="99"/>
  <c r="P214" i="99"/>
  <c r="P215" i="99"/>
  <c r="P216" i="99"/>
  <c r="P217" i="99"/>
  <c r="P218" i="99"/>
  <c r="P219" i="99"/>
  <c r="P220" i="99"/>
  <c r="P221" i="99"/>
  <c r="P222" i="99"/>
  <c r="P223" i="99"/>
  <c r="P224" i="99"/>
  <c r="P225" i="99"/>
  <c r="P226" i="99"/>
  <c r="P227" i="99"/>
  <c r="P228" i="99"/>
  <c r="P229" i="99"/>
  <c r="P230" i="99"/>
  <c r="P231" i="99"/>
  <c r="P232" i="99"/>
  <c r="P233" i="99"/>
  <c r="P234" i="99"/>
  <c r="P235" i="99"/>
  <c r="P236" i="99"/>
  <c r="P237" i="99"/>
  <c r="P238" i="99"/>
  <c r="P239" i="99"/>
  <c r="P240" i="99"/>
  <c r="P241" i="99"/>
  <c r="P242" i="99"/>
  <c r="P243" i="99"/>
  <c r="P244" i="99"/>
  <c r="P245" i="99"/>
  <c r="P246" i="99"/>
  <c r="P247" i="99"/>
  <c r="P24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5" i="96"/>
  <c r="M18" i="95"/>
  <c r="P18" i="95" s="1"/>
  <c r="M19" i="95"/>
  <c r="P19" i="95" s="1"/>
  <c r="M20" i="95"/>
  <c r="P20" i="95" s="1"/>
  <c r="M21" i="95"/>
  <c r="P21" i="95" s="1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5" i="92"/>
  <c r="P94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5" i="91"/>
  <c r="P9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5" i="90"/>
  <c r="N264" i="77"/>
  <c r="M114" i="77"/>
  <c r="P114" i="77" s="1"/>
  <c r="M115" i="77"/>
  <c r="P115" i="77" s="1"/>
  <c r="M116" i="77"/>
  <c r="P116" i="77" s="1"/>
  <c r="M117" i="77"/>
  <c r="P117" i="77" s="1"/>
  <c r="M118" i="77"/>
  <c r="P118" i="77" s="1"/>
  <c r="P94" i="101" l="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E257" i="81" s="1"/>
  <c r="G257" i="81" s="1"/>
  <c r="J257" i="81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R245" i="99"/>
  <c r="M245" i="99"/>
  <c r="R244" i="99"/>
  <c r="M244" i="99"/>
  <c r="R243" i="99"/>
  <c r="M243" i="99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R241" i="99"/>
  <c r="M241" i="99"/>
  <c r="R240" i="99"/>
  <c r="M240" i="99"/>
  <c r="R239" i="99"/>
  <c r="M239" i="99"/>
  <c r="R238" i="99"/>
  <c r="M238" i="99"/>
  <c r="R237" i="99"/>
  <c r="M237" i="99"/>
  <c r="R236" i="99"/>
  <c r="M236" i="99"/>
  <c r="R235" i="99"/>
  <c r="M235" i="99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M174" i="78"/>
  <c r="R174" i="79"/>
  <c r="M174" i="79"/>
  <c r="P174" i="79" s="1"/>
  <c r="R174" i="80"/>
  <c r="M174" i="80"/>
  <c r="P174" i="80" s="1"/>
  <c r="R174" i="81"/>
  <c r="M174" i="81"/>
  <c r="P174" i="81" s="1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M94" i="8" l="1"/>
  <c r="P94" i="103"/>
  <c r="E244" i="77"/>
  <c r="G244" i="77" s="1"/>
  <c r="J244" i="77" s="1"/>
  <c r="E244" i="78" s="1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5" i="77"/>
  <c r="J245" i="77" s="1"/>
  <c r="E245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P247" i="80"/>
  <c r="E243" i="8"/>
  <c r="E244" i="8"/>
  <c r="E245" i="8"/>
  <c r="E246" i="8"/>
  <c r="G251" i="78" l="1"/>
  <c r="J251" i="78" s="1"/>
  <c r="E251" i="79" s="1"/>
  <c r="E243" i="78"/>
  <c r="G250" i="78"/>
  <c r="J250" i="78" s="1"/>
  <c r="E250" i="79" s="1"/>
  <c r="E242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G115" i="74"/>
  <c r="J115" i="74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58" i="99"/>
  <c r="P258" i="99" s="1"/>
  <c r="M256" i="99"/>
  <c r="P256" i="99" s="1"/>
  <c r="M255" i="99"/>
  <c r="P255" i="99" s="1"/>
  <c r="M254" i="99"/>
  <c r="P254" i="99" s="1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M195" i="99"/>
  <c r="P195" i="99" s="1"/>
  <c r="M194" i="99"/>
  <c r="P194" i="99" s="1"/>
  <c r="M193" i="99"/>
  <c r="P193" i="99" s="1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7" i="99"/>
  <c r="M156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P133" i="99" s="1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M80" i="99"/>
  <c r="M79" i="99"/>
  <c r="M78" i="99"/>
  <c r="M77" i="99"/>
  <c r="M75" i="99"/>
  <c r="M74" i="99"/>
  <c r="M73" i="99"/>
  <c r="M72" i="99"/>
  <c r="M71" i="99"/>
  <c r="M70" i="99"/>
  <c r="M69" i="99"/>
  <c r="M68" i="99"/>
  <c r="M67" i="99"/>
  <c r="M66" i="99"/>
  <c r="M65" i="99"/>
  <c r="M64" i="99"/>
  <c r="M63" i="99"/>
  <c r="M62" i="99"/>
  <c r="P62" i="99" s="1"/>
  <c r="M61" i="99"/>
  <c r="M60" i="99"/>
  <c r="M59" i="99"/>
  <c r="M58" i="99"/>
  <c r="P58" i="99" s="1"/>
  <c r="M57" i="99"/>
  <c r="P57" i="99" s="1"/>
  <c r="M56" i="99"/>
  <c r="P56" i="99" s="1"/>
  <c r="M55" i="99"/>
  <c r="P55" i="99" s="1"/>
  <c r="M54" i="99"/>
  <c r="M53" i="99"/>
  <c r="M52" i="99"/>
  <c r="M51" i="99"/>
  <c r="M50" i="99"/>
  <c r="M49" i="99"/>
  <c r="P49" i="99" s="1"/>
  <c r="M48" i="99"/>
  <c r="M47" i="99"/>
  <c r="M46" i="99"/>
  <c r="M45" i="99"/>
  <c r="M44" i="99"/>
  <c r="M43" i="99"/>
  <c r="M42" i="99"/>
  <c r="M41" i="99"/>
  <c r="M40" i="99"/>
  <c r="P40" i="99" s="1"/>
  <c r="M39" i="99"/>
  <c r="P39" i="99" s="1"/>
  <c r="M38" i="99"/>
  <c r="M37" i="99"/>
  <c r="M36" i="99"/>
  <c r="M35" i="99"/>
  <c r="M34" i="99"/>
  <c r="M33" i="99"/>
  <c r="M32" i="99"/>
  <c r="P32" i="99" s="1"/>
  <c r="M31" i="99"/>
  <c r="M30" i="99"/>
  <c r="M29" i="99"/>
  <c r="M28" i="99"/>
  <c r="P28" i="99" s="1"/>
  <c r="M27" i="99"/>
  <c r="M26" i="99"/>
  <c r="M25" i="99"/>
  <c r="M24" i="99"/>
  <c r="P24" i="99" s="1"/>
  <c r="M23" i="99"/>
  <c r="M22" i="99"/>
  <c r="M21" i="99"/>
  <c r="P21" i="99" s="1"/>
  <c r="M20" i="99"/>
  <c r="M19" i="99"/>
  <c r="M18" i="99"/>
  <c r="M17" i="99"/>
  <c r="M16" i="99"/>
  <c r="M15" i="99"/>
  <c r="M14" i="99"/>
  <c r="M13" i="99"/>
  <c r="M12" i="99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M188" i="82"/>
  <c r="M187" i="82"/>
  <c r="M105" i="82"/>
  <c r="P105" i="82" s="1"/>
  <c r="M104" i="82"/>
  <c r="P104" i="82" s="1"/>
  <c r="M103" i="82"/>
  <c r="P103" i="82" s="1"/>
  <c r="M82" i="82"/>
  <c r="P82" i="82" s="1"/>
  <c r="M173" i="82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M105" i="78"/>
  <c r="P105" i="78" s="1"/>
  <c r="M104" i="78"/>
  <c r="P104" i="78" s="1"/>
  <c r="M103" i="78"/>
  <c r="P103" i="78" s="1"/>
  <c r="M82" i="78"/>
  <c r="P82" i="78" s="1"/>
  <c r="M173" i="78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M195" i="78"/>
  <c r="M194" i="78"/>
  <c r="M193" i="78"/>
  <c r="M192" i="78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M135" i="78"/>
  <c r="M134" i="78"/>
  <c r="M133" i="78"/>
  <c r="M132" i="78"/>
  <c r="M131" i="78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M115" i="78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207" i="79"/>
  <c r="R189" i="79"/>
  <c r="R207" i="80"/>
  <c r="R189" i="80"/>
  <c r="R207" i="81"/>
  <c r="R189" i="81"/>
  <c r="R207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05" i="78"/>
  <c r="R104" i="78"/>
  <c r="R103" i="78"/>
  <c r="R82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05" i="82"/>
  <c r="R104" i="82"/>
  <c r="R103" i="82"/>
  <c r="R82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9"/>
  <c r="R186" i="80"/>
  <c r="R186" i="81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9"/>
  <c r="R190" i="80"/>
  <c r="R190" i="81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9" i="78"/>
  <c r="J249" i="78" s="1"/>
  <c r="E249" i="79" s="1"/>
  <c r="E241" i="78"/>
  <c r="G245" i="78"/>
  <c r="J245" i="78" s="1"/>
  <c r="E245" i="79" s="1"/>
  <c r="E237" i="78"/>
  <c r="G88" i="78"/>
  <c r="J88" i="78" s="1"/>
  <c r="E88" i="79" s="1"/>
  <c r="E87" i="78"/>
  <c r="G246" i="78"/>
  <c r="J246" i="78" s="1"/>
  <c r="E246" i="79" s="1"/>
  <c r="E238" i="78"/>
  <c r="G242" i="78"/>
  <c r="J242" i="78" s="1"/>
  <c r="E247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9"/>
  <c r="R135" i="79"/>
  <c r="R134" i="79"/>
  <c r="R136" i="80"/>
  <c r="R135" i="80"/>
  <c r="R134" i="80"/>
  <c r="R136" i="81"/>
  <c r="R135" i="81"/>
  <c r="R134" i="81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R86" i="82"/>
  <c r="R101" i="82"/>
  <c r="R100" i="82"/>
  <c r="R99" i="82"/>
  <c r="R90" i="82"/>
  <c r="R38" i="82"/>
  <c r="R89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R86" i="78"/>
  <c r="R101" i="78"/>
  <c r="R100" i="78"/>
  <c r="R99" i="78"/>
  <c r="R90" i="78"/>
  <c r="R38" i="78"/>
  <c r="R89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8"/>
  <c r="R117" i="77"/>
  <c r="M117" i="8"/>
  <c r="R116" i="77"/>
  <c r="M116" i="8"/>
  <c r="R115" i="77"/>
  <c r="M115" i="8"/>
  <c r="M114" i="8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R33" i="77"/>
  <c r="M33" i="77"/>
  <c r="M33" i="8" s="1"/>
  <c r="R32" i="77"/>
  <c r="M32" i="77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AB9" i="8"/>
  <c r="AB13" i="8"/>
  <c r="AB15" i="8"/>
  <c r="AB17" i="8"/>
  <c r="E60" i="78"/>
  <c r="G60" i="78" s="1"/>
  <c r="J60" i="78" s="1"/>
  <c r="E60" i="79" s="1"/>
  <c r="G60" i="79" s="1"/>
  <c r="J60" i="79" s="1"/>
  <c r="E60" i="80" s="1"/>
  <c r="AB6" i="8"/>
  <c r="G178" i="78"/>
  <c r="J178" i="78" s="1"/>
  <c r="E178" i="79" s="1"/>
  <c r="E178" i="78"/>
  <c r="E45" i="78"/>
  <c r="G45" i="78" s="1"/>
  <c r="J45" i="78" s="1"/>
  <c r="E45" i="79" s="1"/>
  <c r="G45" i="79" s="1"/>
  <c r="J45" i="79" s="1"/>
  <c r="E45" i="80" s="1"/>
  <c r="AB8" i="8"/>
  <c r="AB10" i="8"/>
  <c r="AB12" i="8"/>
  <c r="AB14" i="8"/>
  <c r="AB16" i="8"/>
  <c r="M32" i="8"/>
  <c r="P32" i="77"/>
  <c r="M34" i="8"/>
  <c r="P34" i="77"/>
  <c r="P6" i="77"/>
  <c r="G178" i="79"/>
  <c r="J178" i="79" s="1"/>
  <c r="E178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M5" i="8"/>
  <c r="AB35" i="8"/>
  <c r="W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68" i="77"/>
  <c r="P71" i="77"/>
  <c r="P77" i="77"/>
  <c r="P85" i="77"/>
  <c r="P107" i="77"/>
  <c r="P110" i="77"/>
  <c r="P112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AB7" i="8" l="1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G75" i="84" l="1"/>
  <c r="J75" i="84" s="1"/>
  <c r="E75" i="84"/>
  <c r="E94" i="84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60" i="84"/>
  <c r="G60" i="84" s="1"/>
  <c r="J60" i="84" s="1"/>
  <c r="E60" i="85" s="1"/>
  <c r="G60" i="85" s="1"/>
  <c r="J60" i="85" s="1"/>
  <c r="G178" i="84"/>
  <c r="J178" i="84" s="1"/>
  <c r="E178" i="85" s="1"/>
  <c r="G178" i="85" s="1"/>
  <c r="J178" i="85" s="1"/>
  <c r="E178" i="84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60" i="86"/>
  <c r="G60" i="86" s="1"/>
  <c r="J60" i="86" s="1"/>
  <c r="E94" i="86"/>
  <c r="G94" i="86" s="1"/>
  <c r="J94" i="86" s="1"/>
  <c r="G75" i="85"/>
  <c r="J75" i="85" s="1"/>
  <c r="E75" i="85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60" i="87"/>
  <c r="G60" i="87" s="1"/>
  <c r="J60" i="87" s="1"/>
  <c r="E178" i="87"/>
  <c r="G178" i="87" s="1"/>
  <c r="J178" i="87" s="1"/>
  <c r="G45" i="86"/>
  <c r="J45" i="86" s="1"/>
  <c r="E45" i="86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109" i="85"/>
  <c r="G109" i="85" s="1"/>
  <c r="J109" i="85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94" i="91"/>
  <c r="J94" i="91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109" i="86"/>
  <c r="G109" i="86" s="1"/>
  <c r="J109" i="86" s="1"/>
  <c r="E178" i="88"/>
  <c r="G178" i="88" s="1"/>
  <c r="J178" i="88" s="1"/>
  <c r="G60" i="88"/>
  <c r="J60" i="88" s="1"/>
  <c r="E60" i="88"/>
  <c r="E94" i="88"/>
  <c r="G94" i="88" s="1"/>
  <c r="J94" i="88" s="1"/>
  <c r="E94" i="89" s="1"/>
  <c r="G94" i="89" s="1"/>
  <c r="J94" i="89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G129" i="86"/>
  <c r="J129" i="86" s="1"/>
  <c r="E129" i="86"/>
  <c r="E45" i="87"/>
  <c r="G45" i="87" s="1"/>
  <c r="J45" i="87" s="1"/>
  <c r="G237" i="78"/>
  <c r="J237" i="78" s="1"/>
  <c r="E229" i="78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45" i="88"/>
  <c r="G45" i="88" s="1"/>
  <c r="J45" i="88" s="1"/>
  <c r="E178" i="89"/>
  <c r="G178" i="89" s="1"/>
  <c r="J178" i="89" s="1"/>
  <c r="G178" i="90" s="1"/>
  <c r="J178" i="90" s="1"/>
  <c r="G178" i="91" s="1"/>
  <c r="J178" i="91" s="1"/>
  <c r="G109" i="87"/>
  <c r="J109" i="87" s="1"/>
  <c r="E109" i="87"/>
  <c r="E114" i="87"/>
  <c r="G114" i="87" s="1"/>
  <c r="J114" i="87" s="1"/>
  <c r="E229" i="79"/>
  <c r="E129" i="87"/>
  <c r="G129" i="87" s="1"/>
  <c r="J129" i="87" s="1"/>
  <c r="G60" i="89"/>
  <c r="J60" i="89" s="1"/>
  <c r="G60" i="90" s="1"/>
  <c r="J60" i="90" s="1"/>
  <c r="G60" i="91" s="1"/>
  <c r="J60" i="91" s="1"/>
  <c r="E60" i="89"/>
  <c r="E35" i="87"/>
  <c r="G35" i="87" s="1"/>
  <c r="J35" i="87" s="1"/>
  <c r="G245" i="79"/>
  <c r="J245" i="79" s="1"/>
  <c r="E245" i="80" s="1"/>
  <c r="E237" i="79"/>
  <c r="G237" i="79" s="1"/>
  <c r="J237" i="79" s="1"/>
  <c r="G169" i="88"/>
  <c r="J169" i="88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114" i="88" l="1"/>
  <c r="G114" i="88" s="1"/>
  <c r="J114" i="88" s="1"/>
  <c r="E129" i="88"/>
  <c r="G129" i="88" s="1"/>
  <c r="J129" i="88" s="1"/>
  <c r="G245" i="80"/>
  <c r="J245" i="80" s="1"/>
  <c r="E245" i="81" s="1"/>
  <c r="E237" i="80"/>
  <c r="G35" i="88"/>
  <c r="J35" i="88" s="1"/>
  <c r="E35" i="88"/>
  <c r="E45" i="89"/>
  <c r="G45" i="89" s="1"/>
  <c r="J45" i="89" s="1"/>
  <c r="G45" i="90" s="1"/>
  <c r="J45" i="90" s="1"/>
  <c r="E63" i="88"/>
  <c r="G63" i="88" s="1"/>
  <c r="J63" i="88" s="1"/>
  <c r="E109" i="88"/>
  <c r="G109" i="88" s="1"/>
  <c r="J109" i="88" s="1"/>
  <c r="G237" i="80"/>
  <c r="J237" i="80" s="1"/>
  <c r="E229" i="80"/>
  <c r="G229" i="80" s="1"/>
  <c r="J229" i="80" s="1"/>
  <c r="E229" i="81" s="1"/>
  <c r="E169" i="89"/>
  <c r="G169" i="89" s="1"/>
  <c r="J169" i="89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G45" i="91" l="1"/>
  <c r="J45" i="91" s="1"/>
  <c r="G45" i="92" s="1"/>
  <c r="J45" i="92" s="1"/>
  <c r="E63" i="89"/>
  <c r="G63" i="89" s="1"/>
  <c r="J63" i="89" s="1"/>
  <c r="G63" i="90" s="1"/>
  <c r="J63" i="90" s="1"/>
  <c r="E129" i="89"/>
  <c r="G129" i="89" s="1"/>
  <c r="J129" i="89" s="1"/>
  <c r="G129" i="90" s="1"/>
  <c r="J129" i="90" s="1"/>
  <c r="E109" i="89"/>
  <c r="G109" i="89" s="1"/>
  <c r="J109" i="89" s="1"/>
  <c r="G109" i="90" s="1"/>
  <c r="J109" i="90" s="1"/>
  <c r="G109" i="91" s="1"/>
  <c r="J109" i="91" s="1"/>
  <c r="G114" i="89"/>
  <c r="J114" i="89" s="1"/>
  <c r="G114" i="90" s="1"/>
  <c r="J114" i="90" s="1"/>
  <c r="G114" i="91" s="1"/>
  <c r="J114" i="91" s="1"/>
  <c r="E114" i="89"/>
  <c r="E35" i="89"/>
  <c r="G35" i="89" s="1"/>
  <c r="J35" i="89" s="1"/>
  <c r="G35" i="90" s="1"/>
  <c r="J35" i="90" s="1"/>
  <c r="G245" i="81"/>
  <c r="J245" i="81" s="1"/>
  <c r="E245" i="82" s="1"/>
  <c r="E237" i="8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35" i="91" l="1"/>
  <c r="J35" i="91" s="1"/>
  <c r="G35" i="92" s="1"/>
  <c r="J35" i="92" s="1"/>
  <c r="G35" i="93" s="1"/>
  <c r="J35" i="93" s="1"/>
  <c r="G35" i="94" s="1"/>
  <c r="J35" i="94" s="1"/>
  <c r="G129" i="91"/>
  <c r="J129" i="91" s="1"/>
  <c r="G129" i="92" s="1"/>
  <c r="J129" i="92" s="1"/>
  <c r="G63" i="91"/>
  <c r="J63" i="91" s="1"/>
  <c r="G63" i="92" s="1"/>
  <c r="J63" i="92" s="1"/>
  <c r="E12" i="87"/>
  <c r="G12" i="87" s="1"/>
  <c r="J12" i="87" s="1"/>
  <c r="E12" i="88" s="1"/>
  <c r="G12" i="88" s="1"/>
  <c r="J12" i="88" s="1"/>
  <c r="G245" i="82"/>
  <c r="J245" i="82" s="1"/>
  <c r="E245" i="83" s="1"/>
  <c r="E237" i="82"/>
  <c r="G229" i="82"/>
  <c r="J229" i="82" s="1"/>
  <c r="E229" i="83" s="1"/>
  <c r="G237" i="82"/>
  <c r="J237" i="82" s="1"/>
  <c r="E11" i="8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G205" i="78"/>
  <c r="J205" i="78" s="1"/>
  <c r="E205" i="79" s="1"/>
  <c r="G205" i="79" s="1"/>
  <c r="J205" i="79" s="1"/>
  <c r="E205" i="78"/>
  <c r="G245" i="83"/>
  <c r="J245" i="83" s="1"/>
  <c r="E245" i="84" s="1"/>
  <c r="E237" i="83"/>
  <c r="G237" i="83" s="1"/>
  <c r="J237" i="83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G206" i="78"/>
  <c r="J206" i="78" s="1"/>
  <c r="E206" i="79" s="1"/>
  <c r="G206" i="79" s="1"/>
  <c r="J206" i="79" s="1"/>
  <c r="E206" i="78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E84" i="78"/>
  <c r="G84" i="78" s="1"/>
  <c r="J84" i="78" s="1"/>
  <c r="E84" i="79" s="1"/>
  <c r="G84" i="79" s="1"/>
  <c r="J84" i="79" s="1"/>
  <c r="G148" i="78"/>
  <c r="J148" i="78" s="1"/>
  <c r="E148" i="79" s="1"/>
  <c r="E148" i="78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G231" i="78"/>
  <c r="J231" i="78" s="1"/>
  <c r="G239" i="78"/>
  <c r="J239" i="78" s="1"/>
  <c r="G229" i="83"/>
  <c r="J229" i="83" s="1"/>
  <c r="E229" i="84" s="1"/>
  <c r="G12" i="90"/>
  <c r="J12" i="90" s="1"/>
  <c r="G148" i="79"/>
  <c r="J148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181" i="80" l="1"/>
  <c r="G181" i="80" s="1"/>
  <c r="J181" i="80" s="1"/>
  <c r="E181" i="81" s="1"/>
  <c r="G181" i="81" s="1"/>
  <c r="J181" i="81" s="1"/>
  <c r="E181" i="82" s="1"/>
  <c r="G245" i="84"/>
  <c r="J245" i="84" s="1"/>
  <c r="E245" i="85" s="1"/>
  <c r="E237" i="84"/>
  <c r="E213" i="80"/>
  <c r="G213" i="80" s="1"/>
  <c r="J213" i="80" s="1"/>
  <c r="E213" i="81" s="1"/>
  <c r="G213" i="81" s="1"/>
  <c r="J213" i="81" s="1"/>
  <c r="E213" i="82" s="1"/>
  <c r="G84" i="80"/>
  <c r="J84" i="80" s="1"/>
  <c r="E84" i="81" s="1"/>
  <c r="E84" i="80"/>
  <c r="E205" i="80"/>
  <c r="G205" i="80" s="1"/>
  <c r="J205" i="80" s="1"/>
  <c r="E205" i="81" s="1"/>
  <c r="G205" i="81" s="1"/>
  <c r="J205" i="81" s="1"/>
  <c r="E205" i="82" s="1"/>
  <c r="E152" i="80"/>
  <c r="G152" i="80" s="1"/>
  <c r="J152" i="80" s="1"/>
  <c r="E152" i="81" s="1"/>
  <c r="G152" i="81" s="1"/>
  <c r="J152" i="81" s="1"/>
  <c r="E152" i="82" s="1"/>
  <c r="E177" i="80"/>
  <c r="G177" i="80" s="1"/>
  <c r="J177" i="80" s="1"/>
  <c r="E177" i="81" s="1"/>
  <c r="G177" i="81" s="1"/>
  <c r="J177" i="81" s="1"/>
  <c r="E177" i="82" s="1"/>
  <c r="G83" i="80"/>
  <c r="J83" i="80" s="1"/>
  <c r="E83" i="81" s="1"/>
  <c r="E83" i="80"/>
  <c r="E206" i="80"/>
  <c r="G206" i="80" s="1"/>
  <c r="J206" i="80" s="1"/>
  <c r="E206" i="81" s="1"/>
  <c r="G206" i="81" s="1"/>
  <c r="J206" i="81" s="1"/>
  <c r="E206" i="82" s="1"/>
  <c r="E126" i="80"/>
  <c r="G126" i="80" s="1"/>
  <c r="J126" i="80" s="1"/>
  <c r="E126" i="81" s="1"/>
  <c r="G126" i="81" s="1"/>
  <c r="J126" i="81" s="1"/>
  <c r="E126" i="82" s="1"/>
  <c r="E155" i="80"/>
  <c r="G155" i="80" s="1"/>
  <c r="J155" i="80" s="1"/>
  <c r="E155" i="81" s="1"/>
  <c r="G155" i="81" s="1"/>
  <c r="J155" i="81" s="1"/>
  <c r="E155" i="82" s="1"/>
  <c r="G153" i="80"/>
  <c r="J153" i="80" s="1"/>
  <c r="E153" i="81" s="1"/>
  <c r="E153" i="80"/>
  <c r="G252" i="79"/>
  <c r="J252" i="79" s="1"/>
  <c r="E252" i="80" s="1"/>
  <c r="E239" i="79"/>
  <c r="G239" i="79" s="1"/>
  <c r="J239" i="79" s="1"/>
  <c r="E231" i="79"/>
  <c r="E148" i="80"/>
  <c r="G148" i="80" s="1"/>
  <c r="J148" i="80" s="1"/>
  <c r="E148" i="81" s="1"/>
  <c r="G148" i="81" s="1"/>
  <c r="J148" i="81" s="1"/>
  <c r="E148" i="82" s="1"/>
  <c r="G231" i="79"/>
  <c r="J231" i="79" s="1"/>
  <c r="G240" i="78"/>
  <c r="J240" i="78" s="1"/>
  <c r="E240" i="79" s="1"/>
  <c r="G241" i="78"/>
  <c r="J241" i="78" s="1"/>
  <c r="G229" i="84"/>
  <c r="J229" i="84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84" i="81"/>
  <c r="J84" i="81" s="1"/>
  <c r="E84" i="82" s="1"/>
  <c r="G9" i="79"/>
  <c r="J9" i="79" s="1"/>
  <c r="E9" i="80" s="1"/>
  <c r="G83" i="81"/>
  <c r="J83" i="81" s="1"/>
  <c r="E83" i="82" s="1"/>
  <c r="G10" i="79"/>
  <c r="J10" i="79" s="1"/>
  <c r="E10" i="80" s="1"/>
  <c r="G153" i="81"/>
  <c r="J153" i="81" s="1"/>
  <c r="E153" i="82" s="1"/>
  <c r="G252" i="80" l="1"/>
  <c r="J252" i="80" s="1"/>
  <c r="E252" i="81" s="1"/>
  <c r="E239" i="80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G245" i="85"/>
  <c r="J245" i="85" s="1"/>
  <c r="E245" i="86" s="1"/>
  <c r="E237" i="85"/>
  <c r="G237" i="85" s="1"/>
  <c r="J237" i="85" s="1"/>
  <c r="E229" i="85"/>
  <c r="G249" i="79"/>
  <c r="J249" i="79" s="1"/>
  <c r="E249" i="80" s="1"/>
  <c r="E241" i="79"/>
  <c r="G239" i="80"/>
  <c r="J239" i="80" s="1"/>
  <c r="G229" i="85"/>
  <c r="J229" i="85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G245" i="86" l="1"/>
  <c r="J245" i="86" s="1"/>
  <c r="E245" i="87" s="1"/>
  <c r="E237" i="86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49" i="80"/>
  <c r="J249" i="80" s="1"/>
  <c r="E249" i="81" s="1"/>
  <c r="E241" i="80"/>
  <c r="G127" i="81"/>
  <c r="J127" i="81" s="1"/>
  <c r="E127" i="81"/>
  <c r="E226" i="81"/>
  <c r="G226" i="81" s="1"/>
  <c r="J226" i="81" s="1"/>
  <c r="E203" i="80"/>
  <c r="G203" i="80" s="1"/>
  <c r="J203" i="80" s="1"/>
  <c r="E229" i="86"/>
  <c r="G229" i="86" s="1"/>
  <c r="J229" i="86" s="1"/>
  <c r="G194" i="81"/>
  <c r="J194" i="81" s="1"/>
  <c r="E194" i="81"/>
  <c r="E193" i="81"/>
  <c r="G193" i="81" s="1"/>
  <c r="J193" i="81" s="1"/>
  <c r="G252" i="81"/>
  <c r="J252" i="81" s="1"/>
  <c r="E239" i="81"/>
  <c r="G239" i="81" s="1"/>
  <c r="J239" i="81" s="1"/>
  <c r="E151" i="81"/>
  <c r="G151" i="81" s="1"/>
  <c r="J151" i="81" s="1"/>
  <c r="G39" i="81"/>
  <c r="J39" i="81" s="1"/>
  <c r="E39" i="81"/>
  <c r="E208" i="81"/>
  <c r="G208" i="81" s="1"/>
  <c r="J208" i="81" s="1"/>
  <c r="G237" i="86"/>
  <c r="J237" i="86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226" i="82" l="1"/>
  <c r="G226" i="82" s="1"/>
  <c r="J226" i="82" s="1"/>
  <c r="E226" i="83" s="1"/>
  <c r="G226" i="83" s="1"/>
  <c r="J226" i="83" s="1"/>
  <c r="E226" i="84" s="1"/>
  <c r="E193" i="82"/>
  <c r="G193" i="82" s="1"/>
  <c r="J193" i="82" s="1"/>
  <c r="E193" i="83" s="1"/>
  <c r="G193" i="83" s="1"/>
  <c r="J193" i="83" s="1"/>
  <c r="E193" i="84" s="1"/>
  <c r="E151" i="82"/>
  <c r="G151" i="82" s="1"/>
  <c r="J151" i="82" s="1"/>
  <c r="E151" i="83" s="1"/>
  <c r="G151" i="83" s="1"/>
  <c r="J151" i="83" s="1"/>
  <c r="E151" i="84" s="1"/>
  <c r="G237" i="87"/>
  <c r="J237" i="87" s="1"/>
  <c r="E229" i="87"/>
  <c r="G229" i="87" s="1"/>
  <c r="J229" i="87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210" i="81"/>
  <c r="G210" i="81" s="1"/>
  <c r="J210" i="81" s="1"/>
  <c r="G249" i="81"/>
  <c r="J249" i="81" s="1"/>
  <c r="E249" i="82" s="1"/>
  <c r="E241" i="81"/>
  <c r="E195" i="81"/>
  <c r="G195" i="81" s="1"/>
  <c r="J195" i="81" s="1"/>
  <c r="E150" i="81"/>
  <c r="G150" i="81" s="1"/>
  <c r="J150" i="81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G194" i="82"/>
  <c r="J194" i="82" s="1"/>
  <c r="E194" i="83" s="1"/>
  <c r="G194" i="83" s="1"/>
  <c r="J194" i="83" s="1"/>
  <c r="E194" i="84" s="1"/>
  <c r="E194" i="82"/>
  <c r="E127" i="82"/>
  <c r="G127" i="82" s="1"/>
  <c r="J127" i="82" s="1"/>
  <c r="E127" i="83" s="1"/>
  <c r="G127" i="83" s="1"/>
  <c r="J127" i="83" s="1"/>
  <c r="E127" i="84" s="1"/>
  <c r="E196" i="81"/>
  <c r="G196" i="81" s="1"/>
  <c r="J196" i="81" s="1"/>
  <c r="E147" i="81"/>
  <c r="G147" i="81" s="1"/>
  <c r="J147" i="81" s="1"/>
  <c r="G197" i="81"/>
  <c r="J197" i="81" s="1"/>
  <c r="E197" i="81"/>
  <c r="E204" i="81"/>
  <c r="G204" i="81" s="1"/>
  <c r="J204" i="81" s="1"/>
  <c r="E113" i="81"/>
  <c r="G113" i="81" s="1"/>
  <c r="J113" i="81" s="1"/>
  <c r="E198" i="81"/>
  <c r="G198" i="81" s="1"/>
  <c r="J198" i="81" s="1"/>
  <c r="G211" i="81"/>
  <c r="J211" i="81" s="1"/>
  <c r="E211" i="81"/>
  <c r="G252" i="82"/>
  <c r="J252" i="82" s="1"/>
  <c r="E252" i="83" s="1"/>
  <c r="E239" i="82"/>
  <c r="G239" i="82" s="1"/>
  <c r="J239" i="82" s="1"/>
  <c r="E128" i="81"/>
  <c r="G128" i="81" s="1"/>
  <c r="J128" i="81" s="1"/>
  <c r="E182" i="81"/>
  <c r="G182" i="81" s="1"/>
  <c r="J182" i="81" s="1"/>
  <c r="G149" i="81"/>
  <c r="J149" i="81" s="1"/>
  <c r="E149" i="81"/>
  <c r="G245" i="87"/>
  <c r="J245" i="87" s="1"/>
  <c r="E245" i="88" s="1"/>
  <c r="E237" i="87"/>
  <c r="E209" i="81"/>
  <c r="G209" i="81" s="1"/>
  <c r="J209" i="81" s="1"/>
  <c r="E212" i="81"/>
  <c r="G212" i="81" s="1"/>
  <c r="J212" i="81" s="1"/>
  <c r="G156" i="81"/>
  <c r="J156" i="81" s="1"/>
  <c r="E156" i="81"/>
  <c r="G157" i="81"/>
  <c r="J157" i="81" s="1"/>
  <c r="E157" i="81"/>
  <c r="E202" i="81"/>
  <c r="G202" i="81" s="1"/>
  <c r="J202" i="81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210" i="82" l="1"/>
  <c r="G210" i="82" s="1"/>
  <c r="J210" i="82" s="1"/>
  <c r="E210" i="83" s="1"/>
  <c r="G210" i="83" s="1"/>
  <c r="J210" i="83" s="1"/>
  <c r="E210" i="84" s="1"/>
  <c r="E113" i="82"/>
  <c r="G113" i="82" s="1"/>
  <c r="J113" i="82" s="1"/>
  <c r="E113" i="83" s="1"/>
  <c r="G113" i="83" s="1"/>
  <c r="J113" i="83" s="1"/>
  <c r="E113" i="84" s="1"/>
  <c r="E128" i="82"/>
  <c r="G128" i="82" s="1"/>
  <c r="J128" i="82" s="1"/>
  <c r="E128" i="83" s="1"/>
  <c r="G128" i="83" s="1"/>
  <c r="J128" i="83" s="1"/>
  <c r="E128" i="84" s="1"/>
  <c r="G150" i="82"/>
  <c r="J150" i="82" s="1"/>
  <c r="E150" i="83" s="1"/>
  <c r="G150" i="83" s="1"/>
  <c r="J150" i="83" s="1"/>
  <c r="E150" i="84" s="1"/>
  <c r="E150" i="82"/>
  <c r="E182" i="82"/>
  <c r="G182" i="82" s="1"/>
  <c r="J182" i="82" s="1"/>
  <c r="E182" i="83" s="1"/>
  <c r="G182" i="83" s="1"/>
  <c r="J182" i="83" s="1"/>
  <c r="E182" i="84" s="1"/>
  <c r="E212" i="82"/>
  <c r="G212" i="82" s="1"/>
  <c r="J212" i="82" s="1"/>
  <c r="E212" i="83" s="1"/>
  <c r="G212" i="83" s="1"/>
  <c r="J212" i="83" s="1"/>
  <c r="E212" i="84" s="1"/>
  <c r="E195" i="82"/>
  <c r="G195" i="82" s="1"/>
  <c r="J195" i="82" s="1"/>
  <c r="E195" i="83" s="1"/>
  <c r="G195" i="83" s="1"/>
  <c r="J195" i="83" s="1"/>
  <c r="E195" i="84" s="1"/>
  <c r="G198" i="82"/>
  <c r="J198" i="82" s="1"/>
  <c r="E198" i="83" s="1"/>
  <c r="G198" i="83" s="1"/>
  <c r="J198" i="83" s="1"/>
  <c r="E198" i="84" s="1"/>
  <c r="E198" i="82"/>
  <c r="E204" i="82"/>
  <c r="G204" i="82" s="1"/>
  <c r="J204" i="82" s="1"/>
  <c r="E204" i="83" s="1"/>
  <c r="G204" i="83" s="1"/>
  <c r="J204" i="83" s="1"/>
  <c r="E204" i="84" s="1"/>
  <c r="E209" i="82"/>
  <c r="G209" i="82" s="1"/>
  <c r="J209" i="82" s="1"/>
  <c r="E209" i="83" s="1"/>
  <c r="G209" i="83" s="1"/>
  <c r="J209" i="83" s="1"/>
  <c r="E209" i="84" s="1"/>
  <c r="E147" i="82"/>
  <c r="G147" i="82" s="1"/>
  <c r="J147" i="82" s="1"/>
  <c r="E147" i="83" s="1"/>
  <c r="G147" i="83" s="1"/>
  <c r="J147" i="83" s="1"/>
  <c r="E147" i="84" s="1"/>
  <c r="G202" i="82"/>
  <c r="J202" i="82" s="1"/>
  <c r="E202" i="83" s="1"/>
  <c r="G202" i="83" s="1"/>
  <c r="J202" i="83" s="1"/>
  <c r="E202" i="84" s="1"/>
  <c r="E202" i="82"/>
  <c r="E196" i="82"/>
  <c r="G196" i="82" s="1"/>
  <c r="J196" i="82" s="1"/>
  <c r="E196" i="83" s="1"/>
  <c r="G196" i="83" s="1"/>
  <c r="J196" i="83" s="1"/>
  <c r="E196" i="84" s="1"/>
  <c r="G249" i="82"/>
  <c r="J249" i="82" s="1"/>
  <c r="E249" i="83" s="1"/>
  <c r="E241" i="82"/>
  <c r="G241" i="82" s="1"/>
  <c r="J241" i="82" s="1"/>
  <c r="E229" i="88"/>
  <c r="G229" i="88" s="1"/>
  <c r="J229" i="88" s="1"/>
  <c r="E229" i="89" s="1"/>
  <c r="G229" i="89" s="1"/>
  <c r="J229" i="89" s="1"/>
  <c r="G156" i="82"/>
  <c r="J156" i="82" s="1"/>
  <c r="E156" i="83" s="1"/>
  <c r="G156" i="83" s="1"/>
  <c r="J156" i="83" s="1"/>
  <c r="E156" i="84" s="1"/>
  <c r="E156" i="82"/>
  <c r="E149" i="82"/>
  <c r="G149" i="82" s="1"/>
  <c r="J149" i="82" s="1"/>
  <c r="E149" i="83" s="1"/>
  <c r="G149" i="83" s="1"/>
  <c r="J149" i="83" s="1"/>
  <c r="E149" i="84" s="1"/>
  <c r="E211" i="82"/>
  <c r="G211" i="82" s="1"/>
  <c r="J211" i="82" s="1"/>
  <c r="E211" i="83" s="1"/>
  <c r="G211" i="83" s="1"/>
  <c r="J211" i="83" s="1"/>
  <c r="E211" i="84" s="1"/>
  <c r="E197" i="82"/>
  <c r="G197" i="82" s="1"/>
  <c r="J197" i="82" s="1"/>
  <c r="E197" i="83" s="1"/>
  <c r="G197" i="83" s="1"/>
  <c r="J197" i="83" s="1"/>
  <c r="E197" i="84" s="1"/>
  <c r="G245" i="88"/>
  <c r="J245" i="88" s="1"/>
  <c r="E245" i="89" s="1"/>
  <c r="E237" i="88"/>
  <c r="G237" i="88" s="1"/>
  <c r="J237" i="88" s="1"/>
  <c r="G252" i="83"/>
  <c r="J252" i="83" s="1"/>
  <c r="E252" i="84" s="1"/>
  <c r="E239" i="83"/>
  <c r="G239" i="83" s="1"/>
  <c r="J239" i="83" s="1"/>
  <c r="E157" i="82"/>
  <c r="G157" i="82" s="1"/>
  <c r="J157" i="82" s="1"/>
  <c r="E157" i="83" s="1"/>
  <c r="G157" i="83" s="1"/>
  <c r="J157" i="83" s="1"/>
  <c r="E157" i="84" s="1"/>
  <c r="G231" i="84"/>
  <c r="J231" i="84" s="1"/>
  <c r="G229" i="90"/>
  <c r="J229" i="90" s="1"/>
  <c r="G237" i="90"/>
  <c r="J237" i="90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7" i="91" l="1"/>
  <c r="J237" i="91" s="1"/>
  <c r="G245" i="92" s="1"/>
  <c r="J245" i="92" s="1"/>
  <c r="G245" i="89"/>
  <c r="J245" i="89" s="1"/>
  <c r="E237" i="89"/>
  <c r="G237" i="89" s="1"/>
  <c r="J237" i="89" s="1"/>
  <c r="G245" i="90" s="1"/>
  <c r="J245" i="90" s="1"/>
  <c r="G245" i="91" s="1"/>
  <c r="J245" i="91" s="1"/>
  <c r="G249" i="83"/>
  <c r="J249" i="83" s="1"/>
  <c r="E249" i="84" s="1"/>
  <c r="E241" i="83"/>
  <c r="E231" i="85"/>
  <c r="G231" i="85" s="1"/>
  <c r="J231" i="85" s="1"/>
  <c r="E231" i="86" s="1"/>
  <c r="G252" i="84"/>
  <c r="J252" i="84" s="1"/>
  <c r="E252" i="85" s="1"/>
  <c r="E239" i="84"/>
  <c r="G239" i="84" s="1"/>
  <c r="J239" i="84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25" i="86" l="1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G252" i="85"/>
  <c r="J252" i="85" s="1"/>
  <c r="E252" i="86" s="1"/>
  <c r="E239" i="85"/>
  <c r="G239" i="85" s="1"/>
  <c r="J239" i="85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G151" i="86"/>
  <c r="J151" i="86" s="1"/>
  <c r="E151" i="87" s="1"/>
  <c r="E151" i="86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G148" i="86"/>
  <c r="J148" i="86" s="1"/>
  <c r="E148" i="87" s="1"/>
  <c r="E148" i="86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9" i="85" s="1"/>
  <c r="E241" i="84"/>
  <c r="G241" i="84" s="1"/>
  <c r="J241" i="84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G169" i="104"/>
  <c r="J169" i="104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148" i="87"/>
  <c r="J148" i="87" s="1"/>
  <c r="E148" i="88" s="1"/>
  <c r="G151" i="87"/>
  <c r="J151" i="87" s="1"/>
  <c r="E151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175" i="84" s="1"/>
  <c r="G249" i="85"/>
  <c r="J249" i="85" s="1"/>
  <c r="E249" i="86" s="1"/>
  <c r="E241" i="85"/>
  <c r="E70" i="82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G252" i="86"/>
  <c r="J252" i="86" s="1"/>
  <c r="E252" i="87" s="1"/>
  <c r="E239" i="86"/>
  <c r="G239" i="86" s="1"/>
  <c r="J239" i="86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E240" i="86" s="1"/>
  <c r="G241" i="85"/>
  <c r="J241" i="85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84" i="89" l="1"/>
  <c r="G84" i="89" s="1"/>
  <c r="J84" i="89" s="1"/>
  <c r="E126" i="89"/>
  <c r="G126" i="89" s="1"/>
  <c r="J126" i="89" s="1"/>
  <c r="E213" i="89"/>
  <c r="G213" i="89" s="1"/>
  <c r="J213" i="89" s="1"/>
  <c r="E155" i="89"/>
  <c r="G155" i="89" s="1"/>
  <c r="J155" i="89" s="1"/>
  <c r="E153" i="89"/>
  <c r="G153" i="89" s="1"/>
  <c r="J153" i="89" s="1"/>
  <c r="E181" i="89"/>
  <c r="G181" i="89" s="1"/>
  <c r="J181" i="89" s="1"/>
  <c r="G249" i="86"/>
  <c r="J249" i="86" s="1"/>
  <c r="E249" i="87" s="1"/>
  <c r="E241" i="86"/>
  <c r="G252" i="87"/>
  <c r="J252" i="87" s="1"/>
  <c r="E252" i="88" s="1"/>
  <c r="E239" i="87"/>
  <c r="G239" i="87" s="1"/>
  <c r="J239" i="87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226" i="89"/>
  <c r="G226" i="89" s="1"/>
  <c r="J226" i="89" s="1"/>
  <c r="E205" i="89"/>
  <c r="G205" i="89" s="1"/>
  <c r="J205" i="89" s="1"/>
  <c r="E208" i="89"/>
  <c r="G208" i="89" s="1"/>
  <c r="J208" i="89" s="1"/>
  <c r="E39" i="88"/>
  <c r="G39" i="88" s="1"/>
  <c r="J39" i="88" s="1"/>
  <c r="E39" i="89" s="1"/>
  <c r="G39" i="89" s="1"/>
  <c r="J39" i="89" s="1"/>
  <c r="E231" i="88"/>
  <c r="G231" i="88" s="1"/>
  <c r="J231" i="88" s="1"/>
  <c r="E231" i="89" s="1"/>
  <c r="E148" i="89"/>
  <c r="G148" i="89" s="1"/>
  <c r="J148" i="89" s="1"/>
  <c r="E9" i="87"/>
  <c r="G9" i="87" s="1"/>
  <c r="J9" i="87" s="1"/>
  <c r="E9" i="88" s="1"/>
  <c r="G9" i="88" s="1"/>
  <c r="J9" i="88" s="1"/>
  <c r="E193" i="89"/>
  <c r="G193" i="89" s="1"/>
  <c r="J193" i="89" s="1"/>
  <c r="E177" i="89"/>
  <c r="G177" i="89" s="1"/>
  <c r="J177" i="89" s="1"/>
  <c r="E125" i="89"/>
  <c r="G125" i="89" s="1"/>
  <c r="J125" i="89" s="1"/>
  <c r="E206" i="89"/>
  <c r="G206" i="89" s="1"/>
  <c r="J206" i="89" s="1"/>
  <c r="E83" i="89"/>
  <c r="G83" i="89" s="1"/>
  <c r="J83" i="89" s="1"/>
  <c r="E127" i="89"/>
  <c r="G127" i="89" s="1"/>
  <c r="J127" i="89" s="1"/>
  <c r="E151" i="89"/>
  <c r="G151" i="89" s="1"/>
  <c r="J151" i="89" s="1"/>
  <c r="E194" i="89"/>
  <c r="G194" i="89" s="1"/>
  <c r="J194" i="89" s="1"/>
  <c r="E20" i="8"/>
  <c r="E20" i="77"/>
  <c r="E21" i="8"/>
  <c r="J21" i="8" s="1"/>
  <c r="E21" i="77"/>
  <c r="E22" i="8"/>
  <c r="E22" i="77"/>
  <c r="G22" i="77" s="1"/>
  <c r="J22" i="77" s="1"/>
  <c r="E22" i="78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0" i="8"/>
  <c r="J20" i="8"/>
  <c r="G231" i="89"/>
  <c r="J231" i="89" s="1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9" i="89" l="1"/>
  <c r="G9" i="89" s="1"/>
  <c r="J9" i="89" s="1"/>
  <c r="E11" i="89"/>
  <c r="G11" i="89" s="1"/>
  <c r="J11" i="89" s="1"/>
  <c r="E10" i="89"/>
  <c r="G10" i="89" s="1"/>
  <c r="J10" i="89" s="1"/>
  <c r="G174" i="78"/>
  <c r="J174" i="78" s="1"/>
  <c r="E174" i="79" s="1"/>
  <c r="E173" i="78"/>
  <c r="E210" i="89"/>
  <c r="G210" i="89" s="1"/>
  <c r="J210" i="89" s="1"/>
  <c r="E147" i="89"/>
  <c r="G147" i="89" s="1"/>
  <c r="J147" i="89" s="1"/>
  <c r="G252" i="88"/>
  <c r="J252" i="88" s="1"/>
  <c r="E239" i="88"/>
  <c r="G239" i="88" s="1"/>
  <c r="J239" i="88" s="1"/>
  <c r="G209" i="89"/>
  <c r="J209" i="89" s="1"/>
  <c r="E209" i="89"/>
  <c r="E202" i="89"/>
  <c r="G202" i="89" s="1"/>
  <c r="J202" i="89" s="1"/>
  <c r="E198" i="89"/>
  <c r="G198" i="89" s="1"/>
  <c r="J198" i="89" s="1"/>
  <c r="E211" i="89"/>
  <c r="G211" i="89" s="1"/>
  <c r="J211" i="89" s="1"/>
  <c r="G182" i="89"/>
  <c r="J182" i="89" s="1"/>
  <c r="E182" i="89"/>
  <c r="E203" i="89"/>
  <c r="G203" i="89" s="1"/>
  <c r="J203" i="89" s="1"/>
  <c r="E212" i="89"/>
  <c r="G212" i="89" s="1"/>
  <c r="J212" i="89" s="1"/>
  <c r="E149" i="89"/>
  <c r="G149" i="89" s="1"/>
  <c r="J149" i="89" s="1"/>
  <c r="G249" i="87"/>
  <c r="J249" i="87" s="1"/>
  <c r="E249" i="88" s="1"/>
  <c r="E241" i="87"/>
  <c r="G241" i="87" s="1"/>
  <c r="J241" i="87" s="1"/>
  <c r="E128" i="89"/>
  <c r="G128" i="89" s="1"/>
  <c r="J128" i="89" s="1"/>
  <c r="E204" i="89"/>
  <c r="G204" i="89" s="1"/>
  <c r="J204" i="89" s="1"/>
  <c r="G21" i="8"/>
  <c r="E157" i="89"/>
  <c r="G157" i="89" s="1"/>
  <c r="J157" i="89" s="1"/>
  <c r="G102" i="78"/>
  <c r="J102" i="78" s="1"/>
  <c r="E102" i="79" s="1"/>
  <c r="E103" i="78"/>
  <c r="E197" i="89"/>
  <c r="G197" i="89" s="1"/>
  <c r="J197" i="89" s="1"/>
  <c r="E196" i="89"/>
  <c r="G196" i="89" s="1"/>
  <c r="J196" i="89" s="1"/>
  <c r="E195" i="89"/>
  <c r="G195" i="89" s="1"/>
  <c r="J195" i="89" s="1"/>
  <c r="G150" i="89"/>
  <c r="J150" i="89" s="1"/>
  <c r="E150" i="89"/>
  <c r="E156" i="89"/>
  <c r="G156" i="89" s="1"/>
  <c r="J156" i="89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E240" i="88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9" i="90"/>
  <c r="J9" i="90" s="1"/>
  <c r="G10" i="90"/>
  <c r="J10" i="90" s="1"/>
  <c r="G11" i="90"/>
  <c r="J11" i="90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34" i="78" s="1"/>
  <c r="J34" i="78" s="1"/>
  <c r="E34" i="79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33" i="78" s="1"/>
  <c r="J33" i="78" s="1"/>
  <c r="E33" i="79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39" i="91" l="1"/>
  <c r="J239" i="91" s="1"/>
  <c r="G252" i="92" s="1"/>
  <c r="J252" i="92" s="1"/>
  <c r="G249" i="88"/>
  <c r="J249" i="88" s="1"/>
  <c r="E249" i="89" s="1"/>
  <c r="E241" i="88"/>
  <c r="G247" i="78"/>
  <c r="J247" i="78" s="1"/>
  <c r="E234" i="78"/>
  <c r="G236" i="78"/>
  <c r="J236" i="78" s="1"/>
  <c r="E228" i="78"/>
  <c r="G192" i="78"/>
  <c r="J192" i="78" s="1"/>
  <c r="E192" i="78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G49" i="78"/>
  <c r="J49" i="78" s="1"/>
  <c r="E49" i="79" s="1"/>
  <c r="E49" i="78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G99" i="78"/>
  <c r="J99" i="78" s="1"/>
  <c r="E99" i="79" s="1"/>
  <c r="E99" i="78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G46" i="78"/>
  <c r="J46" i="78" s="1"/>
  <c r="E46" i="79" s="1"/>
  <c r="E46" i="78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G215" i="78"/>
  <c r="J215" i="78" s="1"/>
  <c r="E215" i="79" s="1"/>
  <c r="E215" i="78"/>
  <c r="E64" i="78"/>
  <c r="G64" i="78" s="1"/>
  <c r="J64" i="78" s="1"/>
  <c r="E64" i="79" s="1"/>
  <c r="G64" i="79" s="1"/>
  <c r="J64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G252" i="89"/>
  <c r="J252" i="89" s="1"/>
  <c r="E239" i="89"/>
  <c r="G239" i="89" s="1"/>
  <c r="J239" i="89" s="1"/>
  <c r="G252" i="90" s="1"/>
  <c r="J252" i="90" s="1"/>
  <c r="G252" i="91" s="1"/>
  <c r="J252" i="91" s="1"/>
  <c r="E44" i="78"/>
  <c r="G44" i="78" s="1"/>
  <c r="J44" i="78" s="1"/>
  <c r="E44" i="79" s="1"/>
  <c r="G44" i="79" s="1"/>
  <c r="J44" i="79" s="1"/>
  <c r="G77" i="78"/>
  <c r="J77" i="78" s="1"/>
  <c r="E77" i="79" s="1"/>
  <c r="E77" i="78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E41" i="78"/>
  <c r="G41" i="78" s="1"/>
  <c r="J41" i="78" s="1"/>
  <c r="E41" i="79" s="1"/>
  <c r="G41" i="79" s="1"/>
  <c r="J41" i="79" s="1"/>
  <c r="G66" i="78"/>
  <c r="J66" i="78" s="1"/>
  <c r="E66" i="78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G108" i="78"/>
  <c r="J108" i="78" s="1"/>
  <c r="E108" i="79" s="1"/>
  <c r="G108" i="79" s="1"/>
  <c r="J108" i="79" s="1"/>
  <c r="E108" i="78"/>
  <c r="E74" i="78"/>
  <c r="G74" i="78" s="1"/>
  <c r="J74" i="78" s="1"/>
  <c r="E74" i="79" s="1"/>
  <c r="G74" i="79" s="1"/>
  <c r="J74" i="79" s="1"/>
  <c r="E256" i="78"/>
  <c r="G256" i="78" s="1"/>
  <c r="J256" i="78" s="1"/>
  <c r="E113" i="89"/>
  <c r="G113" i="89" s="1"/>
  <c r="J113" i="89" s="1"/>
  <c r="G58" i="78"/>
  <c r="J58" i="78" s="1"/>
  <c r="E58" i="79" s="1"/>
  <c r="E58" i="78"/>
  <c r="E255" i="78"/>
  <c r="G255" i="78" s="1"/>
  <c r="J255" i="78" s="1"/>
  <c r="E79" i="78"/>
  <c r="G79" i="78" s="1"/>
  <c r="J79" i="78" s="1"/>
  <c r="E65" i="78"/>
  <c r="G65" i="78" s="1"/>
  <c r="J65" i="78" s="1"/>
  <c r="G50" i="78"/>
  <c r="J50" i="78" s="1"/>
  <c r="E50" i="79" s="1"/>
  <c r="G50" i="79" s="1"/>
  <c r="J50" i="79" s="1"/>
  <c r="E50" i="78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G166" i="78"/>
  <c r="J166" i="78" s="1"/>
  <c r="E166" i="78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98" i="78"/>
  <c r="G98" i="78" s="1"/>
  <c r="J98" i="78" s="1"/>
  <c r="E98" i="79" s="1"/>
  <c r="G98" i="79" s="1"/>
  <c r="J98" i="79" s="1"/>
  <c r="G40" i="78"/>
  <c r="J40" i="78" s="1"/>
  <c r="E40" i="79" s="1"/>
  <c r="G40" i="79" s="1"/>
  <c r="J40" i="79" s="1"/>
  <c r="E40" i="78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G115" i="78"/>
  <c r="J115" i="78" s="1"/>
  <c r="E115" i="79" s="1"/>
  <c r="G115" i="79" s="1"/>
  <c r="J115" i="79" s="1"/>
  <c r="E115" i="78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G89" i="79" s="1"/>
  <c r="J89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8"/>
  <c r="J238" i="78" s="1"/>
  <c r="G231" i="91"/>
  <c r="J231" i="91" s="1"/>
  <c r="G253" i="79"/>
  <c r="J253" i="79" s="1"/>
  <c r="E253" i="80" s="1"/>
  <c r="G259" i="78"/>
  <c r="J259" i="78" s="1"/>
  <c r="G102" i="79"/>
  <c r="J102" i="79" s="1"/>
  <c r="E102" i="80" s="1"/>
  <c r="G113" i="90"/>
  <c r="J113" i="90" s="1"/>
  <c r="G33" i="79"/>
  <c r="J33" i="79" s="1"/>
  <c r="G10" i="91"/>
  <c r="J10" i="91" s="1"/>
  <c r="G99" i="79"/>
  <c r="J99" i="79" s="1"/>
  <c r="G9" i="91"/>
  <c r="J9" i="91" s="1"/>
  <c r="G49" i="79"/>
  <c r="J49" i="79" s="1"/>
  <c r="G104" i="79"/>
  <c r="J104" i="79" s="1"/>
  <c r="G46" i="79"/>
  <c r="J46" i="79" s="1"/>
  <c r="G11" i="91"/>
  <c r="J11" i="91" s="1"/>
  <c r="G215" i="79"/>
  <c r="J215" i="79" s="1"/>
  <c r="G77" i="79"/>
  <c r="J77" i="79" s="1"/>
  <c r="G186" i="79"/>
  <c r="J186" i="79" s="1"/>
  <c r="G190" i="79"/>
  <c r="J190" i="79" s="1"/>
  <c r="E190" i="80" s="1"/>
  <c r="G34" i="79"/>
  <c r="J34" i="79" s="1"/>
  <c r="G58" i="79"/>
  <c r="J58" i="79" s="1"/>
  <c r="G256" i="79"/>
  <c r="J256" i="79" s="1"/>
  <c r="G256" i="80" s="1"/>
  <c r="J256" i="80" s="1"/>
  <c r="E256" i="81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Z17" i="8"/>
  <c r="Z31" i="8"/>
  <c r="Z25" i="8"/>
  <c r="Z23" i="8"/>
  <c r="G113" i="91" l="1"/>
  <c r="J113" i="91" s="1"/>
  <c r="G113" i="92" s="1"/>
  <c r="J113" i="92" s="1"/>
  <c r="E31" i="80"/>
  <c r="G31" i="80" s="1"/>
  <c r="J31" i="80" s="1"/>
  <c r="E31" i="81" s="1"/>
  <c r="G31" i="81" s="1"/>
  <c r="J31" i="81" s="1"/>
  <c r="E31" i="82" s="1"/>
  <c r="E98" i="80"/>
  <c r="G98" i="80" s="1"/>
  <c r="J98" i="80" s="1"/>
  <c r="E98" i="81" s="1"/>
  <c r="G98" i="81" s="1"/>
  <c r="J98" i="81" s="1"/>
  <c r="E98" i="82" s="1"/>
  <c r="E57" i="80"/>
  <c r="G57" i="80" s="1"/>
  <c r="J57" i="80" s="1"/>
  <c r="E57" i="81" s="1"/>
  <c r="G57" i="81" s="1"/>
  <c r="J57" i="81" s="1"/>
  <c r="E57" i="82" s="1"/>
  <c r="G225" i="80"/>
  <c r="J225" i="80" s="1"/>
  <c r="E225" i="81" s="1"/>
  <c r="E225" i="80"/>
  <c r="E50" i="80"/>
  <c r="G50" i="80" s="1"/>
  <c r="J50" i="80" s="1"/>
  <c r="E50" i="81" s="1"/>
  <c r="G50" i="81" s="1"/>
  <c r="J50" i="81" s="1"/>
  <c r="E50" i="82" s="1"/>
  <c r="E74" i="80"/>
  <c r="G74" i="80" s="1"/>
  <c r="J74" i="80" s="1"/>
  <c r="E74" i="81" s="1"/>
  <c r="G74" i="81" s="1"/>
  <c r="J74" i="81" s="1"/>
  <c r="E74" i="82" s="1"/>
  <c r="E41" i="80"/>
  <c r="G41" i="80" s="1"/>
  <c r="J41" i="80" s="1"/>
  <c r="E41" i="81" s="1"/>
  <c r="G41" i="81" s="1"/>
  <c r="J41" i="81" s="1"/>
  <c r="E41" i="82" s="1"/>
  <c r="G160" i="79"/>
  <c r="J160" i="79" s="1"/>
  <c r="E160" i="80" s="1"/>
  <c r="G160" i="80" s="1"/>
  <c r="J160" i="80" s="1"/>
  <c r="E160" i="81" s="1"/>
  <c r="E160" i="79"/>
  <c r="E115" i="80"/>
  <c r="G115" i="80" s="1"/>
  <c r="J115" i="80" s="1"/>
  <c r="E115" i="81" s="1"/>
  <c r="G115" i="81" s="1"/>
  <c r="J115" i="81" s="1"/>
  <c r="E115" i="82" s="1"/>
  <c r="E140" i="80"/>
  <c r="G140" i="80" s="1"/>
  <c r="J140" i="80" s="1"/>
  <c r="E140" i="81" s="1"/>
  <c r="G140" i="81" s="1"/>
  <c r="J140" i="81" s="1"/>
  <c r="E14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56" i="80"/>
  <c r="J56" i="80" s="1"/>
  <c r="E56" i="81" s="1"/>
  <c r="E56" i="80"/>
  <c r="E171" i="80"/>
  <c r="G171" i="80" s="1"/>
  <c r="J171" i="80" s="1"/>
  <c r="E171" i="81" s="1"/>
  <c r="G171" i="81" s="1"/>
  <c r="J171" i="81" s="1"/>
  <c r="E171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G108" i="80"/>
  <c r="J108" i="80" s="1"/>
  <c r="E108" i="81" s="1"/>
  <c r="E108" i="80"/>
  <c r="E78" i="80"/>
  <c r="G78" i="80" s="1"/>
  <c r="J78" i="80" s="1"/>
  <c r="E78" i="81" s="1"/>
  <c r="G78" i="81" s="1"/>
  <c r="J78" i="81" s="1"/>
  <c r="E78" i="82" s="1"/>
  <c r="E141" i="80"/>
  <c r="G141" i="80" s="1"/>
  <c r="J141" i="80" s="1"/>
  <c r="E141" i="81" s="1"/>
  <c r="G141" i="81" s="1"/>
  <c r="J141" i="81" s="1"/>
  <c r="E141" i="82" s="1"/>
  <c r="E61" i="80"/>
  <c r="G61" i="80" s="1"/>
  <c r="J61" i="80" s="1"/>
  <c r="E61" i="81" s="1"/>
  <c r="G61" i="81" s="1"/>
  <c r="J61" i="81" s="1"/>
  <c r="E61" i="82" s="1"/>
  <c r="G179" i="80"/>
  <c r="J179" i="80" s="1"/>
  <c r="E179" i="81" s="1"/>
  <c r="E179" i="80"/>
  <c r="E37" i="80"/>
  <c r="G37" i="80" s="1"/>
  <c r="J37" i="80" s="1"/>
  <c r="E37" i="81" s="1"/>
  <c r="G37" i="81" s="1"/>
  <c r="J37" i="81" s="1"/>
  <c r="E37" i="82" s="1"/>
  <c r="E36" i="80"/>
  <c r="G36" i="80" s="1"/>
  <c r="J36" i="80" s="1"/>
  <c r="E36" i="81" s="1"/>
  <c r="G36" i="81" s="1"/>
  <c r="J36" i="81" s="1"/>
  <c r="E36" i="82" s="1"/>
  <c r="E27" i="80"/>
  <c r="G27" i="80" s="1"/>
  <c r="J27" i="80" s="1"/>
  <c r="E27" i="81" s="1"/>
  <c r="G27" i="81" s="1"/>
  <c r="J27" i="81" s="1"/>
  <c r="E27" i="82" s="1"/>
  <c r="G118" i="80"/>
  <c r="J118" i="80" s="1"/>
  <c r="E118" i="81" s="1"/>
  <c r="E118" i="80"/>
  <c r="E143" i="80"/>
  <c r="G143" i="80" s="1"/>
  <c r="J143" i="80" s="1"/>
  <c r="E143" i="81" s="1"/>
  <c r="G143" i="81" s="1"/>
  <c r="J143" i="81" s="1"/>
  <c r="E143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G43" i="80"/>
  <c r="J43" i="80" s="1"/>
  <c r="E43" i="81" s="1"/>
  <c r="E43" i="80"/>
  <c r="E47" i="80"/>
  <c r="G47" i="80" s="1"/>
  <c r="J47" i="80" s="1"/>
  <c r="E47" i="81" s="1"/>
  <c r="G47" i="81" s="1"/>
  <c r="J47" i="81" s="1"/>
  <c r="E47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80" i="80"/>
  <c r="G80" i="80" s="1"/>
  <c r="J80" i="80" s="1"/>
  <c r="E80" i="81" s="1"/>
  <c r="G80" i="81" s="1"/>
  <c r="J80" i="81" s="1"/>
  <c r="E80" i="82" s="1"/>
  <c r="G44" i="80"/>
  <c r="J44" i="80" s="1"/>
  <c r="E44" i="81" s="1"/>
  <c r="E44" i="80"/>
  <c r="E64" i="80"/>
  <c r="G64" i="80" s="1"/>
  <c r="J64" i="80" s="1"/>
  <c r="E64" i="81" s="1"/>
  <c r="G64" i="81" s="1"/>
  <c r="J64" i="81" s="1"/>
  <c r="E64" i="82" s="1"/>
  <c r="E28" i="80"/>
  <c r="G28" i="80" s="1"/>
  <c r="J28" i="80" s="1"/>
  <c r="E28" i="81" s="1"/>
  <c r="G28" i="81" s="1"/>
  <c r="J28" i="81" s="1"/>
  <c r="E28" i="82" s="1"/>
  <c r="E93" i="80"/>
  <c r="G93" i="80" s="1"/>
  <c r="J93" i="80" s="1"/>
  <c r="E93" i="81" s="1"/>
  <c r="G93" i="81" s="1"/>
  <c r="J93" i="81" s="1"/>
  <c r="E93" i="82" s="1"/>
  <c r="G89" i="80"/>
  <c r="J89" i="80" s="1"/>
  <c r="E89" i="81" s="1"/>
  <c r="E89" i="80"/>
  <c r="E40" i="80"/>
  <c r="G40" i="80" s="1"/>
  <c r="J40" i="80" s="1"/>
  <c r="E40" i="81" s="1"/>
  <c r="G40" i="81" s="1"/>
  <c r="J40" i="81" s="1"/>
  <c r="E40" i="82" s="1"/>
  <c r="E54" i="80"/>
  <c r="G54" i="80" s="1"/>
  <c r="J54" i="80" s="1"/>
  <c r="E54" i="81" s="1"/>
  <c r="G54" i="81" s="1"/>
  <c r="J54" i="81" s="1"/>
  <c r="E54" i="82" s="1"/>
  <c r="E29" i="80"/>
  <c r="G29" i="80" s="1"/>
  <c r="J29" i="80" s="1"/>
  <c r="E29" i="81" s="1"/>
  <c r="G29" i="81" s="1"/>
  <c r="J29" i="81" s="1"/>
  <c r="E29" i="82" s="1"/>
  <c r="G52" i="80"/>
  <c r="J52" i="80" s="1"/>
  <c r="E52" i="81" s="1"/>
  <c r="E52" i="80"/>
  <c r="E38" i="78"/>
  <c r="G38" i="78" s="1"/>
  <c r="J38" i="78" s="1"/>
  <c r="E38" i="79" s="1"/>
  <c r="G38" i="79" s="1"/>
  <c r="J38" i="79" s="1"/>
  <c r="E49" i="80"/>
  <c r="G49" i="80" s="1"/>
  <c r="J49" i="80" s="1"/>
  <c r="E49" i="81" s="1"/>
  <c r="G49" i="81" s="1"/>
  <c r="J49" i="81" s="1"/>
  <c r="E49" i="82" s="1"/>
  <c r="G88" i="79"/>
  <c r="J88" i="79" s="1"/>
  <c r="E88" i="80" s="1"/>
  <c r="E87" i="79"/>
  <c r="G87" i="79" s="1"/>
  <c r="J87" i="79" s="1"/>
  <c r="G122" i="78"/>
  <c r="J122" i="78" s="1"/>
  <c r="E122" i="79" s="1"/>
  <c r="E122" i="78"/>
  <c r="G246" i="79"/>
  <c r="J246" i="79" s="1"/>
  <c r="E246" i="80" s="1"/>
  <c r="E238" i="79"/>
  <c r="E86" i="79"/>
  <c r="G86" i="79" s="1"/>
  <c r="J86" i="79" s="1"/>
  <c r="E86" i="80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G66" i="79"/>
  <c r="J66" i="79" s="1"/>
  <c r="E66" i="80" s="1"/>
  <c r="G66" i="80" s="1"/>
  <c r="J66" i="80" s="1"/>
  <c r="E66" i="81" s="1"/>
  <c r="E66" i="79"/>
  <c r="G243" i="79"/>
  <c r="J243" i="79" s="1"/>
  <c r="E235" i="79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34" i="79"/>
  <c r="G58" i="80"/>
  <c r="J58" i="80" s="1"/>
  <c r="E58" i="81" s="1"/>
  <c r="E58" i="80"/>
  <c r="G186" i="80"/>
  <c r="J186" i="80" s="1"/>
  <c r="E186" i="81" s="1"/>
  <c r="E186" i="80"/>
  <c r="E46" i="80"/>
  <c r="G46" i="80" s="1"/>
  <c r="J46" i="80" s="1"/>
  <c r="E46" i="81" s="1"/>
  <c r="G46" i="81" s="1"/>
  <c r="J46" i="81" s="1"/>
  <c r="E46" i="82" s="1"/>
  <c r="G238" i="79"/>
  <c r="J238" i="79" s="1"/>
  <c r="E230" i="79"/>
  <c r="G230" i="79" s="1"/>
  <c r="J230" i="79" s="1"/>
  <c r="G235" i="79"/>
  <c r="J235" i="79" s="1"/>
  <c r="E227" i="79"/>
  <c r="E228" i="79"/>
  <c r="E99" i="80"/>
  <c r="G99" i="80" s="1"/>
  <c r="J99" i="80" s="1"/>
  <c r="E99" i="81" s="1"/>
  <c r="G99" i="81" s="1"/>
  <c r="J99" i="81" s="1"/>
  <c r="E99" i="82" s="1"/>
  <c r="G244" i="79"/>
  <c r="J244" i="79" s="1"/>
  <c r="E244" i="80" s="1"/>
  <c r="E236" i="79"/>
  <c r="G236" i="79" s="1"/>
  <c r="J236" i="79" s="1"/>
  <c r="G249" i="89"/>
  <c r="J249" i="89" s="1"/>
  <c r="E241" i="89"/>
  <c r="G241" i="89" s="1"/>
  <c r="J241" i="89" s="1"/>
  <c r="G249" i="90" s="1"/>
  <c r="J249" i="90" s="1"/>
  <c r="G221" i="78"/>
  <c r="J221" i="78" s="1"/>
  <c r="E221" i="78"/>
  <c r="E255" i="80"/>
  <c r="G255" i="80" s="1"/>
  <c r="J255" i="80" s="1"/>
  <c r="E255" i="81" s="1"/>
  <c r="G255" i="81" s="1"/>
  <c r="J255" i="81" s="1"/>
  <c r="E34" i="80"/>
  <c r="G34" i="80" s="1"/>
  <c r="J34" i="80" s="1"/>
  <c r="E34" i="81" s="1"/>
  <c r="G34" i="81" s="1"/>
  <c r="J34" i="81" s="1"/>
  <c r="E34" i="82" s="1"/>
  <c r="G215" i="80"/>
  <c r="J215" i="80" s="1"/>
  <c r="E215" i="81" s="1"/>
  <c r="E215" i="80"/>
  <c r="G33" i="80"/>
  <c r="J33" i="80" s="1"/>
  <c r="E33" i="81" s="1"/>
  <c r="E33" i="80"/>
  <c r="G242" i="79"/>
  <c r="J242" i="79" s="1"/>
  <c r="E247" i="79"/>
  <c r="G247" i="79" s="1"/>
  <c r="J247" i="79" s="1"/>
  <c r="E136" i="78"/>
  <c r="G136" i="78" s="1"/>
  <c r="J136" i="78" s="1"/>
  <c r="E136" i="79" s="1"/>
  <c r="G104" i="80"/>
  <c r="J104" i="80" s="1"/>
  <c r="E104" i="81" s="1"/>
  <c r="E104" i="80"/>
  <c r="G165" i="78"/>
  <c r="J165" i="78" s="1"/>
  <c r="E165" i="78"/>
  <c r="E77" i="80"/>
  <c r="G77" i="80" s="1"/>
  <c r="J77" i="80" s="1"/>
  <c r="E77" i="81" s="1"/>
  <c r="G77" i="81" s="1"/>
  <c r="J77" i="81" s="1"/>
  <c r="E77" i="82" s="1"/>
  <c r="E18" i="8"/>
  <c r="E18" i="77"/>
  <c r="G18" i="77" s="1"/>
  <c r="J18" i="77" s="1"/>
  <c r="E18" i="78" s="1"/>
  <c r="G18" i="8"/>
  <c r="J18" i="8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E33" i="82" s="1"/>
  <c r="G21" i="80"/>
  <c r="J21" i="80" s="1"/>
  <c r="E21" i="81" s="1"/>
  <c r="G66" i="81"/>
  <c r="J66" i="81" s="1"/>
  <c r="E66" i="82" s="1"/>
  <c r="G179" i="81"/>
  <c r="J179" i="81" s="1"/>
  <c r="E179" i="82" s="1"/>
  <c r="G160" i="81"/>
  <c r="J160" i="81" s="1"/>
  <c r="E160" i="82" s="1"/>
  <c r="G26" i="80"/>
  <c r="J26" i="80" s="1"/>
  <c r="E26" i="81" s="1"/>
  <c r="G19" i="80"/>
  <c r="J19" i="80" s="1"/>
  <c r="E19" i="81" s="1"/>
  <c r="G118" i="81"/>
  <c r="J118" i="81" s="1"/>
  <c r="E118" i="82" s="1"/>
  <c r="G52" i="81"/>
  <c r="J52" i="81" s="1"/>
  <c r="E52" i="82" s="1"/>
  <c r="G58" i="81"/>
  <c r="J58" i="81" s="1"/>
  <c r="E58" i="82" s="1"/>
  <c r="G20" i="80"/>
  <c r="J20" i="80" s="1"/>
  <c r="E20" i="81" s="1"/>
  <c r="G24" i="80"/>
  <c r="J24" i="80" s="1"/>
  <c r="E24" i="81" s="1"/>
  <c r="G225" i="81"/>
  <c r="J225" i="81" s="1"/>
  <c r="E225" i="82" s="1"/>
  <c r="G108" i="81"/>
  <c r="J108" i="81" s="1"/>
  <c r="E108" i="82" s="1"/>
  <c r="G168" i="81"/>
  <c r="J168" i="81" s="1"/>
  <c r="E168" i="82" s="1"/>
  <c r="G44" i="81"/>
  <c r="J44" i="81" s="1"/>
  <c r="E44" i="82" s="1"/>
  <c r="G22" i="80"/>
  <c r="J22" i="80" s="1"/>
  <c r="E22" i="81" s="1"/>
  <c r="G25" i="80"/>
  <c r="J25" i="80" s="1"/>
  <c r="E25" i="81" s="1"/>
  <c r="G215" i="81"/>
  <c r="J215" i="81" s="1"/>
  <c r="E215" i="82" s="1"/>
  <c r="G89" i="81"/>
  <c r="J89" i="81" s="1"/>
  <c r="E89" i="82" s="1"/>
  <c r="G23" i="80"/>
  <c r="J23" i="80" s="1"/>
  <c r="E23" i="81" s="1"/>
  <c r="G56" i="81"/>
  <c r="J56" i="81" s="1"/>
  <c r="E56" i="82" s="1"/>
  <c r="G43" i="81"/>
  <c r="J43" i="81" s="1"/>
  <c r="E43" i="82" s="1"/>
  <c r="G186" i="81"/>
  <c r="J186" i="81" s="1"/>
  <c r="E186" i="82" s="1"/>
  <c r="G104" i="81"/>
  <c r="J104" i="81" s="1"/>
  <c r="E104" i="82" s="1"/>
  <c r="G256" i="81"/>
  <c r="J256" i="81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G244" i="80" l="1"/>
  <c r="J244" i="80" s="1"/>
  <c r="E244" i="81" s="1"/>
  <c r="E236" i="80"/>
  <c r="G88" i="80"/>
  <c r="J88" i="80" s="1"/>
  <c r="E88" i="81" s="1"/>
  <c r="E87" i="80"/>
  <c r="E247" i="80"/>
  <c r="E38" i="80"/>
  <c r="G38" i="80" s="1"/>
  <c r="J38" i="80" s="1"/>
  <c r="E38" i="81" s="1"/>
  <c r="G38" i="81" s="1"/>
  <c r="J38" i="81" s="1"/>
  <c r="E38" i="82" s="1"/>
  <c r="E230" i="80"/>
  <c r="G230" i="80" s="1"/>
  <c r="J230" i="80" s="1"/>
  <c r="E230" i="81" s="1"/>
  <c r="E172" i="80"/>
  <c r="G172" i="80" s="1"/>
  <c r="J172" i="80" s="1"/>
  <c r="G236" i="80"/>
  <c r="J236" i="80" s="1"/>
  <c r="E228" i="80"/>
  <c r="G174" i="80"/>
  <c r="J174" i="80" s="1"/>
  <c r="E174" i="81" s="1"/>
  <c r="E173" i="80"/>
  <c r="G173" i="80" s="1"/>
  <c r="J173" i="80" s="1"/>
  <c r="E144" i="80"/>
  <c r="G144" i="80" s="1"/>
  <c r="J144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90" i="80"/>
  <c r="G90" i="80" s="1"/>
  <c r="J90" i="80" s="1"/>
  <c r="E111" i="80"/>
  <c r="G111" i="80" s="1"/>
  <c r="J111" i="80" s="1"/>
  <c r="E235" i="80"/>
  <c r="E190" i="81"/>
  <c r="G190" i="81" s="1"/>
  <c r="J190" i="81" s="1"/>
  <c r="E190" i="82" s="1"/>
  <c r="G190" i="82" s="1"/>
  <c r="J190" i="82" s="1"/>
  <c r="E190" i="83" s="1"/>
  <c r="E164" i="80"/>
  <c r="G164" i="80" s="1"/>
  <c r="J164" i="80" s="1"/>
  <c r="E191" i="80"/>
  <c r="G191" i="80" s="1"/>
  <c r="J191" i="80" s="1"/>
  <c r="E112" i="80"/>
  <c r="G112" i="80" s="1"/>
  <c r="J112" i="80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G246" i="80"/>
  <c r="J246" i="80" s="1"/>
  <c r="E246" i="81" s="1"/>
  <c r="E238" i="80"/>
  <c r="G238" i="80" s="1"/>
  <c r="J238" i="80" s="1"/>
  <c r="G235" i="80"/>
  <c r="J235" i="80" s="1"/>
  <c r="E227" i="80"/>
  <c r="E123" i="80"/>
  <c r="G123" i="80" s="1"/>
  <c r="J123" i="80" s="1"/>
  <c r="E70" i="89"/>
  <c r="G70" i="89" s="1"/>
  <c r="J70" i="89" s="1"/>
  <c r="E71" i="89"/>
  <c r="G71" i="89" s="1"/>
  <c r="J71" i="89" s="1"/>
  <c r="E220" i="80"/>
  <c r="G220" i="80" s="1"/>
  <c r="J220" i="80" s="1"/>
  <c r="E154" i="80"/>
  <c r="G154" i="80" s="1"/>
  <c r="J154" i="80" s="1"/>
  <c r="E145" i="80"/>
  <c r="G145" i="80" s="1"/>
  <c r="J145" i="80" s="1"/>
  <c r="G250" i="80"/>
  <c r="J250" i="80" s="1"/>
  <c r="E250" i="81" s="1"/>
  <c r="E242" i="80"/>
  <c r="G242" i="80" s="1"/>
  <c r="J242" i="80" s="1"/>
  <c r="E175" i="89"/>
  <c r="G175" i="89" s="1"/>
  <c r="J175" i="89" s="1"/>
  <c r="E138" i="80"/>
  <c r="G138" i="80" s="1"/>
  <c r="J138" i="80" s="1"/>
  <c r="E162" i="80"/>
  <c r="G162" i="80" s="1"/>
  <c r="J162" i="80" s="1"/>
  <c r="G97" i="80"/>
  <c r="J97" i="80" s="1"/>
  <c r="E97" i="81" s="1"/>
  <c r="E97" i="80"/>
  <c r="E142" i="80"/>
  <c r="G142" i="80" s="1"/>
  <c r="J142" i="80" s="1"/>
  <c r="G247" i="80"/>
  <c r="J247" i="80" s="1"/>
  <c r="E234" i="80"/>
  <c r="E101" i="80"/>
  <c r="G101" i="80" s="1"/>
  <c r="J101" i="80" s="1"/>
  <c r="G165" i="79"/>
  <c r="J165" i="79" s="1"/>
  <c r="E165" i="80" s="1"/>
  <c r="G165" i="80" s="1"/>
  <c r="J165" i="80" s="1"/>
  <c r="E165" i="81" s="1"/>
  <c r="E165" i="79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G251" i="80"/>
  <c r="J251" i="80" s="1"/>
  <c r="E251" i="81" s="1"/>
  <c r="E243" i="80"/>
  <c r="G243" i="80" s="1"/>
  <c r="J243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E230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Z9" i="8"/>
  <c r="Z7" i="8"/>
  <c r="Z8" i="8"/>
  <c r="Z6" i="8"/>
  <c r="F262" i="8"/>
  <c r="C263" i="8" s="1"/>
  <c r="H264" i="8"/>
  <c r="G249" i="91" l="1"/>
  <c r="J249" i="91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G250" i="81"/>
  <c r="J250" i="81" s="1"/>
  <c r="E250" i="82" s="1"/>
  <c r="E242" i="8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G174" i="81"/>
  <c r="J174" i="81" s="1"/>
  <c r="E174" i="82" s="1"/>
  <c r="E173" i="8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G164" i="81"/>
  <c r="J164" i="81" s="1"/>
  <c r="E164" i="82" s="1"/>
  <c r="G164" i="82" s="1"/>
  <c r="J164" i="82" s="1"/>
  <c r="E164" i="83" s="1"/>
  <c r="E164" i="81"/>
  <c r="G251" i="81"/>
  <c r="J251" i="81" s="1"/>
  <c r="E243" i="8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G246" i="81"/>
  <c r="J246" i="81" s="1"/>
  <c r="E246" i="82" s="1"/>
  <c r="E238" i="81"/>
  <c r="G238" i="81" s="1"/>
  <c r="J238" i="81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G154" i="81"/>
  <c r="J154" i="81" s="1"/>
  <c r="E154" i="82" s="1"/>
  <c r="G154" i="82" s="1"/>
  <c r="J154" i="82" s="1"/>
  <c r="E154" i="83" s="1"/>
  <c r="E154" i="81"/>
  <c r="E137" i="81"/>
  <c r="G137" i="81" s="1"/>
  <c r="J137" i="81" s="1"/>
  <c r="G88" i="81"/>
  <c r="J88" i="81" s="1"/>
  <c r="E88" i="82" s="1"/>
  <c r="E87" i="81"/>
  <c r="E62" i="81"/>
  <c r="G62" i="81" s="1"/>
  <c r="J62" i="81" s="1"/>
  <c r="G95" i="81"/>
  <c r="J95" i="81" s="1"/>
  <c r="E95" i="81"/>
  <c r="E167" i="81"/>
  <c r="G167" i="81" s="1"/>
  <c r="J167" i="81" s="1"/>
  <c r="G81" i="81"/>
  <c r="J81" i="81" s="1"/>
  <c r="E81" i="81"/>
  <c r="E48" i="81"/>
  <c r="G48" i="81" s="1"/>
  <c r="J48" i="81" s="1"/>
  <c r="G30" i="81"/>
  <c r="J30" i="81" s="1"/>
  <c r="E30" i="81"/>
  <c r="E224" i="81"/>
  <c r="G224" i="81" s="1"/>
  <c r="J224" i="81" s="1"/>
  <c r="G135" i="80"/>
  <c r="J135" i="80" s="1"/>
  <c r="E135" i="80"/>
  <c r="E68" i="81"/>
  <c r="G68" i="81" s="1"/>
  <c r="J68" i="81" s="1"/>
  <c r="G132" i="80"/>
  <c r="J132" i="80" s="1"/>
  <c r="E132" i="80"/>
  <c r="E176" i="81"/>
  <c r="G176" i="81" s="1"/>
  <c r="J176" i="81" s="1"/>
  <c r="G183" i="81"/>
  <c r="J183" i="81" s="1"/>
  <c r="E183" i="81"/>
  <c r="E42" i="81"/>
  <c r="G42" i="81" s="1"/>
  <c r="J42" i="81" s="1"/>
  <c r="G223" i="81"/>
  <c r="J223" i="81" s="1"/>
  <c r="E223" i="81"/>
  <c r="E234" i="81"/>
  <c r="G91" i="81"/>
  <c r="J91" i="81" s="1"/>
  <c r="E91" i="81"/>
  <c r="G242" i="81"/>
  <c r="J242" i="81" s="1"/>
  <c r="E247" i="81"/>
  <c r="G247" i="81" s="1"/>
  <c r="J247" i="81" s="1"/>
  <c r="G244" i="81"/>
  <c r="J244" i="81" s="1"/>
  <c r="E244" i="82" s="1"/>
  <c r="E236" i="81"/>
  <c r="E110" i="81"/>
  <c r="G110" i="81" s="1"/>
  <c r="J110" i="81" s="1"/>
  <c r="G222" i="81"/>
  <c r="J222" i="81" s="1"/>
  <c r="E222" i="81"/>
  <c r="E139" i="81"/>
  <c r="G139" i="81" s="1"/>
  <c r="J139" i="81" s="1"/>
  <c r="G69" i="81"/>
  <c r="J69" i="81" s="1"/>
  <c r="E69" i="81"/>
  <c r="E55" i="81"/>
  <c r="G55" i="81" s="1"/>
  <c r="J55" i="81" s="1"/>
  <c r="G146" i="81"/>
  <c r="J146" i="81" s="1"/>
  <c r="E146" i="81"/>
  <c r="E73" i="81"/>
  <c r="G73" i="81" s="1"/>
  <c r="J73" i="81" s="1"/>
  <c r="G136" i="80"/>
  <c r="J136" i="80" s="1"/>
  <c r="E136" i="81" s="1"/>
  <c r="E136" i="80"/>
  <c r="E180" i="81"/>
  <c r="G180" i="81" s="1"/>
  <c r="J180" i="81" s="1"/>
  <c r="G185" i="81"/>
  <c r="J185" i="81" s="1"/>
  <c r="E185" i="81"/>
  <c r="E32" i="81"/>
  <c r="G32" i="81" s="1"/>
  <c r="J32" i="81" s="1"/>
  <c r="G59" i="81"/>
  <c r="J59" i="81" s="1"/>
  <c r="E59" i="81"/>
  <c r="E159" i="81"/>
  <c r="G159" i="81" s="1"/>
  <c r="J159" i="81" s="1"/>
  <c r="G120" i="81"/>
  <c r="J120" i="81" s="1"/>
  <c r="E120" i="81"/>
  <c r="G243" i="81"/>
  <c r="J243" i="81" s="1"/>
  <c r="E235" i="81"/>
  <c r="G235" i="81" s="1"/>
  <c r="J235" i="81" s="1"/>
  <c r="G106" i="81"/>
  <c r="J106" i="81" s="1"/>
  <c r="E106" i="81"/>
  <c r="E163" i="81"/>
  <c r="G163" i="81" s="1"/>
  <c r="J163" i="81" s="1"/>
  <c r="G107" i="81"/>
  <c r="J107" i="81" s="1"/>
  <c r="E107" i="81"/>
  <c r="E117" i="81"/>
  <c r="G117" i="81" s="1"/>
  <c r="J117" i="81" s="1"/>
  <c r="G184" i="81"/>
  <c r="J184" i="81" s="1"/>
  <c r="E184" i="81"/>
  <c r="E92" i="81"/>
  <c r="G92" i="81" s="1"/>
  <c r="J92" i="81" s="1"/>
  <c r="G116" i="81"/>
  <c r="J116" i="81" s="1"/>
  <c r="E116" i="81"/>
  <c r="E67" i="81"/>
  <c r="G67" i="81" s="1"/>
  <c r="J67" i="81" s="1"/>
  <c r="G72" i="81"/>
  <c r="J72" i="81" s="1"/>
  <c r="E72" i="81"/>
  <c r="E130" i="81"/>
  <c r="G130" i="81" s="1"/>
  <c r="J130" i="81" s="1"/>
  <c r="G85" i="81"/>
  <c r="J85" i="81" s="1"/>
  <c r="E85" i="81"/>
  <c r="E258" i="81"/>
  <c r="G258" i="81" s="1"/>
  <c r="J258" i="81" s="1"/>
  <c r="G258" i="82" s="1"/>
  <c r="J258" i="82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29" i="101"/>
  <c r="J229" i="101" s="1"/>
  <c r="G237" i="101"/>
  <c r="J237" i="101" s="1"/>
  <c r="G245" i="102" s="1"/>
  <c r="J245" i="102" s="1"/>
  <c r="G228" i="81"/>
  <c r="J228" i="81" s="1"/>
  <c r="E228" i="82" s="1"/>
  <c r="G236" i="81"/>
  <c r="J236" i="81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G190" i="83"/>
  <c r="J190" i="83" s="1"/>
  <c r="E190" i="84" s="1"/>
  <c r="G133" i="81"/>
  <c r="J133" i="81" s="1"/>
  <c r="E133" i="82" s="1"/>
  <c r="G136" i="81"/>
  <c r="J136" i="81" s="1"/>
  <c r="E136" i="82" s="1"/>
  <c r="R36" i="8"/>
  <c r="M264" i="8"/>
  <c r="E247" i="82" l="1"/>
  <c r="E117" i="82"/>
  <c r="G117" i="82" s="1"/>
  <c r="J117" i="82" s="1"/>
  <c r="E117" i="83" s="1"/>
  <c r="G117" i="83" s="1"/>
  <c r="J117" i="83" s="1"/>
  <c r="E117" i="84" s="1"/>
  <c r="E180" i="82"/>
  <c r="G180" i="82" s="1"/>
  <c r="J180" i="82" s="1"/>
  <c r="E180" i="83" s="1"/>
  <c r="G180" i="83" s="1"/>
  <c r="J180" i="83" s="1"/>
  <c r="E180" i="84" s="1"/>
  <c r="E62" i="82"/>
  <c r="G62" i="82" s="1"/>
  <c r="J62" i="82" s="1"/>
  <c r="E62" i="83" s="1"/>
  <c r="G62" i="83" s="1"/>
  <c r="J62" i="83" s="1"/>
  <c r="E62" i="84" s="1"/>
  <c r="E139" i="82"/>
  <c r="G139" i="82" s="1"/>
  <c r="J139" i="82" s="1"/>
  <c r="E139" i="83" s="1"/>
  <c r="G139" i="83" s="1"/>
  <c r="J139" i="83" s="1"/>
  <c r="E139" i="84" s="1"/>
  <c r="E176" i="82"/>
  <c r="G176" i="82" s="1"/>
  <c r="J176" i="82" s="1"/>
  <c r="E176" i="83" s="1"/>
  <c r="G176" i="83" s="1"/>
  <c r="J176" i="83" s="1"/>
  <c r="E176" i="84" s="1"/>
  <c r="E67" i="82"/>
  <c r="G67" i="82" s="1"/>
  <c r="J67" i="82" s="1"/>
  <c r="E67" i="83" s="1"/>
  <c r="G67" i="83" s="1"/>
  <c r="J67" i="83" s="1"/>
  <c r="E67" i="84" s="1"/>
  <c r="E159" i="82"/>
  <c r="G159" i="82" s="1"/>
  <c r="J159" i="82" s="1"/>
  <c r="E159" i="83" s="1"/>
  <c r="G159" i="83" s="1"/>
  <c r="J159" i="83" s="1"/>
  <c r="E159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24" i="82"/>
  <c r="G224" i="82" s="1"/>
  <c r="J224" i="82" s="1"/>
  <c r="E224" i="83" s="1"/>
  <c r="G224" i="83" s="1"/>
  <c r="J224" i="83" s="1"/>
  <c r="E224" i="84" s="1"/>
  <c r="E163" i="82"/>
  <c r="G163" i="82" s="1"/>
  <c r="J163" i="82" s="1"/>
  <c r="E163" i="83" s="1"/>
  <c r="G163" i="83" s="1"/>
  <c r="J163" i="83" s="1"/>
  <c r="E163" i="84" s="1"/>
  <c r="E73" i="82"/>
  <c r="G73" i="82" s="1"/>
  <c r="J73" i="82" s="1"/>
  <c r="E73" i="83" s="1"/>
  <c r="G73" i="83" s="1"/>
  <c r="J73" i="83" s="1"/>
  <c r="E73" i="84" s="1"/>
  <c r="E137" i="82"/>
  <c r="G137" i="82" s="1"/>
  <c r="J137" i="82" s="1"/>
  <c r="E137" i="83" s="1"/>
  <c r="G137" i="83" s="1"/>
  <c r="J137" i="83" s="1"/>
  <c r="E137" i="84" s="1"/>
  <c r="E130" i="82"/>
  <c r="G130" i="82" s="1"/>
  <c r="J130" i="82" s="1"/>
  <c r="E130" i="83" s="1"/>
  <c r="G130" i="83" s="1"/>
  <c r="J130" i="83" s="1"/>
  <c r="E130" i="84" s="1"/>
  <c r="E68" i="82"/>
  <c r="G68" i="82" s="1"/>
  <c r="J68" i="82" s="1"/>
  <c r="E68" i="83" s="1"/>
  <c r="G68" i="83" s="1"/>
  <c r="J68" i="83" s="1"/>
  <c r="E68" i="84" s="1"/>
  <c r="E92" i="82"/>
  <c r="G92" i="82" s="1"/>
  <c r="J92" i="82" s="1"/>
  <c r="E92" i="83" s="1"/>
  <c r="G92" i="83" s="1"/>
  <c r="J92" i="83" s="1"/>
  <c r="E92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67" i="82"/>
  <c r="G167" i="82" s="1"/>
  <c r="J167" i="82" s="1"/>
  <c r="E167" i="83" s="1"/>
  <c r="G167" i="83" s="1"/>
  <c r="J167" i="83" s="1"/>
  <c r="E167" i="84" s="1"/>
  <c r="E110" i="82"/>
  <c r="G110" i="82" s="1"/>
  <c r="J110" i="82" s="1"/>
  <c r="E110" i="83" s="1"/>
  <c r="G110" i="83" s="1"/>
  <c r="J110" i="83" s="1"/>
  <c r="E110" i="84" s="1"/>
  <c r="E235" i="82"/>
  <c r="G235" i="82" s="1"/>
  <c r="J235" i="82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97" i="83"/>
  <c r="G97" i="83" s="1"/>
  <c r="J97" i="83" s="1"/>
  <c r="E97" i="84" s="1"/>
  <c r="G97" i="84" s="1"/>
  <c r="J97" i="84" s="1"/>
  <c r="E97" i="85" s="1"/>
  <c r="G251" i="82"/>
  <c r="J251" i="82" s="1"/>
  <c r="E251" i="83" s="1"/>
  <c r="E243" i="82"/>
  <c r="G243" i="82" s="1"/>
  <c r="J243" i="82" s="1"/>
  <c r="G250" i="82"/>
  <c r="J250" i="82" s="1"/>
  <c r="E250" i="83" s="1"/>
  <c r="E242" i="82"/>
  <c r="G242" i="82" s="1"/>
  <c r="J242" i="82" s="1"/>
  <c r="E119" i="81"/>
  <c r="G119" i="81" s="1"/>
  <c r="J119" i="81" s="1"/>
  <c r="E233" i="82"/>
  <c r="G233" i="82" s="1"/>
  <c r="J233" i="82" s="1"/>
  <c r="E85" i="82"/>
  <c r="G85" i="82" s="1"/>
  <c r="J85" i="82" s="1"/>
  <c r="E85" i="83" s="1"/>
  <c r="G85" i="83" s="1"/>
  <c r="J85" i="83" s="1"/>
  <c r="E85" i="84" s="1"/>
  <c r="G116" i="82"/>
  <c r="J116" i="82" s="1"/>
  <c r="E116" i="83" s="1"/>
  <c r="G116" i="83" s="1"/>
  <c r="J116" i="83" s="1"/>
  <c r="E116" i="84" s="1"/>
  <c r="E116" i="82"/>
  <c r="E107" i="82"/>
  <c r="G107" i="82" s="1"/>
  <c r="J107" i="82" s="1"/>
  <c r="E107" i="83" s="1"/>
  <c r="G107" i="83" s="1"/>
  <c r="J107" i="83" s="1"/>
  <c r="E107" i="84" s="1"/>
  <c r="E120" i="82"/>
  <c r="G120" i="82" s="1"/>
  <c r="J120" i="82" s="1"/>
  <c r="E120" i="83" s="1"/>
  <c r="G120" i="83" s="1"/>
  <c r="J120" i="83" s="1"/>
  <c r="E120" i="84" s="1"/>
  <c r="E185" i="82"/>
  <c r="G185" i="82" s="1"/>
  <c r="J185" i="82" s="1"/>
  <c r="E185" i="83" s="1"/>
  <c r="G185" i="83" s="1"/>
  <c r="J185" i="83" s="1"/>
  <c r="E185" i="84" s="1"/>
  <c r="G146" i="82"/>
  <c r="J146" i="82" s="1"/>
  <c r="E146" i="83" s="1"/>
  <c r="G146" i="83" s="1"/>
  <c r="J146" i="83" s="1"/>
  <c r="E146" i="84" s="1"/>
  <c r="E146" i="82"/>
  <c r="E222" i="82"/>
  <c r="G222" i="82" s="1"/>
  <c r="J222" i="82" s="1"/>
  <c r="E222" i="83" s="1"/>
  <c r="G222" i="83" s="1"/>
  <c r="J222" i="83" s="1"/>
  <c r="E222" i="84" s="1"/>
  <c r="E91" i="82"/>
  <c r="G91" i="82" s="1"/>
  <c r="J91" i="82" s="1"/>
  <c r="E91" i="83" s="1"/>
  <c r="G91" i="83" s="1"/>
  <c r="J91" i="83" s="1"/>
  <c r="E91" i="84" s="1"/>
  <c r="E183" i="82"/>
  <c r="G183" i="82" s="1"/>
  <c r="J183" i="82" s="1"/>
  <c r="E183" i="83" s="1"/>
  <c r="G183" i="83" s="1"/>
  <c r="J183" i="83" s="1"/>
  <c r="E183" i="84" s="1"/>
  <c r="G135" i="81"/>
  <c r="J135" i="81" s="1"/>
  <c r="E135" i="82" s="1"/>
  <c r="G135" i="82" s="1"/>
  <c r="J135" i="82" s="1"/>
  <c r="E135" i="83" s="1"/>
  <c r="E135" i="81"/>
  <c r="E81" i="82"/>
  <c r="G81" i="82" s="1"/>
  <c r="J81" i="82" s="1"/>
  <c r="E81" i="83" s="1"/>
  <c r="G81" i="83" s="1"/>
  <c r="J81" i="83" s="1"/>
  <c r="E81" i="84" s="1"/>
  <c r="E96" i="81"/>
  <c r="G96" i="81" s="1"/>
  <c r="J96" i="81" s="1"/>
  <c r="E161" i="81"/>
  <c r="G161" i="81" s="1"/>
  <c r="J161" i="81" s="1"/>
  <c r="G244" i="82"/>
  <c r="J244" i="82" s="1"/>
  <c r="E244" i="83" s="1"/>
  <c r="E236" i="82"/>
  <c r="G88" i="82"/>
  <c r="J88" i="82" s="1"/>
  <c r="E88" i="83" s="1"/>
  <c r="E87" i="82"/>
  <c r="G87" i="82" s="1"/>
  <c r="J87" i="82" s="1"/>
  <c r="G246" i="82"/>
  <c r="J246" i="82" s="1"/>
  <c r="E246" i="83" s="1"/>
  <c r="E238" i="82"/>
  <c r="G238" i="82" s="1"/>
  <c r="J238" i="82" s="1"/>
  <c r="E72" i="82"/>
  <c r="G72" i="82" s="1"/>
  <c r="J72" i="82" s="1"/>
  <c r="E72" i="83" s="1"/>
  <c r="G72" i="83" s="1"/>
  <c r="J72" i="83" s="1"/>
  <c r="E72" i="84" s="1"/>
  <c r="G184" i="82"/>
  <c r="J184" i="82" s="1"/>
  <c r="E184" i="83" s="1"/>
  <c r="G184" i="83" s="1"/>
  <c r="J184" i="83" s="1"/>
  <c r="E184" i="84" s="1"/>
  <c r="E184" i="82"/>
  <c r="E106" i="82"/>
  <c r="G106" i="82" s="1"/>
  <c r="J106" i="82" s="1"/>
  <c r="E106" i="83" s="1"/>
  <c r="G106" i="83" s="1"/>
  <c r="J106" i="83" s="1"/>
  <c r="E106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G223" i="82"/>
  <c r="J223" i="82" s="1"/>
  <c r="E223" i="83" s="1"/>
  <c r="G223" i="83" s="1"/>
  <c r="J223" i="83" s="1"/>
  <c r="E223" i="84" s="1"/>
  <c r="E223" i="82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5" i="82"/>
  <c r="G95" i="82" s="1"/>
  <c r="J95" i="82" s="1"/>
  <c r="E95" i="83" s="1"/>
  <c r="G95" i="83" s="1"/>
  <c r="J95" i="83" s="1"/>
  <c r="E95" i="84" s="1"/>
  <c r="G86" i="82"/>
  <c r="J86" i="82" s="1"/>
  <c r="E86" i="83" s="1"/>
  <c r="G228" i="82"/>
  <c r="J228" i="82" s="1"/>
  <c r="E228" i="83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4" i="82"/>
  <c r="J234" i="82" s="1"/>
  <c r="E234" i="83" s="1"/>
  <c r="G247" i="82"/>
  <c r="J247" i="82" s="1"/>
  <c r="G230" i="83"/>
  <c r="J230" i="83" s="1"/>
  <c r="E230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5" i="83"/>
  <c r="J135" i="83" s="1"/>
  <c r="E135" i="84" s="1"/>
  <c r="G133" i="82"/>
  <c r="J133" i="82" s="1"/>
  <c r="E133" i="83" s="1"/>
  <c r="G136" i="82"/>
  <c r="J136" i="82" s="1"/>
  <c r="E136" i="83" s="1"/>
  <c r="E161" i="82" l="1"/>
  <c r="G161" i="82" s="1"/>
  <c r="J161" i="82" s="1"/>
  <c r="E161" i="83" s="1"/>
  <c r="G161" i="83" s="1"/>
  <c r="J161" i="83" s="1"/>
  <c r="E161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96" i="82"/>
  <c r="G96" i="82" s="1"/>
  <c r="J96" i="82" s="1"/>
  <c r="E96" i="83" s="1"/>
  <c r="G96" i="83" s="1"/>
  <c r="J96" i="83" s="1"/>
  <c r="E96" i="84" s="1"/>
  <c r="E119" i="82"/>
  <c r="G119" i="82" s="1"/>
  <c r="J119" i="82" s="1"/>
  <c r="E119" i="83" s="1"/>
  <c r="G119" i="83" s="1"/>
  <c r="J119" i="83" s="1"/>
  <c r="E119" i="84" s="1"/>
  <c r="E235" i="83"/>
  <c r="G250" i="83"/>
  <c r="J250" i="83" s="1"/>
  <c r="E250" i="84" s="1"/>
  <c r="E242" i="83"/>
  <c r="G88" i="83"/>
  <c r="J88" i="83" s="1"/>
  <c r="E88" i="84" s="1"/>
  <c r="E87" i="83"/>
  <c r="G87" i="83" s="1"/>
  <c r="J87" i="83" s="1"/>
  <c r="G251" i="83"/>
  <c r="J251" i="83" s="1"/>
  <c r="E251" i="84" s="1"/>
  <c r="E243" i="83"/>
  <c r="G243" i="83" s="1"/>
  <c r="J243" i="83" s="1"/>
  <c r="G246" i="83"/>
  <c r="J246" i="83" s="1"/>
  <c r="E246" i="84" s="1"/>
  <c r="E238" i="83"/>
  <c r="G238" i="83" s="1"/>
  <c r="J238" i="83" s="1"/>
  <c r="G214" i="81"/>
  <c r="J214" i="81" s="1"/>
  <c r="E214" i="81"/>
  <c r="G242" i="83"/>
  <c r="J242" i="83" s="1"/>
  <c r="E247" i="83"/>
  <c r="G244" i="83"/>
  <c r="J244" i="83" s="1"/>
  <c r="E244" i="84" s="1"/>
  <c r="E236" i="83"/>
  <c r="G236" i="83" s="1"/>
  <c r="J236" i="83" s="1"/>
  <c r="G245" i="103"/>
  <c r="J245" i="103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47" i="83"/>
  <c r="J247" i="83" s="1"/>
  <c r="G229" i="103"/>
  <c r="J229" i="103" s="1"/>
  <c r="G237" i="103"/>
  <c r="J237" i="103" s="1"/>
  <c r="G228" i="83"/>
  <c r="J228" i="83" s="1"/>
  <c r="E228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AC36" i="8" s="1"/>
  <c r="G244" i="84" l="1"/>
  <c r="J244" i="84" s="1"/>
  <c r="E244" i="85" s="1"/>
  <c r="E236" i="84"/>
  <c r="G251" i="84"/>
  <c r="J251" i="84" s="1"/>
  <c r="E251" i="85" s="1"/>
  <c r="E243" i="84"/>
  <c r="G88" i="84"/>
  <c r="J88" i="84" s="1"/>
  <c r="E88" i="85" s="1"/>
  <c r="E87" i="84"/>
  <c r="G243" i="84"/>
  <c r="J243" i="84" s="1"/>
  <c r="E235" i="84"/>
  <c r="G235" i="84" s="1"/>
  <c r="J235" i="84" s="1"/>
  <c r="E247" i="84"/>
  <c r="G250" i="84"/>
  <c r="J250" i="84" s="1"/>
  <c r="E250" i="85" s="1"/>
  <c r="E242" i="84"/>
  <c r="G242" i="84" s="1"/>
  <c r="J242" i="84" s="1"/>
  <c r="E214" i="82"/>
  <c r="G214" i="82" s="1"/>
  <c r="J214" i="82" s="1"/>
  <c r="E214" i="83" s="1"/>
  <c r="G214" i="83" s="1"/>
  <c r="J214" i="83" s="1"/>
  <c r="E214" i="84" s="1"/>
  <c r="E97" i="86"/>
  <c r="G97" i="86" s="1"/>
  <c r="J97" i="86" s="1"/>
  <c r="E97" i="87" s="1"/>
  <c r="G97" i="87" s="1"/>
  <c r="J97" i="87" s="1"/>
  <c r="E97" i="88" s="1"/>
  <c r="E230" i="85"/>
  <c r="G246" i="84"/>
  <c r="J246" i="84" s="1"/>
  <c r="E246" i="85" s="1"/>
  <c r="E238" i="84"/>
  <c r="G238" i="84" s="1"/>
  <c r="J238" i="84" s="1"/>
  <c r="G245" i="104"/>
  <c r="J245" i="104" s="1"/>
  <c r="G237" i="104"/>
  <c r="J237" i="104" s="1"/>
  <c r="G86" i="84"/>
  <c r="J86" i="84" s="1"/>
  <c r="G87" i="84"/>
  <c r="J87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4" i="84"/>
  <c r="J234" i="84" s="1"/>
  <c r="E234" i="85" s="1"/>
  <c r="G247" i="84"/>
  <c r="J247" i="84" s="1"/>
  <c r="G227" i="84"/>
  <c r="J227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50" i="85" l="1"/>
  <c r="J250" i="85" s="1"/>
  <c r="E250" i="86" s="1"/>
  <c r="E242" i="85"/>
  <c r="E235" i="85"/>
  <c r="E91" i="86"/>
  <c r="G91" i="86" s="1"/>
  <c r="J91" i="86" s="1"/>
  <c r="E91" i="87" s="1"/>
  <c r="G91" i="87" s="1"/>
  <c r="J91" i="87" s="1"/>
  <c r="E91" i="88" s="1"/>
  <c r="E77" i="86"/>
  <c r="G77" i="86" s="1"/>
  <c r="J77" i="86" s="1"/>
  <c r="E77" i="87" s="1"/>
  <c r="G77" i="87" s="1"/>
  <c r="J77" i="87" s="1"/>
  <c r="E77" i="88" s="1"/>
  <c r="G88" i="85"/>
  <c r="J88" i="85" s="1"/>
  <c r="E88" i="86" s="1"/>
  <c r="E87" i="85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7" i="85"/>
  <c r="J87" i="85" s="1"/>
  <c r="E86" i="85"/>
  <c r="G251" i="85"/>
  <c r="J251" i="85" s="1"/>
  <c r="E251" i="86" s="1"/>
  <c r="E243" i="85"/>
  <c r="G243" i="85" s="1"/>
  <c r="J243" i="85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G72" i="86"/>
  <c r="J72" i="86" s="1"/>
  <c r="E72" i="87" s="1"/>
  <c r="E72" i="86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G184" i="86"/>
  <c r="J184" i="86" s="1"/>
  <c r="E184" i="87" s="1"/>
  <c r="E184" i="86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166" i="86"/>
  <c r="G166" i="86" s="1"/>
  <c r="J166" i="86" s="1"/>
  <c r="E166" i="87" s="1"/>
  <c r="G166" i="87" s="1"/>
  <c r="J166" i="87" s="1"/>
  <c r="E166" i="88" s="1"/>
  <c r="G144" i="86"/>
  <c r="J144" i="86" s="1"/>
  <c r="E144" i="87" s="1"/>
  <c r="E144" i="86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G167" i="86"/>
  <c r="J167" i="86" s="1"/>
  <c r="E167" i="87" s="1"/>
  <c r="E167" i="86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G92" i="86"/>
  <c r="J92" i="86" s="1"/>
  <c r="E92" i="87" s="1"/>
  <c r="E92" i="86"/>
  <c r="G244" i="85"/>
  <c r="J244" i="85" s="1"/>
  <c r="E244" i="86" s="1"/>
  <c r="E236" i="85"/>
  <c r="E168" i="86"/>
  <c r="G168" i="86" s="1"/>
  <c r="J168" i="86" s="1"/>
  <c r="E168" i="87" s="1"/>
  <c r="G168" i="87" s="1"/>
  <c r="J168" i="87" s="1"/>
  <c r="E168" i="88" s="1"/>
  <c r="E138" i="86"/>
  <c r="G138" i="86" s="1"/>
  <c r="J138" i="86" s="1"/>
  <c r="E138" i="87" s="1"/>
  <c r="G138" i="87" s="1"/>
  <c r="J138" i="87" s="1"/>
  <c r="E138" i="88" s="1"/>
  <c r="G69" i="86"/>
  <c r="J69" i="86" s="1"/>
  <c r="E69" i="87" s="1"/>
  <c r="E69" i="86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G73" i="86"/>
  <c r="J73" i="86" s="1"/>
  <c r="E73" i="87" s="1"/>
  <c r="E73" i="86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G159" i="86"/>
  <c r="J159" i="86" s="1"/>
  <c r="E159" i="87" s="1"/>
  <c r="E159" i="86"/>
  <c r="G235" i="85"/>
  <c r="J235" i="85" s="1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228" i="86" s="1"/>
  <c r="J228" i="86" s="1"/>
  <c r="G246" i="85"/>
  <c r="J246" i="85" s="1"/>
  <c r="E246" i="86" s="1"/>
  <c r="E238" i="85"/>
  <c r="G238" i="85" s="1"/>
  <c r="J238" i="85" s="1"/>
  <c r="G121" i="86"/>
  <c r="J121" i="86" s="1"/>
  <c r="E121" i="87" s="1"/>
  <c r="E121" i="86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G180" i="86"/>
  <c r="J180" i="86" s="1"/>
  <c r="E180" i="87" s="1"/>
  <c r="E180" i="86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G100" i="86"/>
  <c r="J100" i="86" s="1"/>
  <c r="E100" i="87" s="1"/>
  <c r="E100" i="86"/>
  <c r="E89" i="86"/>
  <c r="G89" i="86" s="1"/>
  <c r="J89" i="86" s="1"/>
  <c r="E89" i="87" s="1"/>
  <c r="G89" i="87" s="1"/>
  <c r="J89" i="87" s="1"/>
  <c r="E89" i="88" s="1"/>
  <c r="G242" i="85"/>
  <c r="J242" i="85" s="1"/>
  <c r="E247" i="85"/>
  <c r="G247" i="85" s="1"/>
  <c r="J247" i="85" s="1"/>
  <c r="E64" i="86"/>
  <c r="G64" i="86" s="1"/>
  <c r="J64" i="86" s="1"/>
  <c r="E64" i="87" s="1"/>
  <c r="G64" i="87" s="1"/>
  <c r="J64" i="87" s="1"/>
  <c r="E64" i="88" s="1"/>
  <c r="G223" i="86"/>
  <c r="J223" i="86" s="1"/>
  <c r="E223" i="87" s="1"/>
  <c r="E223" i="86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G145" i="86"/>
  <c r="J145" i="86" s="1"/>
  <c r="E145" i="87" s="1"/>
  <c r="E145" i="86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G106" i="86"/>
  <c r="J106" i="86" s="1"/>
  <c r="E106" i="87" s="1"/>
  <c r="E106" i="86"/>
  <c r="E185" i="86"/>
  <c r="G185" i="86" s="1"/>
  <c r="J185" i="86" s="1"/>
  <c r="E185" i="87" s="1"/>
  <c r="G185" i="87" s="1"/>
  <c r="J185" i="87" s="1"/>
  <c r="E185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G98" i="86"/>
  <c r="J98" i="86" s="1"/>
  <c r="E98" i="87" s="1"/>
  <c r="E98" i="86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G154" i="86"/>
  <c r="J154" i="86" s="1"/>
  <c r="E154" i="87" s="1"/>
  <c r="E154" i="86"/>
  <c r="E85" i="86"/>
  <c r="G85" i="86" s="1"/>
  <c r="J85" i="86" s="1"/>
  <c r="E85" i="87" s="1"/>
  <c r="G85" i="87" s="1"/>
  <c r="J85" i="87" s="1"/>
  <c r="E85" i="88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7" i="86"/>
  <c r="J227" i="86" s="1"/>
  <c r="G229" i="105"/>
  <c r="J229" i="105" s="1"/>
  <c r="G239" i="100"/>
  <c r="J239" i="100" s="1"/>
  <c r="G230" i="86"/>
  <c r="J230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E234" i="86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167" i="87"/>
  <c r="J167" i="87" s="1"/>
  <c r="E167" i="88" s="1"/>
  <c r="G159" i="87"/>
  <c r="J159" i="87" s="1"/>
  <c r="E159" i="88" s="1"/>
  <c r="G184" i="87"/>
  <c r="J184" i="87" s="1"/>
  <c r="E184" i="88" s="1"/>
  <c r="G98" i="87"/>
  <c r="J98" i="87" s="1"/>
  <c r="E98" i="88" s="1"/>
  <c r="G145" i="87"/>
  <c r="J145" i="87" s="1"/>
  <c r="E145" i="88" s="1"/>
  <c r="G100" i="87"/>
  <c r="J100" i="87" s="1"/>
  <c r="E100" i="88" s="1"/>
  <c r="G73" i="87"/>
  <c r="J73" i="87" s="1"/>
  <c r="E73" i="88" s="1"/>
  <c r="G223" i="87"/>
  <c r="J223" i="87" s="1"/>
  <c r="E223" i="88" s="1"/>
  <c r="G180" i="87"/>
  <c r="J180" i="87" s="1"/>
  <c r="E180" i="88" s="1"/>
  <c r="G121" i="87"/>
  <c r="J121" i="87" s="1"/>
  <c r="E121" i="88" s="1"/>
  <c r="G106" i="87"/>
  <c r="J106" i="87" s="1"/>
  <c r="E106" i="88" s="1"/>
  <c r="G154" i="87"/>
  <c r="J154" i="87" s="1"/>
  <c r="E154" i="88" s="1"/>
  <c r="G97" i="88"/>
  <c r="J97" i="88" s="1"/>
  <c r="G72" i="87"/>
  <c r="J72" i="87" s="1"/>
  <c r="E72" i="88" s="1"/>
  <c r="G144" i="87"/>
  <c r="J144" i="87" s="1"/>
  <c r="E144" i="88" s="1"/>
  <c r="G69" i="87"/>
  <c r="J69" i="87" s="1"/>
  <c r="E69" i="88" s="1"/>
  <c r="G92" i="87"/>
  <c r="J92" i="87" s="1"/>
  <c r="E92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8" i="87" l="1"/>
  <c r="G228" i="87" s="1"/>
  <c r="J228" i="87" s="1"/>
  <c r="E224" i="88"/>
  <c r="G224" i="88" s="1"/>
  <c r="J224" i="88" s="1"/>
  <c r="E224" i="89" s="1"/>
  <c r="G224" i="89" s="1"/>
  <c r="J224" i="89" s="1"/>
  <c r="E247" i="86"/>
  <c r="G251" i="86"/>
  <c r="J251" i="86" s="1"/>
  <c r="E251" i="87" s="1"/>
  <c r="E243" i="86"/>
  <c r="G243" i="86" s="1"/>
  <c r="J243" i="86" s="1"/>
  <c r="E23" i="87"/>
  <c r="G23" i="87" s="1"/>
  <c r="J23" i="87" s="1"/>
  <c r="E23" i="88" s="1"/>
  <c r="G23" i="88" s="1"/>
  <c r="J23" i="88" s="1"/>
  <c r="G250" i="86"/>
  <c r="J250" i="86" s="1"/>
  <c r="E250" i="87" s="1"/>
  <c r="E242" i="86"/>
  <c r="G242" i="86" s="1"/>
  <c r="J242" i="86" s="1"/>
  <c r="G244" i="86"/>
  <c r="J244" i="86" s="1"/>
  <c r="E244" i="87" s="1"/>
  <c r="E236" i="86"/>
  <c r="G236" i="86" s="1"/>
  <c r="J236" i="86" s="1"/>
  <c r="E119" i="86"/>
  <c r="G119" i="86" s="1"/>
  <c r="J119" i="86" s="1"/>
  <c r="E119" i="87" s="1"/>
  <c r="G119" i="87" s="1"/>
  <c r="J119" i="87" s="1"/>
  <c r="E119" i="88" s="1"/>
  <c r="E19" i="87"/>
  <c r="G19" i="87" s="1"/>
  <c r="J19" i="87" s="1"/>
  <c r="E19" i="88" s="1"/>
  <c r="G19" i="88" s="1"/>
  <c r="J19" i="88" s="1"/>
  <c r="G22" i="87"/>
  <c r="J22" i="87" s="1"/>
  <c r="E22" i="88" s="1"/>
  <c r="E22" i="87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G86" i="86"/>
  <c r="J86" i="86" s="1"/>
  <c r="E86" i="87" s="1"/>
  <c r="E86" i="86"/>
  <c r="E235" i="86"/>
  <c r="G235" i="86" s="1"/>
  <c r="J235" i="86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G25" i="87"/>
  <c r="J25" i="87" s="1"/>
  <c r="E25" i="88" s="1"/>
  <c r="E25" i="87"/>
  <c r="E38" i="86"/>
  <c r="G38" i="86" s="1"/>
  <c r="J38" i="86" s="1"/>
  <c r="E38" i="87" s="1"/>
  <c r="G38" i="87" s="1"/>
  <c r="J38" i="87" s="1"/>
  <c r="E38" i="88" s="1"/>
  <c r="G88" i="86"/>
  <c r="J88" i="86" s="1"/>
  <c r="E88" i="87" s="1"/>
  <c r="E87" i="86"/>
  <c r="G87" i="86" s="1"/>
  <c r="J87" i="86" s="1"/>
  <c r="E221" i="86"/>
  <c r="G221" i="86" s="1"/>
  <c r="J221" i="86" s="1"/>
  <c r="E221" i="87" s="1"/>
  <c r="G221" i="87" s="1"/>
  <c r="J221" i="87" s="1"/>
  <c r="E221" i="88" s="1"/>
  <c r="G21" i="87"/>
  <c r="J21" i="87" s="1"/>
  <c r="E21" i="88" s="1"/>
  <c r="E21" i="87"/>
  <c r="G246" i="86"/>
  <c r="J246" i="86" s="1"/>
  <c r="E246" i="87" s="1"/>
  <c r="E238" i="86"/>
  <c r="G238" i="86" s="1"/>
  <c r="J238" i="86" s="1"/>
  <c r="E165" i="86"/>
  <c r="G165" i="86" s="1"/>
  <c r="J165" i="86" s="1"/>
  <c r="E165" i="87" s="1"/>
  <c r="G165" i="87" s="1"/>
  <c r="J165" i="87" s="1"/>
  <c r="E165" i="88" s="1"/>
  <c r="E161" i="86"/>
  <c r="G161" i="86" s="1"/>
  <c r="J161" i="86" s="1"/>
  <c r="E161" i="87" s="1"/>
  <c r="G161" i="87" s="1"/>
  <c r="J161" i="87" s="1"/>
  <c r="E161" i="88" s="1"/>
  <c r="G96" i="86"/>
  <c r="J96" i="86" s="1"/>
  <c r="E96" i="87" s="1"/>
  <c r="E96" i="86"/>
  <c r="E97" i="89"/>
  <c r="G97" i="89" s="1"/>
  <c r="J97" i="89" s="1"/>
  <c r="E227" i="87"/>
  <c r="G227" i="87" s="1"/>
  <c r="J227" i="87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86" i="87"/>
  <c r="J86" i="87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96" i="87"/>
  <c r="J96" i="87" s="1"/>
  <c r="E96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2" i="88"/>
  <c r="J22" i="88" s="1"/>
  <c r="G115" i="87"/>
  <c r="J115" i="87" s="1"/>
  <c r="E115" i="88" s="1"/>
  <c r="G37" i="87"/>
  <c r="J37" i="87" s="1"/>
  <c r="G59" i="87"/>
  <c r="J59" i="87" s="1"/>
  <c r="G36" i="87"/>
  <c r="J36" i="87" s="1"/>
  <c r="G21" i="88"/>
  <c r="J21" i="88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0" i="87" l="1"/>
  <c r="J250" i="87" s="1"/>
  <c r="E250" i="88" s="1"/>
  <c r="E242" i="87"/>
  <c r="E20" i="89"/>
  <c r="G20" i="89" s="1"/>
  <c r="J20" i="89" s="1"/>
  <c r="E26" i="89"/>
  <c r="G26" i="89" s="1"/>
  <c r="J26" i="89" s="1"/>
  <c r="E23" i="89"/>
  <c r="G23" i="89" s="1"/>
  <c r="J23" i="89" s="1"/>
  <c r="E24" i="89"/>
  <c r="G24" i="89" s="1"/>
  <c r="J24" i="89" s="1"/>
  <c r="G251" i="87"/>
  <c r="J251" i="87" s="1"/>
  <c r="E251" i="88" s="1"/>
  <c r="E243" i="87"/>
  <c r="E19" i="89"/>
  <c r="G19" i="89" s="1"/>
  <c r="J19" i="89" s="1"/>
  <c r="G88" i="87"/>
  <c r="J88" i="87" s="1"/>
  <c r="E88" i="88" s="1"/>
  <c r="E87" i="87"/>
  <c r="G87" i="87" s="1"/>
  <c r="J87" i="87" s="1"/>
  <c r="E56" i="88"/>
  <c r="G56" i="88" s="1"/>
  <c r="J56" i="88" s="1"/>
  <c r="E56" i="89" s="1"/>
  <c r="G56" i="89" s="1"/>
  <c r="J56" i="89" s="1"/>
  <c r="E100" i="89"/>
  <c r="G100" i="89" s="1"/>
  <c r="J100" i="89" s="1"/>
  <c r="E140" i="89"/>
  <c r="G140" i="89" s="1"/>
  <c r="J140" i="89" s="1"/>
  <c r="E44" i="88"/>
  <c r="G44" i="88" s="1"/>
  <c r="J44" i="88" s="1"/>
  <c r="E44" i="89" s="1"/>
  <c r="G44" i="89" s="1"/>
  <c r="J44" i="89" s="1"/>
  <c r="E163" i="89"/>
  <c r="G163" i="89" s="1"/>
  <c r="J163" i="89" s="1"/>
  <c r="E67" i="89"/>
  <c r="G67" i="89" s="1"/>
  <c r="J67" i="89" s="1"/>
  <c r="E29" i="88"/>
  <c r="G29" i="88" s="1"/>
  <c r="J29" i="88" s="1"/>
  <c r="E29" i="89" s="1"/>
  <c r="G29" i="89" s="1"/>
  <c r="J29" i="89" s="1"/>
  <c r="E50" i="88"/>
  <c r="G50" i="88" s="1"/>
  <c r="J50" i="88" s="1"/>
  <c r="E50" i="89" s="1"/>
  <c r="G50" i="89" s="1"/>
  <c r="J50" i="89" s="1"/>
  <c r="E41" i="88"/>
  <c r="G41" i="88" s="1"/>
  <c r="J41" i="88" s="1"/>
  <c r="E41" i="89" s="1"/>
  <c r="G41" i="89" s="1"/>
  <c r="J41" i="89" s="1"/>
  <c r="E73" i="89"/>
  <c r="G73" i="89" s="1"/>
  <c r="J73" i="89" s="1"/>
  <c r="E176" i="89"/>
  <c r="G176" i="89" s="1"/>
  <c r="J176" i="89" s="1"/>
  <c r="E66" i="89"/>
  <c r="G66" i="89" s="1"/>
  <c r="J66" i="89" s="1"/>
  <c r="E154" i="89"/>
  <c r="G154" i="89" s="1"/>
  <c r="J154" i="89" s="1"/>
  <c r="E137" i="89"/>
  <c r="G137" i="89" s="1"/>
  <c r="J137" i="89" s="1"/>
  <c r="E46" i="88"/>
  <c r="G46" i="88" s="1"/>
  <c r="J46" i="88" s="1"/>
  <c r="E46" i="89" s="1"/>
  <c r="G46" i="89" s="1"/>
  <c r="J46" i="89" s="1"/>
  <c r="E184" i="89"/>
  <c r="G184" i="89" s="1"/>
  <c r="J184" i="89" s="1"/>
  <c r="E162" i="89"/>
  <c r="G162" i="89" s="1"/>
  <c r="J162" i="89" s="1"/>
  <c r="E68" i="89"/>
  <c r="G68" i="89" s="1"/>
  <c r="J68" i="89" s="1"/>
  <c r="E21" i="89"/>
  <c r="G21" i="89" s="1"/>
  <c r="J21" i="89" s="1"/>
  <c r="E49" i="88"/>
  <c r="G49" i="88" s="1"/>
  <c r="J49" i="88" s="1"/>
  <c r="E49" i="89" s="1"/>
  <c r="G49" i="89" s="1"/>
  <c r="J49" i="89" s="1"/>
  <c r="E43" i="88"/>
  <c r="G43" i="88" s="1"/>
  <c r="J43" i="88" s="1"/>
  <c r="E43" i="89" s="1"/>
  <c r="G43" i="89" s="1"/>
  <c r="J43" i="89" s="1"/>
  <c r="E61" i="89"/>
  <c r="G61" i="89" s="1"/>
  <c r="J61" i="89" s="1"/>
  <c r="E62" i="89"/>
  <c r="G62" i="89" s="1"/>
  <c r="J62" i="89" s="1"/>
  <c r="E30" i="88"/>
  <c r="G30" i="88" s="1"/>
  <c r="J30" i="88" s="1"/>
  <c r="E30" i="89" s="1"/>
  <c r="G30" i="89" s="1"/>
  <c r="J30" i="89" s="1"/>
  <c r="E225" i="89"/>
  <c r="G225" i="89" s="1"/>
  <c r="J225" i="89" s="1"/>
  <c r="E25" i="89"/>
  <c r="G25" i="89" s="1"/>
  <c r="J25" i="89" s="1"/>
  <c r="E144" i="89"/>
  <c r="G144" i="89" s="1"/>
  <c r="J144" i="89" s="1"/>
  <c r="E86" i="88"/>
  <c r="G86" i="88" s="1"/>
  <c r="J86" i="88" s="1"/>
  <c r="E86" i="89" s="1"/>
  <c r="G86" i="89" s="1"/>
  <c r="J86" i="89" s="1"/>
  <c r="G246" i="87"/>
  <c r="J246" i="87" s="1"/>
  <c r="E246" i="88" s="1"/>
  <c r="E238" i="87"/>
  <c r="G238" i="87" s="1"/>
  <c r="J238" i="87" s="1"/>
  <c r="G243" i="87"/>
  <c r="J243" i="87" s="1"/>
  <c r="E235" i="87"/>
  <c r="G235" i="87" s="1"/>
  <c r="J235" i="87" s="1"/>
  <c r="G244" i="87"/>
  <c r="J244" i="87" s="1"/>
  <c r="E244" i="88" s="1"/>
  <c r="E236" i="87"/>
  <c r="G236" i="87" s="1"/>
  <c r="J236" i="87" s="1"/>
  <c r="E159" i="89"/>
  <c r="G159" i="89" s="1"/>
  <c r="J159" i="89" s="1"/>
  <c r="E28" i="88"/>
  <c r="G28" i="88" s="1"/>
  <c r="J28" i="88" s="1"/>
  <c r="E28" i="89" s="1"/>
  <c r="G28" i="89" s="1"/>
  <c r="J28" i="89" s="1"/>
  <c r="E79" i="89"/>
  <c r="G79" i="89" s="1"/>
  <c r="J79" i="89" s="1"/>
  <c r="E64" i="89"/>
  <c r="G64" i="89" s="1"/>
  <c r="J64" i="89" s="1"/>
  <c r="E69" i="89"/>
  <c r="G69" i="89" s="1"/>
  <c r="J69" i="89" s="1"/>
  <c r="E36" i="88"/>
  <c r="G36" i="88" s="1"/>
  <c r="J36" i="88" s="1"/>
  <c r="E36" i="89" s="1"/>
  <c r="G36" i="89" s="1"/>
  <c r="J36" i="89" s="1"/>
  <c r="E48" i="88"/>
  <c r="G48" i="88" s="1"/>
  <c r="J48" i="88" s="1"/>
  <c r="E48" i="89" s="1"/>
  <c r="G48" i="89" s="1"/>
  <c r="J48" i="89" s="1"/>
  <c r="E33" i="88"/>
  <c r="G33" i="88" s="1"/>
  <c r="J33" i="88" s="1"/>
  <c r="E33" i="89" s="1"/>
  <c r="G33" i="89" s="1"/>
  <c r="J33" i="89" s="1"/>
  <c r="E99" i="89"/>
  <c r="G99" i="89" s="1"/>
  <c r="J99" i="89" s="1"/>
  <c r="E81" i="89"/>
  <c r="G81" i="89" s="1"/>
  <c r="J81" i="89" s="1"/>
  <c r="E40" i="88"/>
  <c r="G40" i="88" s="1"/>
  <c r="J40" i="88" s="1"/>
  <c r="E40" i="89" s="1"/>
  <c r="G40" i="89" s="1"/>
  <c r="J40" i="89" s="1"/>
  <c r="E58" i="88"/>
  <c r="G58" i="88" s="1"/>
  <c r="J58" i="88" s="1"/>
  <c r="E58" i="89" s="1"/>
  <c r="G58" i="89" s="1"/>
  <c r="J58" i="89" s="1"/>
  <c r="E215" i="89"/>
  <c r="G215" i="89" s="1"/>
  <c r="J215" i="89" s="1"/>
  <c r="E72" i="89"/>
  <c r="G72" i="89" s="1"/>
  <c r="J72" i="89" s="1"/>
  <c r="E65" i="89"/>
  <c r="G65" i="89" s="1"/>
  <c r="J65" i="89" s="1"/>
  <c r="E77" i="89"/>
  <c r="G77" i="89" s="1"/>
  <c r="J77" i="89" s="1"/>
  <c r="E31" i="88"/>
  <c r="G31" i="88" s="1"/>
  <c r="J31" i="88" s="1"/>
  <c r="E31" i="89" s="1"/>
  <c r="G31" i="89" s="1"/>
  <c r="J31" i="89" s="1"/>
  <c r="E168" i="89"/>
  <c r="G168" i="89" s="1"/>
  <c r="J168" i="89" s="1"/>
  <c r="E220" i="89"/>
  <c r="G220" i="89" s="1"/>
  <c r="J220" i="89" s="1"/>
  <c r="E139" i="89"/>
  <c r="G139" i="89" s="1"/>
  <c r="J139" i="89" s="1"/>
  <c r="E59" i="88"/>
  <c r="G59" i="88" s="1"/>
  <c r="J59" i="88" s="1"/>
  <c r="E59" i="89" s="1"/>
  <c r="G59" i="89" s="1"/>
  <c r="J59" i="89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170" i="89"/>
  <c r="G170" i="89" s="1"/>
  <c r="J170" i="89" s="1"/>
  <c r="E32" i="88"/>
  <c r="G32" i="88" s="1"/>
  <c r="J32" i="88" s="1"/>
  <c r="E32" i="89" s="1"/>
  <c r="G32" i="89" s="1"/>
  <c r="J32" i="89" s="1"/>
  <c r="E166" i="89"/>
  <c r="G166" i="89" s="1"/>
  <c r="J166" i="89" s="1"/>
  <c r="E183" i="89"/>
  <c r="G183" i="89" s="1"/>
  <c r="J183" i="89" s="1"/>
  <c r="E145" i="89"/>
  <c r="G145" i="89" s="1"/>
  <c r="J145" i="89" s="1"/>
  <c r="E180" i="89"/>
  <c r="G180" i="89" s="1"/>
  <c r="J180" i="89" s="1"/>
  <c r="E222" i="89"/>
  <c r="G222" i="89" s="1"/>
  <c r="J222" i="89" s="1"/>
  <c r="E91" i="89"/>
  <c r="G91" i="89" s="1"/>
  <c r="J91" i="89" s="1"/>
  <c r="E227" i="88"/>
  <c r="G227" i="88" s="1"/>
  <c r="J227" i="88" s="1"/>
  <c r="E227" i="89" s="1"/>
  <c r="E158" i="89"/>
  <c r="G158" i="89" s="1"/>
  <c r="J158" i="89" s="1"/>
  <c r="E106" i="89"/>
  <c r="G106" i="89" s="1"/>
  <c r="J106" i="89" s="1"/>
  <c r="E37" i="88"/>
  <c r="G37" i="88" s="1"/>
  <c r="J37" i="88" s="1"/>
  <c r="E37" i="89" s="1"/>
  <c r="G37" i="89" s="1"/>
  <c r="J37" i="89" s="1"/>
  <c r="E47" i="88"/>
  <c r="G47" i="88" s="1"/>
  <c r="J47" i="88" s="1"/>
  <c r="E47" i="89" s="1"/>
  <c r="G47" i="89" s="1"/>
  <c r="J47" i="89" s="1"/>
  <c r="E57" i="88"/>
  <c r="G57" i="88" s="1"/>
  <c r="J57" i="88" s="1"/>
  <c r="E57" i="89" s="1"/>
  <c r="G57" i="89" s="1"/>
  <c r="J57" i="89" s="1"/>
  <c r="E223" i="89"/>
  <c r="G223" i="89" s="1"/>
  <c r="J223" i="89" s="1"/>
  <c r="E171" i="89"/>
  <c r="G171" i="89" s="1"/>
  <c r="J171" i="89" s="1"/>
  <c r="E34" i="88"/>
  <c r="G34" i="88" s="1"/>
  <c r="J34" i="88" s="1"/>
  <c r="E34" i="89" s="1"/>
  <c r="G34" i="89" s="1"/>
  <c r="J34" i="89" s="1"/>
  <c r="E141" i="89"/>
  <c r="G141" i="89" s="1"/>
  <c r="J141" i="89" s="1"/>
  <c r="E167" i="89"/>
  <c r="G167" i="89" s="1"/>
  <c r="J167" i="89" s="1"/>
  <c r="E78" i="89"/>
  <c r="G78" i="89" s="1"/>
  <c r="J78" i="89" s="1"/>
  <c r="E172" i="89"/>
  <c r="G172" i="89" s="1"/>
  <c r="J172" i="89" s="1"/>
  <c r="E185" i="89"/>
  <c r="G185" i="89" s="1"/>
  <c r="J185" i="89" s="1"/>
  <c r="G242" i="87"/>
  <c r="J242" i="87" s="1"/>
  <c r="E247" i="87"/>
  <c r="E74" i="89"/>
  <c r="G74" i="89" s="1"/>
  <c r="J74" i="89" s="1"/>
  <c r="E118" i="89"/>
  <c r="G118" i="89" s="1"/>
  <c r="J118" i="89" s="1"/>
  <c r="E123" i="89"/>
  <c r="G123" i="89" s="1"/>
  <c r="J123" i="89" s="1"/>
  <c r="E80" i="89"/>
  <c r="G80" i="89" s="1"/>
  <c r="J80" i="89" s="1"/>
  <c r="E146" i="89"/>
  <c r="G146" i="89" s="1"/>
  <c r="J146" i="89" s="1"/>
  <c r="E55" i="88"/>
  <c r="G55" i="88" s="1"/>
  <c r="J55" i="88" s="1"/>
  <c r="E55" i="89" s="1"/>
  <c r="G55" i="89" s="1"/>
  <c r="J55" i="89" s="1"/>
  <c r="E160" i="89"/>
  <c r="G160" i="89" s="1"/>
  <c r="J160" i="89" s="1"/>
  <c r="E130" i="89"/>
  <c r="G130" i="89" s="1"/>
  <c r="J130" i="89" s="1"/>
  <c r="E92" i="89"/>
  <c r="G92" i="89" s="1"/>
  <c r="J92" i="89" s="1"/>
  <c r="E52" i="88"/>
  <c r="G52" i="88" s="1"/>
  <c r="J52" i="88" s="1"/>
  <c r="E52" i="89" s="1"/>
  <c r="G52" i="89" s="1"/>
  <c r="J52" i="89" s="1"/>
  <c r="E53" i="88"/>
  <c r="G53" i="88" s="1"/>
  <c r="J53" i="88" s="1"/>
  <c r="E53" i="89" s="1"/>
  <c r="G53" i="89" s="1"/>
  <c r="J53" i="89" s="1"/>
  <c r="E93" i="89"/>
  <c r="G93" i="89" s="1"/>
  <c r="J93" i="89" s="1"/>
  <c r="E101" i="89"/>
  <c r="G101" i="89" s="1"/>
  <c r="J101" i="89" s="1"/>
  <c r="E164" i="89"/>
  <c r="G164" i="89" s="1"/>
  <c r="J164" i="89" s="1"/>
  <c r="E120" i="89"/>
  <c r="G120" i="89" s="1"/>
  <c r="J120" i="89" s="1"/>
  <c r="E143" i="89"/>
  <c r="G143" i="89" s="1"/>
  <c r="J143" i="89" s="1"/>
  <c r="E230" i="88"/>
  <c r="G230" i="88" s="1"/>
  <c r="J230" i="88" s="1"/>
  <c r="E230" i="89" s="1"/>
  <c r="E228" i="88"/>
  <c r="G228" i="88" s="1"/>
  <c r="J228" i="88" s="1"/>
  <c r="E228" i="89" s="1"/>
  <c r="E22" i="89"/>
  <c r="G22" i="89" s="1"/>
  <c r="J22" i="89" s="1"/>
  <c r="E192" i="89"/>
  <c r="G192" i="89" s="1"/>
  <c r="J192" i="89" s="1"/>
  <c r="E138" i="89"/>
  <c r="G138" i="89" s="1"/>
  <c r="J138" i="89" s="1"/>
  <c r="E51" i="88"/>
  <c r="G51" i="88" s="1"/>
  <c r="J51" i="88" s="1"/>
  <c r="E51" i="89" s="1"/>
  <c r="G51" i="89" s="1"/>
  <c r="J51" i="89" s="1"/>
  <c r="E54" i="88"/>
  <c r="G54" i="88" s="1"/>
  <c r="J54" i="88" s="1"/>
  <c r="E54" i="89" s="1"/>
  <c r="G54" i="89" s="1"/>
  <c r="J54" i="89" s="1"/>
  <c r="E142" i="89"/>
  <c r="G142" i="89" s="1"/>
  <c r="J142" i="89" s="1"/>
  <c r="E85" i="89"/>
  <c r="G85" i="89" s="1"/>
  <c r="J85" i="89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G42" i="89" s="1"/>
  <c r="J42" i="89" s="1"/>
  <c r="E121" i="89"/>
  <c r="G121" i="89" s="1"/>
  <c r="J121" i="89" s="1"/>
  <c r="E179" i="89"/>
  <c r="G179" i="89" s="1"/>
  <c r="J179" i="89" s="1"/>
  <c r="E98" i="89"/>
  <c r="G98" i="89" s="1"/>
  <c r="J98" i="89" s="1"/>
  <c r="E89" i="89"/>
  <c r="G89" i="89" s="1"/>
  <c r="J89" i="89" s="1"/>
  <c r="E90" i="89"/>
  <c r="G90" i="89" s="1"/>
  <c r="J90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0" i="89"/>
  <c r="J230" i="89" s="1"/>
  <c r="G229" i="107"/>
  <c r="J229" i="107" s="1"/>
  <c r="G234" i="87"/>
  <c r="J234" i="87" s="1"/>
  <c r="E234" i="88" s="1"/>
  <c r="G247" i="87"/>
  <c r="J247" i="87" s="1"/>
  <c r="G228" i="89"/>
  <c r="J228" i="89" s="1"/>
  <c r="G227" i="89"/>
  <c r="J227" i="89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91" i="90"/>
  <c r="J91" i="90" s="1"/>
  <c r="G118" i="90"/>
  <c r="J118" i="90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225" i="90"/>
  <c r="J225" i="90" s="1"/>
  <c r="G61" i="90"/>
  <c r="J61" i="90" s="1"/>
  <c r="G168" i="90"/>
  <c r="J168" i="90" s="1"/>
  <c r="G81" i="90"/>
  <c r="J81" i="90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180" i="90"/>
  <c r="J180" i="90" s="1"/>
  <c r="G68" i="90"/>
  <c r="J68" i="90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6" i="89" l="1"/>
  <c r="G96" i="89" s="1"/>
  <c r="J96" i="89" s="1"/>
  <c r="G88" i="88"/>
  <c r="J88" i="88" s="1"/>
  <c r="E88" i="89" s="1"/>
  <c r="E87" i="88"/>
  <c r="G87" i="88" s="1"/>
  <c r="J87" i="88" s="1"/>
  <c r="E161" i="89"/>
  <c r="G161" i="89" s="1"/>
  <c r="J161" i="89" s="1"/>
  <c r="E119" i="89"/>
  <c r="G119" i="89" s="1"/>
  <c r="J119" i="89" s="1"/>
  <c r="E115" i="89"/>
  <c r="G115" i="89" s="1"/>
  <c r="J115" i="89" s="1"/>
  <c r="G244" i="88"/>
  <c r="J244" i="88" s="1"/>
  <c r="E244" i="89" s="1"/>
  <c r="E236" i="88"/>
  <c r="G236" i="88" s="1"/>
  <c r="J236" i="88" s="1"/>
  <c r="E108" i="89"/>
  <c r="G108" i="89" s="1"/>
  <c r="J108" i="89" s="1"/>
  <c r="E122" i="89"/>
  <c r="G122" i="89" s="1"/>
  <c r="J122" i="89" s="1"/>
  <c r="E221" i="89"/>
  <c r="G221" i="89" s="1"/>
  <c r="J221" i="89" s="1"/>
  <c r="E107" i="89"/>
  <c r="G107" i="89" s="1"/>
  <c r="J107" i="89" s="1"/>
  <c r="G107" i="90" s="1"/>
  <c r="J107" i="90" s="1"/>
  <c r="E235" i="88"/>
  <c r="G235" i="88" s="1"/>
  <c r="J235" i="88" s="1"/>
  <c r="E112" i="89"/>
  <c r="G112" i="89" s="1"/>
  <c r="J112" i="89" s="1"/>
  <c r="E165" i="89"/>
  <c r="G165" i="89" s="1"/>
  <c r="J165" i="89" s="1"/>
  <c r="E247" i="88"/>
  <c r="G251" i="88"/>
  <c r="J251" i="88" s="1"/>
  <c r="E243" i="88"/>
  <c r="G243" i="88" s="1"/>
  <c r="J243" i="88" s="1"/>
  <c r="E117" i="89"/>
  <c r="G117" i="89" s="1"/>
  <c r="J117" i="89" s="1"/>
  <c r="E116" i="89"/>
  <c r="G116" i="89" s="1"/>
  <c r="J116" i="89" s="1"/>
  <c r="G246" i="88"/>
  <c r="J246" i="88" s="1"/>
  <c r="E246" i="89" s="1"/>
  <c r="E238" i="88"/>
  <c r="G238" i="88" s="1"/>
  <c r="J238" i="88" s="1"/>
  <c r="E110" i="89"/>
  <c r="G110" i="89" s="1"/>
  <c r="J110" i="89" s="1"/>
  <c r="E38" i="89"/>
  <c r="G38" i="89" s="1"/>
  <c r="J38" i="89" s="1"/>
  <c r="E111" i="89"/>
  <c r="G111" i="89" s="1"/>
  <c r="J111" i="89" s="1"/>
  <c r="G250" i="88"/>
  <c r="J250" i="88" s="1"/>
  <c r="E250" i="89" s="1"/>
  <c r="E242" i="88"/>
  <c r="G242" i="88" s="1"/>
  <c r="J242" i="88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228" i="90"/>
  <c r="J228" i="90" s="1"/>
  <c r="G236" i="90"/>
  <c r="J236" i="90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1" i="90"/>
  <c r="J111" i="90" s="1"/>
  <c r="G108" i="90"/>
  <c r="J108" i="90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214" i="88"/>
  <c r="J214" i="88" s="1"/>
  <c r="G115" i="90"/>
  <c r="J115" i="90" s="1"/>
  <c r="G116" i="90"/>
  <c r="J116" i="90" s="1"/>
  <c r="G19" i="91"/>
  <c r="J19" i="91" s="1"/>
  <c r="G82" i="88"/>
  <c r="J82" i="88" s="1"/>
  <c r="E82" i="89" s="1"/>
  <c r="G248" i="88"/>
  <c r="J248" i="88" s="1"/>
  <c r="E248" i="89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E256" i="91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17" i="91" l="1"/>
  <c r="J117" i="91" s="1"/>
  <c r="G117" i="92" s="1"/>
  <c r="J117" i="92" s="1"/>
  <c r="G238" i="91"/>
  <c r="J238" i="91" s="1"/>
  <c r="G246" i="92" s="1"/>
  <c r="J246" i="92" s="1"/>
  <c r="G112" i="91"/>
  <c r="J112" i="91" s="1"/>
  <c r="G112" i="92" s="1"/>
  <c r="J112" i="92" s="1"/>
  <c r="G235" i="91"/>
  <c r="J235" i="91" s="1"/>
  <c r="G243" i="92" s="1"/>
  <c r="J243" i="92" s="1"/>
  <c r="G251" i="93" s="1"/>
  <c r="J251" i="93" s="1"/>
  <c r="G107" i="91"/>
  <c r="J107" i="91" s="1"/>
  <c r="G236" i="91"/>
  <c r="J236" i="91" s="1"/>
  <c r="G244" i="92" s="1"/>
  <c r="J244" i="92" s="1"/>
  <c r="G115" i="91"/>
  <c r="J115" i="91" s="1"/>
  <c r="G115" i="92" s="1"/>
  <c r="J115" i="92" s="1"/>
  <c r="G111" i="91"/>
  <c r="J111" i="91" s="1"/>
  <c r="G111" i="92" s="1"/>
  <c r="J111" i="92" s="1"/>
  <c r="G108" i="91"/>
  <c r="J108" i="91" s="1"/>
  <c r="G108" i="92" s="1"/>
  <c r="J108" i="92" s="1"/>
  <c r="G116" i="91"/>
  <c r="J116" i="91" s="1"/>
  <c r="G116" i="92" s="1"/>
  <c r="J116" i="92" s="1"/>
  <c r="G110" i="91"/>
  <c r="J110" i="91" s="1"/>
  <c r="G110" i="92" s="1"/>
  <c r="J110" i="92" s="1"/>
  <c r="G87" i="91"/>
  <c r="J87" i="91" s="1"/>
  <c r="G88" i="92" s="1"/>
  <c r="J88" i="92" s="1"/>
  <c r="G250" i="89"/>
  <c r="J250" i="89" s="1"/>
  <c r="E242" i="89"/>
  <c r="G242" i="89" s="1"/>
  <c r="J242" i="89" s="1"/>
  <c r="G250" i="90" s="1"/>
  <c r="J250" i="90" s="1"/>
  <c r="G251" i="89"/>
  <c r="J251" i="89" s="1"/>
  <c r="E243" i="89"/>
  <c r="E214" i="89"/>
  <c r="G214" i="89" s="1"/>
  <c r="J214" i="89" s="1"/>
  <c r="E7" i="87"/>
  <c r="G7" i="87" s="1"/>
  <c r="J7" i="87" s="1"/>
  <c r="E7" i="88" s="1"/>
  <c r="G7" i="88" s="1"/>
  <c r="J7" i="88" s="1"/>
  <c r="E247" i="89"/>
  <c r="G243" i="89"/>
  <c r="J243" i="89" s="1"/>
  <c r="G251" i="90" s="1"/>
  <c r="J251" i="90" s="1"/>
  <c r="E235" i="89"/>
  <c r="G235" i="89" s="1"/>
  <c r="J235" i="89" s="1"/>
  <c r="G243" i="90" s="1"/>
  <c r="J243" i="90" s="1"/>
  <c r="E13" i="87"/>
  <c r="G13" i="87" s="1"/>
  <c r="J13" i="87" s="1"/>
  <c r="E13" i="88" s="1"/>
  <c r="G13" i="88" s="1"/>
  <c r="J13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G246" i="89"/>
  <c r="J246" i="89" s="1"/>
  <c r="E238" i="89"/>
  <c r="G238" i="89" s="1"/>
  <c r="J238" i="89" s="1"/>
  <c r="G246" i="90" s="1"/>
  <c r="J246" i="90" s="1"/>
  <c r="G246" i="91" s="1"/>
  <c r="J246" i="91" s="1"/>
  <c r="G244" i="89"/>
  <c r="J244" i="89" s="1"/>
  <c r="E236" i="89"/>
  <c r="G236" i="89" s="1"/>
  <c r="J236" i="89" s="1"/>
  <c r="G244" i="90" s="1"/>
  <c r="J244" i="90" s="1"/>
  <c r="G244" i="91" s="1"/>
  <c r="J244" i="91" s="1"/>
  <c r="G88" i="89"/>
  <c r="J88" i="89" s="1"/>
  <c r="E87" i="89"/>
  <c r="G87" i="89" s="1"/>
  <c r="J87" i="89" s="1"/>
  <c r="G88" i="90" s="1"/>
  <c r="J88" i="90" s="1"/>
  <c r="G88" i="91" s="1"/>
  <c r="J88" i="91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4" i="89"/>
  <c r="J234" i="89" s="1"/>
  <c r="G247" i="89"/>
  <c r="J247" i="89" s="1"/>
  <c r="G242" i="90" s="1"/>
  <c r="J242" i="90" s="1"/>
  <c r="G227" i="91"/>
  <c r="J227" i="91" s="1"/>
  <c r="G228" i="91"/>
  <c r="J228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250" i="91" l="1"/>
  <c r="J250" i="91" s="1"/>
  <c r="G251" i="91"/>
  <c r="J251" i="91" s="1"/>
  <c r="G243" i="91"/>
  <c r="J243" i="91" s="1"/>
  <c r="G251" i="92" s="1"/>
  <c r="J251" i="92" s="1"/>
  <c r="E6" i="89"/>
  <c r="G6" i="89" s="1"/>
  <c r="J6" i="89" s="1"/>
  <c r="E7" i="89"/>
  <c r="G7" i="89" s="1"/>
  <c r="J7" i="89" s="1"/>
  <c r="E15" i="89"/>
  <c r="G15" i="89" s="1"/>
  <c r="J15" i="89" s="1"/>
  <c r="E8" i="89"/>
  <c r="G8" i="89" s="1"/>
  <c r="J8" i="89" s="1"/>
  <c r="E16" i="89"/>
  <c r="G16" i="89" s="1"/>
  <c r="J16" i="89" s="1"/>
  <c r="E14" i="89"/>
  <c r="G14" i="89" s="1"/>
  <c r="J14" i="89" s="1"/>
  <c r="E18" i="89"/>
  <c r="G18" i="89" s="1"/>
  <c r="J18" i="89" s="1"/>
  <c r="E17" i="89"/>
  <c r="G17" i="89" s="1"/>
  <c r="J17" i="89" s="1"/>
  <c r="E13" i="89"/>
  <c r="G13" i="89" s="1"/>
  <c r="J13" i="89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242" i="91" l="1"/>
  <c r="J242" i="91" s="1"/>
  <c r="G250" i="92" s="1"/>
  <c r="J250" i="92" s="1"/>
  <c r="G247" i="91"/>
  <c r="J247" i="91" s="1"/>
  <c r="G242" i="92" s="1"/>
  <c r="J242" i="92" s="1"/>
  <c r="G250" i="93" s="1"/>
  <c r="J250" i="93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86" i="94" l="1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G189" i="91" s="1"/>
  <c r="J189" i="91" s="1"/>
  <c r="G189" i="93"/>
  <c r="J189" i="93" s="1"/>
  <c r="G189" i="94"/>
  <c r="J189" i="94" s="1"/>
  <c r="G189" i="95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91" s="1"/>
  <c r="J187" i="91" s="1"/>
  <c r="G187" i="95"/>
  <c r="G187" i="93"/>
  <c r="J187" i="93" s="1"/>
  <c r="G187" i="74"/>
  <c r="J187" i="74" s="1"/>
  <c r="G187" i="92"/>
  <c r="J187" i="92" s="1"/>
  <c r="G258" i="97"/>
  <c r="J258" i="97" s="1"/>
  <c r="G187" i="94"/>
  <c r="J187" i="94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2"/>
  <c r="J105" i="92" s="1"/>
  <c r="G105" i="93"/>
  <c r="J105" i="93" s="1"/>
  <c r="G105" i="94"/>
  <c r="J105" i="94" s="1"/>
  <c r="G105" i="95"/>
  <c r="J105" i="95" s="1"/>
  <c r="G105" i="96" s="1"/>
  <c r="J105" i="96" s="1"/>
  <c r="G105" i="97" s="1"/>
  <c r="J105" i="97" s="1"/>
  <c r="G105" i="90"/>
  <c r="J105" i="90" s="1"/>
  <c r="G105" i="91" s="1"/>
  <c r="J105" i="91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6" i="96" s="1"/>
  <c r="J6" i="96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E189" i="8" l="1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J15" i="95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J18" i="95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93"/>
  <c r="J188" i="93" s="1"/>
  <c r="G188" i="95"/>
  <c r="G188" i="74"/>
  <c r="J188" i="74" s="1"/>
  <c r="G188" i="90"/>
  <c r="J188" i="90" s="1"/>
  <c r="G188" i="91" s="1"/>
  <c r="J188" i="91" s="1"/>
  <c r="G188" i="92"/>
  <c r="J188" i="92" s="1"/>
  <c r="G174" i="97"/>
  <c r="J174" i="97" s="1"/>
  <c r="E207" i="8"/>
  <c r="G173" i="97"/>
  <c r="J173" i="97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2"/>
  <c r="J207" i="92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90"/>
  <c r="J207" i="90" s="1"/>
  <c r="G207" i="91" s="1"/>
  <c r="J207" i="91" s="1"/>
  <c r="G207" i="95"/>
  <c r="J207" i="95" s="1"/>
  <c r="G207" i="96" s="1"/>
  <c r="J207" i="96" s="1"/>
  <c r="G207" i="97" s="1"/>
  <c r="J207" i="97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77" s="1"/>
  <c r="J76" i="77" s="1"/>
  <c r="E76" i="78" s="1"/>
  <c r="G76" i="78" s="1"/>
  <c r="J76" i="78" s="1"/>
  <c r="E76" i="79" s="1"/>
  <c r="G76" i="92"/>
  <c r="J76" i="92" s="1"/>
  <c r="G76" i="95"/>
  <c r="J76" i="95" s="1"/>
  <c r="G76" i="93"/>
  <c r="J76" i="93" s="1"/>
  <c r="G82" i="97"/>
  <c r="J82" i="97" s="1"/>
  <c r="E76" i="8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188" i="8" l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96"/>
  <c r="J76" i="96" s="1"/>
  <c r="G76" i="90"/>
  <c r="J76" i="90" s="1"/>
  <c r="G76" i="91" s="1"/>
  <c r="J76" i="91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219" i="81" l="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243" i="103"/>
  <c r="J243" i="103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247" i="104"/>
  <c r="J247" i="104" s="1"/>
  <c r="G36" i="105"/>
  <c r="J36" i="105" s="1"/>
  <c r="G36" i="106" s="1"/>
  <c r="J36" i="106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8" i="81"/>
  <c r="G218" i="81" s="1"/>
  <c r="J218" i="81" s="1"/>
  <c r="E217" i="81"/>
  <c r="G217" i="81" s="1"/>
  <c r="J217" i="81" s="1"/>
  <c r="E200" i="81"/>
  <c r="G200" i="81" s="1"/>
  <c r="J200" i="81" s="1"/>
  <c r="E201" i="81"/>
  <c r="G201" i="81" s="1"/>
  <c r="J201" i="81" s="1"/>
  <c r="E199" i="81"/>
  <c r="G199" i="81" s="1"/>
  <c r="J199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17" i="104"/>
  <c r="J17" i="104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E255" i="103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199" i="82" l="1"/>
  <c r="G199" i="82" s="1"/>
  <c r="J199" i="82" s="1"/>
  <c r="E199" i="83" s="1"/>
  <c r="G199" i="83" s="1"/>
  <c r="J199" i="83" s="1"/>
  <c r="E199" i="84" s="1"/>
  <c r="G200" i="82"/>
  <c r="J200" i="82" s="1"/>
  <c r="E200" i="83" s="1"/>
  <c r="G200" i="83" s="1"/>
  <c r="J200" i="83" s="1"/>
  <c r="E200" i="84" s="1"/>
  <c r="E200" i="82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218" i="82"/>
  <c r="G218" i="82" s="1"/>
  <c r="J218" i="82" s="1"/>
  <c r="E218" i="83" s="1"/>
  <c r="G218" i="83" s="1"/>
  <c r="J218" i="83" s="1"/>
  <c r="E218" i="84" s="1"/>
  <c r="G5" i="88"/>
  <c r="J5" i="88" s="1"/>
  <c r="E5" i="89" s="1"/>
  <c r="E5" i="88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251" i="106"/>
  <c r="J25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E254" i="103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G219" i="86"/>
  <c r="J219" i="86" s="1"/>
  <c r="E219" i="87" s="1"/>
  <c r="E219" i="86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E219" i="88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G216" i="87" s="1"/>
  <c r="J216" i="87" s="1"/>
  <c r="E216" i="88" s="1"/>
  <c r="G199" i="86"/>
  <c r="J199" i="86" s="1"/>
  <c r="E199" i="87" s="1"/>
  <c r="E199" i="86"/>
  <c r="E217" i="86"/>
  <c r="G217" i="86" s="1"/>
  <c r="J217" i="86" s="1"/>
  <c r="E217" i="87" s="1"/>
  <c r="G217" i="87" s="1"/>
  <c r="J217" i="87" s="1"/>
  <c r="E217" i="88" s="1"/>
  <c r="G200" i="86"/>
  <c r="J200" i="86" s="1"/>
  <c r="E200" i="87" s="1"/>
  <c r="G200" i="87" s="1"/>
  <c r="J200" i="87" s="1"/>
  <c r="E200" i="88" s="1"/>
  <c r="E200" i="86"/>
  <c r="E201" i="86"/>
  <c r="G201" i="86" s="1"/>
  <c r="J201" i="86" s="1"/>
  <c r="E201" i="87" s="1"/>
  <c r="G201" i="87" s="1"/>
  <c r="J201" i="87" s="1"/>
  <c r="E201" i="88" s="1"/>
  <c r="G218" i="86"/>
  <c r="J218" i="86" s="1"/>
  <c r="E218" i="87" s="1"/>
  <c r="E218" i="86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199" i="87"/>
  <c r="J199" i="87" s="1"/>
  <c r="E199" i="88" s="1"/>
  <c r="G218" i="87"/>
  <c r="J218" i="87" s="1"/>
  <c r="E218" i="88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0" i="89" l="1"/>
  <c r="G200" i="89" s="1"/>
  <c r="J200" i="89" s="1"/>
  <c r="E199" i="89"/>
  <c r="G199" i="89" s="1"/>
  <c r="J199" i="89" s="1"/>
  <c r="E217" i="89"/>
  <c r="G217" i="89" s="1"/>
  <c r="J217" i="89" s="1"/>
  <c r="E201" i="89"/>
  <c r="G201" i="89" s="1"/>
  <c r="J201" i="89" s="1"/>
  <c r="E218" i="89"/>
  <c r="G218" i="89" s="1"/>
  <c r="J218" i="89" s="1"/>
  <c r="G124" i="86"/>
  <c r="J124" i="86" s="1"/>
  <c r="E124" i="87" s="1"/>
  <c r="G124" i="87" s="1"/>
  <c r="J124" i="87" s="1"/>
  <c r="E124" i="88" s="1"/>
  <c r="E124" i="86"/>
  <c r="E216" i="89"/>
  <c r="G216" i="89" s="1"/>
  <c r="J216" i="89" s="1"/>
  <c r="G102" i="106"/>
  <c r="J102" i="106" s="1"/>
  <c r="G103" i="106"/>
  <c r="J103" i="106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5" i="97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<sst xmlns="http://schemas.openxmlformats.org/spreadsheetml/2006/main" count="38296" uniqueCount="1423">
  <si>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</si>
  <si>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</si>
  <si>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</si>
  <si>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</si>
  <si>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</si>
  <si>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</si>
  <si>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</si>
  <si>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</si>
  <si>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</si>
  <si>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</si>
  <si>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</si>
  <si>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</si>
  <si>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</si>
  <si>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</si>
  <si>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</si>
  <si>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</si>
  <si>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</si>
  <si>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</si>
  <si>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</si>
  <si>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</si>
  <si>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</si>
  <si>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</si>
  <si>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</si>
  <si>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</si>
  <si>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</si>
  <si>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</si>
  <si>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</si>
  <si>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</si>
  <si>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</si>
  <si>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</si>
  <si>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</si>
  <si>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</si>
  <si>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</si>
  <si>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</si>
  <si>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</si>
  <si>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</si>
  <si>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</si>
  <si>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</si>
  <si>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</si>
  <si>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</si>
  <si>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</si>
  <si>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</si>
  <si>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</si>
  <si>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</si>
  <si>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</si>
  <si>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</si>
  <si>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</si>
  <si>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</si>
  <si>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</si>
  <si>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</si>
  <si>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</si>
  <si>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</si>
  <si>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</si>
  <si>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</si>
  <si>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</si>
  <si>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</si>
  <si>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</si>
  <si>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</si>
  <si>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</si>
  <si>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</si>
  <si>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</si>
  <si>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</si>
  <si>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</si>
  <si>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</si>
  <si>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</si>
  <si>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</si>
  <si>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</si>
  <si>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</si>
  <si>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</si>
  <si>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</si>
  <si>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</si>
  <si>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</si>
  <si>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</si>
  <si>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</si>
  <si>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</si>
  <si>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</si>
  <si>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</si>
  <si>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</si>
  <si>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</si>
  <si>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</si>
  <si>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</si>
  <si>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</si>
  <si>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</si>
  <si>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</si>
  <si>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</si>
  <si>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</si>
  <si>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</si>
  <si>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</si>
  <si>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</si>
  <si>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</si>
  <si>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</si>
  <si>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</si>
  <si>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</si>
  <si>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</si>
  <si>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</si>
  <si>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</si>
  <si>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</si>
  <si>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</si>
  <si>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</si>
  <si>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</si>
  <si>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</si>
  <si>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</si>
  <si>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</si>
  <si>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</si>
  <si>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</si>
  <si>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</si>
  <si>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</si>
  <si>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</si>
  <si>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</si>
  <si>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</si>
  <si>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</si>
  <si>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</si>
  <si>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</si>
  <si>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</si>
  <si>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</si>
  <si>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</si>
  <si>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</si>
  <si>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</si>
  <si>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</si>
  <si>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</si>
  <si>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</si>
  <si>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</si>
  <si>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</si>
  <si>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</si>
  <si>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</si>
  <si>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</si>
  <si>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</si>
  <si>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</si>
  <si>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</si>
  <si>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</si>
  <si>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</si>
  <si>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</si>
  <si>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</si>
  <si>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</si>
  <si>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</si>
  <si>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</si>
  <si>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</si>
  <si>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</si>
  <si>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</si>
  <si>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</si>
  <si>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</si>
  <si>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</si>
  <si>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</si>
  <si>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</si>
  <si>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</si>
  <si>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</si>
  <si>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</si>
  <si>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</si>
  <si>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</si>
  <si>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</si>
  <si>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</si>
  <si>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</si>
  <si>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</si>
  <si>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</si>
  <si>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</si>
  <si>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</si>
  <si>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</si>
  <si>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</si>
  <si>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</si>
  <si>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</si>
  <si>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</si>
  <si>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</si>
  <si>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</si>
  <si>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</si>
  <si>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</si>
  <si>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</si>
  <si>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</si>
  <si>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</si>
  <si>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</si>
  <si>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</si>
  <si>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</si>
  <si>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</si>
  <si>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</si>
  <si>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</si>
  <si>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</si>
  <si>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</si>
  <si>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</si>
  <si>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</si>
  <si>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</si>
  <si>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</si>
  <si>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</si>
  <si>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</si>
  <si>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</si>
  <si>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</si>
  <si>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</si>
  <si>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</si>
  <si>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</si>
  <si>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</si>
  <si>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</si>
  <si>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</si>
  <si>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</si>
  <si>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</si>
  <si>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</si>
  <si>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</si>
  <si>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</si>
  <si>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</si>
  <si>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</si>
  <si>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</si>
  <si>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</si>
  <si>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</si>
  <si>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</si>
  <si>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</si>
  <si>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</si>
  <si>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</si>
  <si>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</si>
  <si>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</si>
  <si>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</si>
  <si>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</si>
  <si>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</si>
  <si>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</si>
  <si>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</si>
  <si>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</si>
  <si>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</si>
  <si>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</si>
  <si>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</si>
  <si>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</si>
  <si>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</si>
  <si>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</si>
  <si>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</si>
  <si>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</si>
  <si>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</si>
  <si>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</si>
  <si>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</si>
  <si>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</si>
  <si>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</si>
  <si>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</si>
  <si>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</si>
  <si>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</si>
  <si>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</si>
  <si>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</si>
  <si>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</si>
  <si>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</si>
  <si>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</si>
  <si>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</si>
  <si>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</si>
  <si>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</si>
  <si>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</si>
  <si>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</si>
  <si>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</si>
  <si>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</si>
  <si>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</si>
  <si>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</si>
  <si>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</si>
  <si>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</si>
  <si>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</si>
  <si>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</si>
  <si>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</si>
  <si>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</si>
  <si>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</si>
  <si>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</si>
  <si>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</si>
  <si>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</si>
  <si>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</si>
  <si>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</si>
  <si>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</si>
  <si>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</si>
  <si>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</si>
  <si>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</si>
  <si>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</si>
  <si>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</si>
  <si>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</si>
  <si>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</si>
  <si>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</si>
  <si>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</si>
  <si>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</si>
  <si>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</si>
  <si>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</si>
  <si>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</si>
  <si>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</si>
  <si>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</si>
  <si>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</si>
  <si>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</si>
  <si>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</si>
  <si>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</si>
  <si>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</si>
  <si>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</si>
  <si>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</si>
  <si>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</si>
  <si>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</si>
  <si>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</si>
  <si>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</si>
  <si>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</si>
  <si>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</si>
  <si>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</si>
  <si>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</si>
  <si>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</si>
  <si>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</si>
  <si>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</si>
  <si>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</si>
  <si>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</si>
  <si>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</si>
  <si>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</si>
  <si>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</si>
  <si>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</si>
  <si>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</si>
  <si>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</si>
  <si>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</si>
  <si>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</si>
  <si>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</si>
  <si>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</si>
  <si>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</si>
  <si>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</si>
  <si>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</si>
  <si>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</si>
  <si>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</si>
  <si>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</si>
  <si>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</si>
  <si>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</si>
  <si>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</si>
  <si>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</si>
  <si>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</si>
  <si>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</si>
  <si>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</si>
  <si>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</si>
  <si>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</si>
  <si>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</si>
  <si>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</si>
  <si>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</si>
  <si>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</si>
  <si>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</si>
  <si>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</si>
  <si>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</si>
  <si>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</si>
  <si>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</si>
  <si>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</si>
  <si>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</si>
  <si>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</si>
  <si>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</si>
  <si>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</si>
  <si>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</si>
  <si>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</si>
  <si>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</si>
  <si>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</si>
  <si>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</si>
  <si>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</si>
  <si>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</si>
  <si>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</si>
  <si>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</si>
  <si>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</si>
  <si>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</si>
  <si>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</si>
  <si>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</si>
  <si>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</si>
  <si>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</si>
  <si>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</si>
  <si>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</si>
  <si>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</si>
  <si>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</si>
  <si>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</si>
  <si>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</si>
  <si>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</si>
  <si>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</si>
  <si>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</si>
  <si>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</si>
  <si>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</si>
  <si>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</si>
  <si>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</si>
  <si>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</si>
  <si>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</si>
  <si>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</si>
  <si>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</si>
  <si>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</si>
  <si>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</si>
  <si>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</si>
  <si>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</si>
  <si>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</si>
  <si>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</si>
  <si>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</si>
  <si>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</si>
  <si>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</si>
  <si>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</si>
  <si>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</si>
  <si>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</si>
  <si>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</si>
  <si>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</si>
  <si>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</si>
  <si>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</si>
  <si>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</si>
  <si>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</si>
  <si>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</si>
  <si>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</si>
  <si>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</si>
  <si>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</si>
  <si>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</si>
  <si>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</si>
  <si>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</si>
  <si>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</si>
  <si>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</si>
  <si>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</si>
  <si>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</si>
  <si>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</si>
  <si>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</si>
  <si>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</si>
  <si>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</si>
  <si>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</si>
  <si>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</si>
  <si>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</si>
  <si>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</si>
  <si>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</si>
  <si>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</si>
  <si>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</si>
  <si>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</si>
  <si>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</si>
  <si>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</si>
  <si>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</si>
  <si>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</si>
  <si>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</si>
  <si>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</si>
  <si>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</si>
  <si>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</si>
  <si>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</si>
  <si>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</si>
  <si>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</si>
  <si>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</si>
  <si>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</si>
  <si>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</si>
  <si>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</si>
  <si>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</si>
  <si>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</si>
  <si>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</si>
  <si>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</si>
  <si>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</si>
  <si>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</si>
  <si>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</si>
  <si>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</si>
  <si>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</si>
  <si>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</si>
  <si>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</si>
  <si>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</si>
  <si>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</si>
  <si>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</si>
  <si>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</si>
  <si>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</si>
  <si>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</si>
  <si>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</si>
  <si>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</si>
  <si>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</si>
  <si>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</si>
  <si>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</si>
  <si>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</si>
  <si>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</si>
  <si>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</si>
  <si>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</si>
  <si>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</si>
  <si>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</si>
  <si>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</si>
  <si>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</si>
  <si>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</si>
  <si>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</si>
  <si>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</si>
  <si>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</si>
  <si>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</si>
  <si>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</si>
  <si>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</si>
  <si>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</si>
  <si>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</si>
  <si>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</si>
  <si>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</si>
  <si>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</si>
  <si>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</si>
  <si>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</si>
  <si>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</si>
  <si>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</si>
  <si>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</si>
  <si>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</si>
  <si>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</si>
  <si>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</si>
  <si>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</si>
  <si>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</si>
  <si>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</si>
  <si>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</si>
  <si>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</si>
  <si>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</si>
  <si>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</si>
  <si>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</si>
  <si>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</si>
  <si>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</si>
  <si>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</si>
  <si>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</si>
  <si>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</si>
  <si>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</si>
  <si>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</si>
  <si>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</si>
  <si>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</si>
  <si>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</si>
  <si>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</si>
  <si>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</si>
  <si>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</si>
  <si>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</si>
  <si>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</si>
  <si>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</si>
  <si>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</si>
  <si>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</si>
  <si>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</si>
  <si>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</si>
  <si>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</si>
  <si>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</si>
  <si>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</si>
  <si>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</si>
  <si>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</si>
  <si>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</si>
  <si>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</si>
  <si>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</si>
  <si>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</si>
  <si>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</si>
  <si>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</si>
  <si>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</si>
  <si>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</si>
  <si>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</si>
  <si>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</si>
  <si>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</si>
  <si>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</si>
  <si>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</si>
  <si>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</si>
  <si>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</si>
  <si>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</si>
  <si>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</si>
  <si>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</si>
  <si>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</si>
  <si>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</si>
  <si>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</si>
  <si>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</si>
  <si>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</si>
  <si>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</si>
  <si>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</si>
  <si>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</si>
  <si>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</si>
  <si>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</si>
  <si>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</si>
  <si>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</si>
  <si>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</si>
  <si>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</si>
  <si>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</si>
  <si>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</si>
  <si>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</si>
  <si>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</si>
  <si>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</si>
  <si>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</si>
  <si>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</si>
  <si>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</si>
  <si>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</si>
  <si>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</si>
  <si>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</si>
  <si>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</si>
  <si>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</si>
  <si>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</si>
  <si>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</si>
  <si>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</si>
  <si>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</si>
  <si>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</si>
  <si>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</si>
  <si>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</si>
  <si>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</si>
  <si>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</si>
  <si>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</si>
  <si>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</si>
  <si>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</si>
  <si>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</si>
  <si>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</si>
  <si>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</si>
  <si>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</si>
  <si>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</si>
  <si>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</si>
  <si>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</si>
  <si>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</si>
  <si>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</si>
  <si>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</si>
  <si>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</si>
  <si>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</si>
  <si>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</si>
  <si>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</si>
  <si>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</si>
  <si>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</si>
  <si>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</si>
  <si>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</si>
  <si>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</si>
  <si>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</si>
  <si>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</si>
  <si>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</si>
  <si>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</si>
  <si>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</si>
  <si>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</si>
  <si>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</si>
  <si>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</si>
  <si>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</si>
  <si>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</si>
  <si>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</si>
  <si>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</si>
  <si>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</si>
  <si>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</si>
  <si>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</si>
  <si>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</si>
  <si>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</si>
  <si>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</si>
  <si>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</si>
  <si>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</si>
  <si>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</si>
  <si>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</si>
  <si>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</si>
  <si>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</si>
  <si>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</si>
  <si>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</si>
  <si>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</si>
  <si>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</si>
  <si>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</si>
  <si>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</si>
  <si>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</si>
  <si>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</si>
  <si>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</si>
  <si>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</si>
  <si>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</si>
  <si>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</si>
  <si>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</si>
  <si>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</si>
  <si>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</si>
  <si>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</si>
  <si>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</si>
  <si>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</si>
  <si>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</si>
  <si>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</si>
  <si>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</si>
  <si>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</si>
  <si>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</si>
  <si>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</si>
  <si>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</si>
  <si>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</si>
  <si>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</si>
  <si>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</si>
  <si>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</si>
  <si>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</si>
  <si>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</si>
  <si>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</si>
  <si>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</si>
  <si>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</si>
  <si>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</si>
  <si>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</si>
  <si>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</si>
  <si>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</si>
  <si>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</si>
  <si>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</si>
  <si>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</si>
  <si>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</si>
  <si>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</si>
  <si>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</si>
  <si>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</si>
  <si>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</si>
  <si>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</si>
  <si>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</si>
  <si>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</si>
  <si>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</si>
  <si>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</si>
  <si>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</si>
  <si>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</si>
  <si>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</si>
  <si>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</si>
  <si>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</si>
  <si>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</si>
  <si>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</si>
  <si>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</si>
  <si>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</si>
  <si>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</si>
  <si>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</si>
  <si>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</si>
  <si>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</si>
  <si>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</si>
  <si>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</si>
  <si>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</si>
  <si>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</si>
  <si>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</si>
  <si>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</si>
  <si>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</si>
  <si>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</si>
  <si>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</si>
  <si>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</si>
  <si>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</si>
  <si>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</si>
  <si>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</si>
  <si>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</si>
  <si>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</si>
  <si>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</si>
  <si>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</si>
  <si>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</si>
  <si>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</si>
  <si>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</si>
  <si>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</si>
  <si>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</si>
  <si>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</si>
  <si>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</si>
  <si>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</si>
  <si>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</si>
  <si>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</si>
  <si>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</si>
  <si>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</si>
  <si>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</si>
  <si>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</si>
  <si>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</si>
  <si>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</si>
  <si>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</si>
  <si>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</si>
  <si>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</si>
  <si>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</si>
  <si>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</si>
  <si>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</si>
  <si>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</si>
  <si>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</si>
  <si>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</si>
  <si>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</si>
  <si>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</si>
  <si>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</si>
  <si>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</si>
  <si>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</si>
  <si>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</si>
  <si>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</si>
  <si>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</si>
  <si>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</si>
  <si>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</si>
  <si>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</si>
  <si>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</si>
  <si>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</si>
  <si>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</si>
  <si>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</si>
  <si>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</si>
  <si>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</si>
  <si>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</si>
  <si>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</si>
  <si>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</si>
  <si>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</si>
  <si>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</si>
  <si>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</si>
  <si>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</si>
  <si>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</si>
  <si>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</si>
  <si>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</si>
  <si>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</si>
  <si>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</si>
  <si>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</si>
  <si>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</si>
  <si>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</si>
  <si>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</si>
  <si>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</si>
  <si>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</si>
  <si>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</si>
  <si>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</si>
  <si>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</si>
  <si>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</si>
  <si>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</si>
  <si>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</si>
  <si>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</si>
  <si>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</si>
  <si>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</si>
  <si>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</si>
  <si>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</si>
  <si>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</si>
  <si>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</si>
  <si>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</si>
  <si>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</si>
  <si>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</si>
  <si>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</si>
  <si>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</si>
  <si>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</si>
  <si>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</si>
  <si>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</si>
  <si>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</si>
  <si>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</si>
  <si>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</si>
  <si>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</si>
  <si>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</si>
  <si>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</si>
  <si>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</si>
  <si>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</si>
  <si>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</si>
  <si>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</si>
  <si>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</si>
  <si>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</si>
  <si>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</si>
  <si>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</si>
  <si>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</si>
  <si>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</si>
  <si>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</si>
  <si>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</si>
  <si>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</si>
  <si>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</si>
  <si>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</si>
  <si>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</si>
  <si>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</si>
  <si>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</si>
  <si>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</si>
  <si>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</si>
  <si>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</si>
  <si>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</si>
  <si>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</si>
  <si>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</si>
  <si>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</si>
  <si>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</si>
  <si>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</si>
  <si>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</si>
  <si>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</si>
  <si>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</si>
  <si>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</si>
  <si>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</si>
  <si>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</si>
  <si>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</si>
  <si>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</si>
  <si>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</si>
  <si>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</si>
  <si>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</si>
  <si>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</si>
  <si>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</si>
  <si>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</si>
  <si>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</si>
  <si>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</si>
  <si>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</si>
  <si>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</si>
  <si>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</si>
  <si>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</si>
  <si>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</si>
  <si>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</si>
  <si>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</si>
  <si>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</si>
  <si>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</si>
  <si>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</si>
  <si>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</si>
  <si>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</si>
  <si>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</si>
  <si>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</si>
  <si>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</si>
  <si>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</si>
  <si>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</si>
  <si>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</si>
  <si>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</si>
  <si>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</si>
  <si>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</si>
  <si>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</si>
  <si>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</si>
  <si>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</si>
  <si>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</si>
  <si>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</si>
  <si>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</si>
  <si>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</si>
  <si>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</si>
  <si>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</si>
  <si>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</si>
  <si>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</si>
  <si>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</si>
  <si>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</si>
  <si>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</si>
  <si>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</si>
  <si>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</si>
  <si>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</si>
  <si>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</si>
  <si>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</si>
  <si>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</si>
  <si>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</si>
  <si>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</si>
  <si>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</si>
  <si>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</si>
  <si>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</si>
  <si>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</si>
  <si>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</si>
  <si>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</si>
  <si>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</si>
  <si>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</si>
  <si>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</si>
  <si>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</si>
  <si>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</si>
  <si>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</si>
  <si>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</si>
  <si>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</si>
  <si>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</si>
  <si>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</si>
  <si>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</si>
  <si>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</si>
  <si>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</si>
  <si>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</si>
  <si>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</si>
  <si>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</si>
  <si>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</si>
  <si>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</si>
  <si>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</si>
  <si>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</si>
  <si>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</si>
  <si>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</si>
  <si>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</si>
  <si>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</si>
  <si>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</si>
  <si>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</si>
  <si>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</si>
  <si>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</si>
  <si>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</si>
  <si>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</si>
  <si>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</si>
  <si>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</si>
  <si>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</si>
  <si>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</si>
  <si>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</si>
  <si>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</si>
  <si>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</si>
  <si>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</si>
  <si>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</si>
  <si>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</si>
  <si>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</si>
  <si>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</si>
  <si>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</si>
  <si>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</si>
  <si>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</si>
  <si>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</si>
  <si>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</si>
  <si>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</si>
  <si>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</si>
  <si>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</si>
  <si>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</si>
  <si>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</si>
  <si>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</si>
  <si>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</si>
  <si>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</si>
  <si>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</si>
  <si>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</si>
  <si>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</si>
  <si>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</si>
  <si>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</si>
  <si>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</si>
  <si>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</si>
  <si>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</si>
  <si>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</si>
  <si>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</si>
  <si>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</si>
  <si>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</si>
  <si>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</si>
  <si>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</si>
  <si>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</si>
  <si>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</si>
  <si>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</si>
  <si>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</si>
  <si>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</si>
  <si>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</si>
  <si>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</si>
  <si>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</si>
  <si>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</si>
  <si>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</si>
  <si>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</si>
  <si>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</si>
  <si>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</si>
  <si>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</si>
  <si>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</si>
  <si>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</si>
  <si>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</si>
  <si>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</si>
  <si>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</si>
  <si>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</si>
  <si>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</si>
  <si>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</si>
  <si>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</si>
  <si>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</si>
  <si>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</si>
  <si>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</si>
  <si>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</si>
  <si>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</si>
  <si>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</si>
  <si>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</si>
  <si>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</si>
  <si>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</si>
  <si>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</si>
  <si>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</si>
  <si>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</si>
  <si>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</si>
  <si>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</si>
  <si>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</si>
  <si>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</si>
  <si>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</si>
  <si>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</si>
  <si>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</si>
  <si>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</si>
  <si>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</si>
  <si>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</si>
  <si>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</si>
  <si>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</si>
  <si>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</si>
  <si>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</si>
  <si>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</si>
  <si>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</si>
  <si>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</si>
  <si>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</si>
  <si>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</si>
  <si>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</si>
  <si>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</si>
  <si>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</si>
  <si>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</si>
  <si>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</si>
  <si>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</si>
  <si>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</si>
  <si>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</si>
  <si>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</si>
  <si>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</si>
  <si>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</si>
  <si>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</si>
  <si>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</si>
  <si>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</si>
  <si>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</si>
  <si>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</si>
  <si>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</si>
  <si>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</si>
  <si>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</si>
  <si>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</si>
  <si>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</si>
  <si>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</si>
  <si>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</si>
  <si>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</si>
  <si>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</si>
  <si>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</si>
  <si>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</si>
  <si>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</si>
  <si>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</si>
  <si>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</si>
  <si>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</si>
  <si>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</si>
  <si>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</si>
  <si>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</si>
  <si>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</si>
  <si>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</si>
  <si>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</si>
  <si>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</si>
  <si>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</si>
  <si>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</si>
  <si>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</si>
  <si>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</si>
  <si>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</si>
  <si>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</si>
  <si>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</si>
  <si>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</si>
  <si>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</si>
  <si>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</si>
  <si>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</si>
  <si>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</si>
  <si>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</si>
  <si>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</si>
  <si>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</si>
  <si>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</si>
  <si>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</si>
  <si>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</si>
  <si>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</si>
  <si>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</si>
  <si>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</si>
  <si>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</si>
  <si>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</si>
  <si>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</si>
  <si>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</si>
  <si>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</si>
  <si>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</si>
  <si>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</si>
  <si>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</si>
  <si>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</si>
  <si>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</si>
  <si>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</si>
  <si>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</si>
  <si>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</si>
  <si>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</si>
  <si>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</si>
  <si>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</si>
  <si>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</si>
  <si>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</si>
  <si>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</si>
  <si>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</si>
  <si>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</si>
  <si>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</si>
  <si>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</si>
  <si>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</si>
  <si>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</si>
  <si>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</si>
  <si>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</si>
  <si>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</si>
  <si>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</si>
  <si>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</si>
  <si>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</si>
  <si>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</si>
  <si>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</si>
  <si>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</si>
  <si>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</si>
  <si>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</si>
  <si>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</si>
  <si>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</si>
  <si>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</si>
  <si>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</si>
  <si>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</si>
  <si>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</si>
  <si>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</si>
  <si>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</si>
  <si>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</si>
  <si>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</si>
  <si>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</si>
  <si>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</si>
  <si>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</si>
  <si>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</si>
  <si>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</si>
  <si>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</si>
  <si>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</si>
  <si>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</si>
  <si>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</si>
  <si>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</si>
  <si>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</si>
  <si>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</si>
  <si>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</si>
  <si>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</si>
  <si>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</si>
  <si>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</si>
  <si>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</si>
  <si>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</si>
  <si>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</si>
  <si>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</si>
  <si>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</si>
  <si>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</si>
  <si>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</si>
  <si>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</si>
  <si>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</si>
  <si>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</si>
  <si>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</si>
  <si>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</si>
  <si>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</si>
  <si>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</si>
  <si>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</si>
  <si>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</si>
  <si>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</si>
  <si>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</si>
  <si>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</si>
  <si>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</si>
  <si>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</si>
  <si>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</si>
  <si>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</si>
  <si>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</si>
  <si>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</si>
  <si>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</si>
  <si>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</si>
  <si>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</si>
  <si>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</si>
  <si>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</si>
  <si>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</si>
  <si>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</si>
  <si>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</si>
  <si>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</si>
  <si>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</si>
  <si>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</si>
  <si>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</si>
  <si>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</si>
  <si>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</si>
  <si>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</si>
  <si>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</si>
  <si>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</si>
  <si>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</si>
  <si>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</si>
  <si>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</si>
  <si>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</si>
  <si>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</si>
  <si>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</si>
  <si>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</si>
  <si>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</si>
  <si>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</si>
  <si>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</si>
  <si>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</si>
  <si>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</si>
  <si>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</si>
  <si>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</si>
  <si>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</si>
  <si>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</si>
  <si>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</si>
  <si>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</si>
  <si>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</si>
  <si>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</si>
  <si>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</si>
  <si>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</si>
  <si>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</si>
  <si>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</si>
  <si>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</si>
  <si>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</si>
  <si>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</si>
  <si>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</si>
  <si>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</si>
  <si>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</si>
  <si>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</si>
  <si>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</si>
  <si>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</si>
  <si>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</si>
  <si>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</si>
  <si>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</si>
  <si>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</si>
  <si>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</si>
  <si>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</si>
  <si>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</si>
  <si>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</si>
  <si>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</si>
  <si>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</si>
  <si>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</si>
  <si>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</si>
  <si>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</si>
  <si>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</si>
  <si>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</si>
  <si>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</si>
  <si>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</si>
  <si>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</si>
  <si>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</si>
  <si>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</si>
  <si>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</si>
  <si>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</si>
  <si>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</si>
  <si>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</si>
  <si>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</si>
  <si>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</si>
  <si>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</si>
  <si>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</si>
  <si>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</si>
  <si>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</si>
  <si>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</si>
  <si>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</si>
  <si>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</si>
  <si>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</si>
  <si>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</si>
  <si>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</si>
  <si>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</si>
  <si>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</si>
  <si>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</si>
  <si>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</si>
  <si>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</si>
  <si>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</si>
  <si>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</si>
  <si>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</si>
  <si>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</si>
  <si>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</si>
  <si>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</si>
  <si>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</si>
  <si>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</si>
  <si>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</si>
  <si>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</si>
  <si>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</si>
  <si>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</si>
  <si>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</si>
  <si>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</si>
  <si>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</si>
  <si>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</si>
  <si>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</si>
  <si>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</si>
  <si>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</si>
  <si>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</si>
  <si>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</si>
  <si>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</si>
  <si>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</si>
  <si>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</si>
  <si>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</si>
  <si>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</si>
  <si>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</si>
  <si>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</si>
  <si>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</si>
  <si>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</si>
  <si>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</si>
  <si>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</si>
  <si>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</si>
  <si>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</si>
  <si>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</si>
  <si>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</si>
  <si>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</si>
  <si>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</si>
  <si>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</si>
  <si>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</si>
  <si>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</si>
  <si>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</si>
  <si>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</si>
  <si>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</si>
  <si>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</si>
  <si>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</si>
  <si>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</si>
  <si>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</si>
  <si>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</si>
  <si>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</si>
  <si>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</si>
  <si>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</si>
  <si>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</si>
  <si>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</si>
  <si>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</si>
  <si>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</si>
  <si>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</si>
  <si>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</si>
  <si>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</si>
  <si>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</si>
  <si>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</si>
  <si>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</si>
  <si>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</si>
  <si>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</si>
  <si>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</si>
  <si>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</si>
  <si>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</si>
  <si>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</si>
  <si>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</si>
  <si>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</si>
  <si>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</si>
  <si>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</si>
  <si>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</si>
  <si>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</si>
  <si>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</si>
  <si>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</si>
  <si>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</si>
  <si>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</si>
  <si>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</si>
  <si>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</si>
  <si>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</si>
  <si>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</si>
  <si>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</si>
  <si>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</si>
  <si>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</si>
  <si>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</si>
  <si>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</si>
  <si>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</si>
  <si>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</si>
  <si>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</si>
  <si>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</si>
  <si>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</si>
  <si>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</si>
  <si>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</si>
  <si>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</si>
  <si>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</si>
  <si>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</si>
  <si>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</si>
  <si>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</si>
  <si>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</si>
  <si>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</si>
  <si>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</si>
  <si>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</si>
  <si>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</si>
  <si>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</si>
  <si>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</si>
  <si>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</si>
  <si>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</si>
  <si>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</si>
  <si>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</si>
  <si>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</si>
  <si>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</si>
  <si>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</si>
  <si>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</si>
  <si>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</si>
  <si>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</si>
  <si>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</si>
  <si>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</si>
  <si>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</si>
  <si>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</si>
  <si>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</si>
  <si>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</si>
  <si>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</si>
  <si>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</si>
  <si>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</si>
  <si>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</si>
  <si>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</si>
  <si>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</si>
  <si>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</si>
  <si>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</si>
  <si>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</si>
  <si>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</si>
  <si>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</si>
  <si>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</si>
  <si>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</si>
  <si>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</si>
  <si>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</si>
  <si>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</si>
  <si>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</si>
  <si>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</si>
  <si>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</si>
  <si>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</si>
  <si>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</si>
  <si>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</si>
  <si>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</si>
  <si>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</si>
  <si>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</si>
  <si>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</si>
  <si>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</si>
  <si>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</si>
  <si>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</si>
  <si>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</si>
  <si>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</si>
  <si>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</si>
  <si>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</si>
  <si>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</si>
  <si>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</si>
  <si>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</si>
  <si>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</si>
  <si>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</si>
  <si>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</si>
  <si>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</si>
  <si>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</si>
  <si>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</si>
  <si>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</si>
  <si>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</si>
  <si>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</si>
  <si>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</si>
  <si>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</si>
  <si>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</si>
  <si>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</si>
  <si>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</si>
  <si>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</si>
  <si>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</si>
  <si>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</si>
  <si>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</si>
  <si>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</si>
  <si>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</si>
  <si>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</si>
  <si>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</si>
  <si>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</si>
  <si>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</si>
  <si>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</si>
  <si>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</si>
  <si>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</si>
  <si>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</si>
  <si>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</si>
  <si>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</si>
  <si>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</si>
  <si>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</si>
  <si>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</si>
  <si>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</si>
  <si>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</si>
  <si>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</si>
  <si>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</si>
  <si>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</si>
  <si>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</si>
  <si>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</si>
  <si>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</si>
  <si>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โยก ราชบุรี 50</t>
  </si>
  <si>
    <t>บูธ  แก้วมณีกาญจน์ วันที่ 1-31 ม.ค. 2568</t>
  </si>
  <si>
    <t>สรุปยอดขาย แก้วมณีกาญจน์ วันที่ 1-31 ม.ค. 2568</t>
  </si>
  <si>
    <t>บูธ แก้วมณีกาญจน์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</si>
</sst>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Calibri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0" borderId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165" fontId="2" fillId="0" borderId="14" xfId="1" applyFont="1" applyBorder="1" applyAlignment="1">
      <alignment horizontal="center"/>
    </xf>
    <xf numFmtId="165" fontId="2" fillId="3" borderId="16" xfId="1" applyFont="1" applyFill="1" applyBorder="1"/>
    <xf numFmtId="165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165" fontId="2" fillId="0" borderId="17" xfId="1" applyFont="1" applyBorder="1"/>
    <xf numFmtId="0" fontId="9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65" fontId="2" fillId="0" borderId="0" xfId="0" applyNumberFormat="1" applyFont="1"/>
    <xf numFmtId="165" fontId="2" fillId="0" borderId="0" xfId="1" applyFont="1" applyFill="1" applyBorder="1" applyAlignment="1">
      <alignment horizontal="center"/>
    </xf>
    <xf numFmtId="165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165" fontId="2" fillId="0" borderId="18" xfId="1" applyFont="1" applyFill="1" applyBorder="1"/>
    <xf numFmtId="164" fontId="2" fillId="0" borderId="0" xfId="0" applyNumberFormat="1" applyFont="1"/>
    <xf numFmtId="165" fontId="2" fillId="0" borderId="16" xfId="1" applyFont="1" applyFill="1" applyBorder="1"/>
    <xf numFmtId="165" fontId="2" fillId="0" borderId="0" xfId="1" applyFont="1" applyBorder="1" applyAlignment="1">
      <alignment horizontal="center"/>
    </xf>
    <xf numFmtId="0" fontId="2" fillId="0" borderId="20" xfId="0" applyFont="1" applyBorder="1"/>
    <xf numFmtId="165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164" fontId="10" fillId="6" borderId="1" xfId="0" applyNumberFormat="1" applyFont="1" applyFill="1" applyBorder="1"/>
    <xf numFmtId="165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165" fontId="2" fillId="2" borderId="1" xfId="0" applyNumberFormat="1" applyFont="1" applyFill="1" applyBorder="1"/>
    <xf numFmtId="164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165" fontId="2" fillId="0" borderId="1" xfId="1" applyFont="1" applyBorder="1"/>
    <xf numFmtId="165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165" fontId="2" fillId="0" borderId="1" xfId="1" applyFont="1" applyBorder="1" applyAlignment="1">
      <alignment horizontal="center"/>
    </xf>
    <xf numFmtId="165" fontId="10" fillId="0" borderId="1" xfId="1" applyFont="1" applyBorder="1" applyAlignment="1">
      <alignment horizontal="center"/>
    </xf>
    <xf numFmtId="165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65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165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165" fontId="6" fillId="15" borderId="1" xfId="1" applyFont="1" applyFill="1" applyBorder="1"/>
    <xf numFmtId="165" fontId="6" fillId="0" borderId="0" xfId="0" applyNumberFormat="1" applyFont="1" applyAlignment="1">
      <alignment horizontal="center"/>
    </xf>
    <xf numFmtId="165" fontId="6" fillId="15" borderId="1" xfId="0" applyNumberFormat="1" applyFont="1" applyFill="1" applyBorder="1"/>
    <xf numFmtId="0" fontId="12" fillId="0" borderId="0" xfId="0" applyFont="1"/>
    <xf numFmtId="165" fontId="6" fillId="15" borderId="22" xfId="1" applyFont="1" applyFill="1" applyBorder="1"/>
    <xf numFmtId="165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165" fontId="2" fillId="0" borderId="1" xfId="1" applyFont="1" applyFill="1" applyBorder="1" applyAlignment="1">
      <alignment horizontal="center"/>
    </xf>
    <xf numFmtId="165" fontId="2" fillId="0" borderId="1" xfId="1" applyFont="1" applyFill="1" applyBorder="1"/>
    <xf numFmtId="0" fontId="2" fillId="15" borderId="22" xfId="0" applyFont="1" applyFill="1" applyBorder="1"/>
    <xf numFmtId="164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65" fontId="2" fillId="17" borderId="1" xfId="1" applyFont="1" applyFill="1" applyBorder="1"/>
    <xf numFmtId="165" fontId="2" fillId="17" borderId="1" xfId="1" applyFont="1" applyFill="1" applyBorder="1" applyAlignment="1">
      <alignment horizontal="center"/>
    </xf>
    <xf numFmtId="0" fontId="15" fillId="0" borderId="0" xfId="0" applyFont="1"/>
    <xf numFmtId="165" fontId="9" fillId="7" borderId="0" xfId="1" applyFont="1" applyFill="1" applyBorder="1" applyAlignment="1"/>
    <xf numFmtId="165" fontId="9" fillId="0" borderId="0" xfId="1" applyFont="1" applyFill="1" applyBorder="1" applyAlignment="1"/>
    <xf numFmtId="165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165" fontId="2" fillId="20" borderId="1" xfId="1" applyFont="1" applyFill="1" applyBorder="1"/>
    <xf numFmtId="165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165" fontId="10" fillId="22" borderId="1" xfId="1" applyFont="1" applyFill="1" applyBorder="1" applyAlignment="1">
      <alignment horizontal="center"/>
    </xf>
    <xf numFmtId="165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165" fontId="20" fillId="2" borderId="1" xfId="1" applyFont="1" applyFill="1" applyBorder="1"/>
    <xf numFmtId="165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165" fontId="9" fillId="2" borderId="0" xfId="1" applyFont="1" applyFill="1" applyBorder="1" applyAlignment="1">
      <alignment horizontal="center"/>
    </xf>
    <xf numFmtId="165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165" fontId="2" fillId="5" borderId="0" xfId="0" applyNumberFormat="1" applyFont="1" applyFill="1"/>
    <xf numFmtId="0" fontId="3" fillId="5" borderId="0" xfId="0" applyFont="1" applyFill="1"/>
    <xf numFmtId="0" fontId="6" fillId="5" borderId="0" xfId="0" applyFont="1" applyFill="1" applyAlignment="1">
      <alignment horizontal="center"/>
    </xf>
    <xf numFmtId="2" fontId="2" fillId="5" borderId="19" xfId="0" applyNumberFormat="1" applyFont="1" applyFill="1" applyBorder="1"/>
    <xf numFmtId="165" fontId="6" fillId="2" borderId="0" xfId="0" applyNumberFormat="1" applyFont="1" applyFill="1"/>
    <xf numFmtId="165" fontId="6" fillId="0" borderId="0" xfId="0" applyNumberFormat="1" applyFont="1"/>
    <xf numFmtId="165" fontId="10" fillId="2" borderId="1" xfId="1" applyFont="1" applyFill="1" applyBorder="1" applyAlignment="1">
      <alignment horizontal="center"/>
    </xf>
    <xf numFmtId="165" fontId="10" fillId="5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165" fontId="6" fillId="14" borderId="15" xfId="1" applyFont="1" applyFill="1" applyBorder="1" applyAlignment="1">
      <alignment horizontal="center"/>
    </xf>
    <xf numFmtId="165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165" fontId="12" fillId="12" borderId="15" xfId="1" applyFont="1" applyFill="1" applyBorder="1" applyAlignment="1">
      <alignment horizontal="center"/>
    </xf>
    <xf numFmtId="165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165" fontId="9" fillId="2" borderId="0" xfId="1" applyFont="1" applyFill="1" applyBorder="1" applyAlignment="1">
      <alignment horizontal="center"/>
    </xf>
    <xf numFmtId="165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165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 2" xfId="3" xr:uid="{00000000-0005-0000-0000-000002000000}"/>
    <cellStyle name="จุลภาค 2" xfId="2" xr:uid="{00000000-0005-0000-0000-000003000000}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activeCellId="1" sqref="P115:AD196 A2:O2"/>
      <selection pane="bottomLeft" activeCell="A2" activeCellId="1" sqref="P115:AD196 A2:O2"/>
    </sheetView>
  </sheetViews>
  <sheetFormatPr defaultRowHeight="14.4"/>
  <cols>
    <col min="1" max="1" width="21.33203125" style="82" customWidth="1"/>
    <col min="2" max="2" width="42.88671875" style="82" customWidth="1"/>
    <col min="3" max="3" width="21.33203125" style="82" customWidth="1"/>
    <col min="4" max="4" width="14.21875" style="83" customWidth="1"/>
    <col min="5" max="6" width="11.33203125" style="84" customWidth="1"/>
    <col min="7" max="8" width="11.33203125" style="85" customWidth="1"/>
    <col min="9" max="9" width="71.33203125" style="82" customWidth="1"/>
    <col min="10" max="10" width="14.21875" style="86" customWidth="1"/>
    <col min="11" max="256" width="8.77734375" style="81"/>
    <col min="257" max="257" width="21.33203125" style="81" customWidth="1"/>
    <col min="258" max="258" width="42.88671875" style="81" customWidth="1"/>
    <col min="259" max="259" width="21.33203125" style="81" customWidth="1"/>
    <col min="260" max="260" width="14.21875" style="81" customWidth="1"/>
    <col min="261" max="264" width="11.33203125" style="81" customWidth="1"/>
    <col min="265" max="265" width="71.33203125" style="81" customWidth="1"/>
    <col min="266" max="266" width="14.21875" style="81" customWidth="1"/>
    <col min="267" max="512" width="8.77734375" style="81"/>
    <col min="513" max="513" width="21.33203125" style="81" customWidth="1"/>
    <col min="514" max="514" width="42.88671875" style="81" customWidth="1"/>
    <col min="515" max="515" width="21.33203125" style="81" customWidth="1"/>
    <col min="516" max="516" width="14.21875" style="81" customWidth="1"/>
    <col min="517" max="520" width="11.33203125" style="81" customWidth="1"/>
    <col min="521" max="521" width="71.33203125" style="81" customWidth="1"/>
    <col min="522" max="522" width="14.21875" style="81" customWidth="1"/>
    <col min="523" max="768" width="8.77734375" style="81"/>
    <col min="769" max="769" width="21.33203125" style="81" customWidth="1"/>
    <col min="770" max="770" width="42.88671875" style="81" customWidth="1"/>
    <col min="771" max="771" width="21.33203125" style="81" customWidth="1"/>
    <col min="772" max="772" width="14.21875" style="81" customWidth="1"/>
    <col min="773" max="776" width="11.33203125" style="81" customWidth="1"/>
    <col min="777" max="777" width="71.33203125" style="81" customWidth="1"/>
    <col min="778" max="778" width="14.21875" style="81" customWidth="1"/>
    <col min="779" max="1024" width="8.77734375" style="81"/>
    <col min="1025" max="1025" width="21.33203125" style="81" customWidth="1"/>
    <col min="1026" max="1026" width="42.88671875" style="81" customWidth="1"/>
    <col min="1027" max="1027" width="21.33203125" style="81" customWidth="1"/>
    <col min="1028" max="1028" width="14.21875" style="81" customWidth="1"/>
    <col min="1029" max="1032" width="11.33203125" style="81" customWidth="1"/>
    <col min="1033" max="1033" width="71.33203125" style="81" customWidth="1"/>
    <col min="1034" max="1034" width="14.21875" style="81" customWidth="1"/>
    <col min="1035" max="1280" width="8.77734375" style="81"/>
    <col min="1281" max="1281" width="21.33203125" style="81" customWidth="1"/>
    <col min="1282" max="1282" width="42.88671875" style="81" customWidth="1"/>
    <col min="1283" max="1283" width="21.33203125" style="81" customWidth="1"/>
    <col min="1284" max="1284" width="14.21875" style="81" customWidth="1"/>
    <col min="1285" max="1288" width="11.33203125" style="81" customWidth="1"/>
    <col min="1289" max="1289" width="71.33203125" style="81" customWidth="1"/>
    <col min="1290" max="1290" width="14.21875" style="81" customWidth="1"/>
    <col min="1291" max="1536" width="8.77734375" style="81"/>
    <col min="1537" max="1537" width="21.33203125" style="81" customWidth="1"/>
    <col min="1538" max="1538" width="42.88671875" style="81" customWidth="1"/>
    <col min="1539" max="1539" width="21.33203125" style="81" customWidth="1"/>
    <col min="1540" max="1540" width="14.21875" style="81" customWidth="1"/>
    <col min="1541" max="1544" width="11.33203125" style="81" customWidth="1"/>
    <col min="1545" max="1545" width="71.33203125" style="81" customWidth="1"/>
    <col min="1546" max="1546" width="14.21875" style="81" customWidth="1"/>
    <col min="1547" max="1792" width="8.77734375" style="81"/>
    <col min="1793" max="1793" width="21.33203125" style="81" customWidth="1"/>
    <col min="1794" max="1794" width="42.88671875" style="81" customWidth="1"/>
    <col min="1795" max="1795" width="21.33203125" style="81" customWidth="1"/>
    <col min="1796" max="1796" width="14.21875" style="81" customWidth="1"/>
    <col min="1797" max="1800" width="11.33203125" style="81" customWidth="1"/>
    <col min="1801" max="1801" width="71.33203125" style="81" customWidth="1"/>
    <col min="1802" max="1802" width="14.21875" style="81" customWidth="1"/>
    <col min="1803" max="2048" width="8.77734375" style="81"/>
    <col min="2049" max="2049" width="21.33203125" style="81" customWidth="1"/>
    <col min="2050" max="2050" width="42.88671875" style="81" customWidth="1"/>
    <col min="2051" max="2051" width="21.33203125" style="81" customWidth="1"/>
    <col min="2052" max="2052" width="14.21875" style="81" customWidth="1"/>
    <col min="2053" max="2056" width="11.33203125" style="81" customWidth="1"/>
    <col min="2057" max="2057" width="71.33203125" style="81" customWidth="1"/>
    <col min="2058" max="2058" width="14.21875" style="81" customWidth="1"/>
    <col min="2059" max="2304" width="8.77734375" style="81"/>
    <col min="2305" max="2305" width="21.33203125" style="81" customWidth="1"/>
    <col min="2306" max="2306" width="42.88671875" style="81" customWidth="1"/>
    <col min="2307" max="2307" width="21.33203125" style="81" customWidth="1"/>
    <col min="2308" max="2308" width="14.21875" style="81" customWidth="1"/>
    <col min="2309" max="2312" width="11.33203125" style="81" customWidth="1"/>
    <col min="2313" max="2313" width="71.33203125" style="81" customWidth="1"/>
    <col min="2314" max="2314" width="14.21875" style="81" customWidth="1"/>
    <col min="2315" max="2560" width="8.77734375" style="81"/>
    <col min="2561" max="2561" width="21.33203125" style="81" customWidth="1"/>
    <col min="2562" max="2562" width="42.88671875" style="81" customWidth="1"/>
    <col min="2563" max="2563" width="21.33203125" style="81" customWidth="1"/>
    <col min="2564" max="2564" width="14.21875" style="81" customWidth="1"/>
    <col min="2565" max="2568" width="11.33203125" style="81" customWidth="1"/>
    <col min="2569" max="2569" width="71.33203125" style="81" customWidth="1"/>
    <col min="2570" max="2570" width="14.21875" style="81" customWidth="1"/>
    <col min="2571" max="2816" width="8.77734375" style="81"/>
    <col min="2817" max="2817" width="21.33203125" style="81" customWidth="1"/>
    <col min="2818" max="2818" width="42.88671875" style="81" customWidth="1"/>
    <col min="2819" max="2819" width="21.33203125" style="81" customWidth="1"/>
    <col min="2820" max="2820" width="14.21875" style="81" customWidth="1"/>
    <col min="2821" max="2824" width="11.33203125" style="81" customWidth="1"/>
    <col min="2825" max="2825" width="71.33203125" style="81" customWidth="1"/>
    <col min="2826" max="2826" width="14.21875" style="81" customWidth="1"/>
    <col min="2827" max="3072" width="8.77734375" style="81"/>
    <col min="3073" max="3073" width="21.33203125" style="81" customWidth="1"/>
    <col min="3074" max="3074" width="42.88671875" style="81" customWidth="1"/>
    <col min="3075" max="3075" width="21.33203125" style="81" customWidth="1"/>
    <col min="3076" max="3076" width="14.21875" style="81" customWidth="1"/>
    <col min="3077" max="3080" width="11.33203125" style="81" customWidth="1"/>
    <col min="3081" max="3081" width="71.33203125" style="81" customWidth="1"/>
    <col min="3082" max="3082" width="14.21875" style="81" customWidth="1"/>
    <col min="3083" max="3328" width="8.77734375" style="81"/>
    <col min="3329" max="3329" width="21.33203125" style="81" customWidth="1"/>
    <col min="3330" max="3330" width="42.88671875" style="81" customWidth="1"/>
    <col min="3331" max="3331" width="21.33203125" style="81" customWidth="1"/>
    <col min="3332" max="3332" width="14.21875" style="81" customWidth="1"/>
    <col min="3333" max="3336" width="11.33203125" style="81" customWidth="1"/>
    <col min="3337" max="3337" width="71.33203125" style="81" customWidth="1"/>
    <col min="3338" max="3338" width="14.21875" style="81" customWidth="1"/>
    <col min="3339" max="3584" width="8.77734375" style="81"/>
    <col min="3585" max="3585" width="21.33203125" style="81" customWidth="1"/>
    <col min="3586" max="3586" width="42.88671875" style="81" customWidth="1"/>
    <col min="3587" max="3587" width="21.33203125" style="81" customWidth="1"/>
    <col min="3588" max="3588" width="14.21875" style="81" customWidth="1"/>
    <col min="3589" max="3592" width="11.33203125" style="81" customWidth="1"/>
    <col min="3593" max="3593" width="71.33203125" style="81" customWidth="1"/>
    <col min="3594" max="3594" width="14.21875" style="81" customWidth="1"/>
    <col min="3595" max="3840" width="8.77734375" style="81"/>
    <col min="3841" max="3841" width="21.33203125" style="81" customWidth="1"/>
    <col min="3842" max="3842" width="42.88671875" style="81" customWidth="1"/>
    <col min="3843" max="3843" width="21.33203125" style="81" customWidth="1"/>
    <col min="3844" max="3844" width="14.21875" style="81" customWidth="1"/>
    <col min="3845" max="3848" width="11.33203125" style="81" customWidth="1"/>
    <col min="3849" max="3849" width="71.33203125" style="81" customWidth="1"/>
    <col min="3850" max="3850" width="14.21875" style="81" customWidth="1"/>
    <col min="3851" max="4096" width="8.77734375" style="81"/>
    <col min="4097" max="4097" width="21.33203125" style="81" customWidth="1"/>
    <col min="4098" max="4098" width="42.88671875" style="81" customWidth="1"/>
    <col min="4099" max="4099" width="21.33203125" style="81" customWidth="1"/>
    <col min="4100" max="4100" width="14.21875" style="81" customWidth="1"/>
    <col min="4101" max="4104" width="11.33203125" style="81" customWidth="1"/>
    <col min="4105" max="4105" width="71.33203125" style="81" customWidth="1"/>
    <col min="4106" max="4106" width="14.21875" style="81" customWidth="1"/>
    <col min="4107" max="4352" width="8.77734375" style="81"/>
    <col min="4353" max="4353" width="21.33203125" style="81" customWidth="1"/>
    <col min="4354" max="4354" width="42.88671875" style="81" customWidth="1"/>
    <col min="4355" max="4355" width="21.33203125" style="81" customWidth="1"/>
    <col min="4356" max="4356" width="14.21875" style="81" customWidth="1"/>
    <col min="4357" max="4360" width="11.33203125" style="81" customWidth="1"/>
    <col min="4361" max="4361" width="71.33203125" style="81" customWidth="1"/>
    <col min="4362" max="4362" width="14.21875" style="81" customWidth="1"/>
    <col min="4363" max="4608" width="8.77734375" style="81"/>
    <col min="4609" max="4609" width="21.33203125" style="81" customWidth="1"/>
    <col min="4610" max="4610" width="42.88671875" style="81" customWidth="1"/>
    <col min="4611" max="4611" width="21.33203125" style="81" customWidth="1"/>
    <col min="4612" max="4612" width="14.21875" style="81" customWidth="1"/>
    <col min="4613" max="4616" width="11.33203125" style="81" customWidth="1"/>
    <col min="4617" max="4617" width="71.33203125" style="81" customWidth="1"/>
    <col min="4618" max="4618" width="14.21875" style="81" customWidth="1"/>
    <col min="4619" max="4864" width="8.77734375" style="81"/>
    <col min="4865" max="4865" width="21.33203125" style="81" customWidth="1"/>
    <col min="4866" max="4866" width="42.88671875" style="81" customWidth="1"/>
    <col min="4867" max="4867" width="21.33203125" style="81" customWidth="1"/>
    <col min="4868" max="4868" width="14.21875" style="81" customWidth="1"/>
    <col min="4869" max="4872" width="11.33203125" style="81" customWidth="1"/>
    <col min="4873" max="4873" width="71.33203125" style="81" customWidth="1"/>
    <col min="4874" max="4874" width="14.21875" style="81" customWidth="1"/>
    <col min="4875" max="5120" width="8.77734375" style="81"/>
    <col min="5121" max="5121" width="21.33203125" style="81" customWidth="1"/>
    <col min="5122" max="5122" width="42.88671875" style="81" customWidth="1"/>
    <col min="5123" max="5123" width="21.33203125" style="81" customWidth="1"/>
    <col min="5124" max="5124" width="14.21875" style="81" customWidth="1"/>
    <col min="5125" max="5128" width="11.33203125" style="81" customWidth="1"/>
    <col min="5129" max="5129" width="71.33203125" style="81" customWidth="1"/>
    <col min="5130" max="5130" width="14.21875" style="81" customWidth="1"/>
    <col min="5131" max="5376" width="8.77734375" style="81"/>
    <col min="5377" max="5377" width="21.33203125" style="81" customWidth="1"/>
    <col min="5378" max="5378" width="42.88671875" style="81" customWidth="1"/>
    <col min="5379" max="5379" width="21.33203125" style="81" customWidth="1"/>
    <col min="5380" max="5380" width="14.21875" style="81" customWidth="1"/>
    <col min="5381" max="5384" width="11.33203125" style="81" customWidth="1"/>
    <col min="5385" max="5385" width="71.33203125" style="81" customWidth="1"/>
    <col min="5386" max="5386" width="14.21875" style="81" customWidth="1"/>
    <col min="5387" max="5632" width="8.77734375" style="81"/>
    <col min="5633" max="5633" width="21.33203125" style="81" customWidth="1"/>
    <col min="5634" max="5634" width="42.88671875" style="81" customWidth="1"/>
    <col min="5635" max="5635" width="21.33203125" style="81" customWidth="1"/>
    <col min="5636" max="5636" width="14.21875" style="81" customWidth="1"/>
    <col min="5637" max="5640" width="11.33203125" style="81" customWidth="1"/>
    <col min="5641" max="5641" width="71.33203125" style="81" customWidth="1"/>
    <col min="5642" max="5642" width="14.21875" style="81" customWidth="1"/>
    <col min="5643" max="5888" width="8.77734375" style="81"/>
    <col min="5889" max="5889" width="21.33203125" style="81" customWidth="1"/>
    <col min="5890" max="5890" width="42.88671875" style="81" customWidth="1"/>
    <col min="5891" max="5891" width="21.33203125" style="81" customWidth="1"/>
    <col min="5892" max="5892" width="14.21875" style="81" customWidth="1"/>
    <col min="5893" max="5896" width="11.33203125" style="81" customWidth="1"/>
    <col min="5897" max="5897" width="71.33203125" style="81" customWidth="1"/>
    <col min="5898" max="5898" width="14.21875" style="81" customWidth="1"/>
    <col min="5899" max="6144" width="8.77734375" style="81"/>
    <col min="6145" max="6145" width="21.33203125" style="81" customWidth="1"/>
    <col min="6146" max="6146" width="42.88671875" style="81" customWidth="1"/>
    <col min="6147" max="6147" width="21.33203125" style="81" customWidth="1"/>
    <col min="6148" max="6148" width="14.21875" style="81" customWidth="1"/>
    <col min="6149" max="6152" width="11.33203125" style="81" customWidth="1"/>
    <col min="6153" max="6153" width="71.33203125" style="81" customWidth="1"/>
    <col min="6154" max="6154" width="14.21875" style="81" customWidth="1"/>
    <col min="6155" max="6400" width="8.77734375" style="81"/>
    <col min="6401" max="6401" width="21.33203125" style="81" customWidth="1"/>
    <col min="6402" max="6402" width="42.88671875" style="81" customWidth="1"/>
    <col min="6403" max="6403" width="21.33203125" style="81" customWidth="1"/>
    <col min="6404" max="6404" width="14.21875" style="81" customWidth="1"/>
    <col min="6405" max="6408" width="11.33203125" style="81" customWidth="1"/>
    <col min="6409" max="6409" width="71.33203125" style="81" customWidth="1"/>
    <col min="6410" max="6410" width="14.21875" style="81" customWidth="1"/>
    <col min="6411" max="6656" width="8.77734375" style="81"/>
    <col min="6657" max="6657" width="21.33203125" style="81" customWidth="1"/>
    <col min="6658" max="6658" width="42.88671875" style="81" customWidth="1"/>
    <col min="6659" max="6659" width="21.33203125" style="81" customWidth="1"/>
    <col min="6660" max="6660" width="14.21875" style="81" customWidth="1"/>
    <col min="6661" max="6664" width="11.33203125" style="81" customWidth="1"/>
    <col min="6665" max="6665" width="71.33203125" style="81" customWidth="1"/>
    <col min="6666" max="6666" width="14.21875" style="81" customWidth="1"/>
    <col min="6667" max="6912" width="8.77734375" style="81"/>
    <col min="6913" max="6913" width="21.33203125" style="81" customWidth="1"/>
    <col min="6914" max="6914" width="42.88671875" style="81" customWidth="1"/>
    <col min="6915" max="6915" width="21.33203125" style="81" customWidth="1"/>
    <col min="6916" max="6916" width="14.21875" style="81" customWidth="1"/>
    <col min="6917" max="6920" width="11.33203125" style="81" customWidth="1"/>
    <col min="6921" max="6921" width="71.33203125" style="81" customWidth="1"/>
    <col min="6922" max="6922" width="14.21875" style="81" customWidth="1"/>
    <col min="6923" max="7168" width="8.77734375" style="81"/>
    <col min="7169" max="7169" width="21.33203125" style="81" customWidth="1"/>
    <col min="7170" max="7170" width="42.88671875" style="81" customWidth="1"/>
    <col min="7171" max="7171" width="21.33203125" style="81" customWidth="1"/>
    <col min="7172" max="7172" width="14.21875" style="81" customWidth="1"/>
    <col min="7173" max="7176" width="11.33203125" style="81" customWidth="1"/>
    <col min="7177" max="7177" width="71.33203125" style="81" customWidth="1"/>
    <col min="7178" max="7178" width="14.21875" style="81" customWidth="1"/>
    <col min="7179" max="7424" width="8.77734375" style="81"/>
    <col min="7425" max="7425" width="21.33203125" style="81" customWidth="1"/>
    <col min="7426" max="7426" width="42.88671875" style="81" customWidth="1"/>
    <col min="7427" max="7427" width="21.33203125" style="81" customWidth="1"/>
    <col min="7428" max="7428" width="14.21875" style="81" customWidth="1"/>
    <col min="7429" max="7432" width="11.33203125" style="81" customWidth="1"/>
    <col min="7433" max="7433" width="71.33203125" style="81" customWidth="1"/>
    <col min="7434" max="7434" width="14.21875" style="81" customWidth="1"/>
    <col min="7435" max="7680" width="8.77734375" style="81"/>
    <col min="7681" max="7681" width="21.33203125" style="81" customWidth="1"/>
    <col min="7682" max="7682" width="42.88671875" style="81" customWidth="1"/>
    <col min="7683" max="7683" width="21.33203125" style="81" customWidth="1"/>
    <col min="7684" max="7684" width="14.21875" style="81" customWidth="1"/>
    <col min="7685" max="7688" width="11.33203125" style="81" customWidth="1"/>
    <col min="7689" max="7689" width="71.33203125" style="81" customWidth="1"/>
    <col min="7690" max="7690" width="14.21875" style="81" customWidth="1"/>
    <col min="7691" max="7936" width="8.77734375" style="81"/>
    <col min="7937" max="7937" width="21.33203125" style="81" customWidth="1"/>
    <col min="7938" max="7938" width="42.88671875" style="81" customWidth="1"/>
    <col min="7939" max="7939" width="21.33203125" style="81" customWidth="1"/>
    <col min="7940" max="7940" width="14.21875" style="81" customWidth="1"/>
    <col min="7941" max="7944" width="11.33203125" style="81" customWidth="1"/>
    <col min="7945" max="7945" width="71.33203125" style="81" customWidth="1"/>
    <col min="7946" max="7946" width="14.21875" style="81" customWidth="1"/>
    <col min="7947" max="8192" width="8.77734375" style="81"/>
    <col min="8193" max="8193" width="21.33203125" style="81" customWidth="1"/>
    <col min="8194" max="8194" width="42.88671875" style="81" customWidth="1"/>
    <col min="8195" max="8195" width="21.33203125" style="81" customWidth="1"/>
    <col min="8196" max="8196" width="14.21875" style="81" customWidth="1"/>
    <col min="8197" max="8200" width="11.33203125" style="81" customWidth="1"/>
    <col min="8201" max="8201" width="71.33203125" style="81" customWidth="1"/>
    <col min="8202" max="8202" width="14.21875" style="81" customWidth="1"/>
    <col min="8203" max="8448" width="8.77734375" style="81"/>
    <col min="8449" max="8449" width="21.33203125" style="81" customWidth="1"/>
    <col min="8450" max="8450" width="42.88671875" style="81" customWidth="1"/>
    <col min="8451" max="8451" width="21.33203125" style="81" customWidth="1"/>
    <col min="8452" max="8452" width="14.21875" style="81" customWidth="1"/>
    <col min="8453" max="8456" width="11.33203125" style="81" customWidth="1"/>
    <col min="8457" max="8457" width="71.33203125" style="81" customWidth="1"/>
    <col min="8458" max="8458" width="14.21875" style="81" customWidth="1"/>
    <col min="8459" max="8704" width="8.77734375" style="81"/>
    <col min="8705" max="8705" width="21.33203125" style="81" customWidth="1"/>
    <col min="8706" max="8706" width="42.88671875" style="81" customWidth="1"/>
    <col min="8707" max="8707" width="21.33203125" style="81" customWidth="1"/>
    <col min="8708" max="8708" width="14.21875" style="81" customWidth="1"/>
    <col min="8709" max="8712" width="11.33203125" style="81" customWidth="1"/>
    <col min="8713" max="8713" width="71.33203125" style="81" customWidth="1"/>
    <col min="8714" max="8714" width="14.21875" style="81" customWidth="1"/>
    <col min="8715" max="8960" width="8.77734375" style="81"/>
    <col min="8961" max="8961" width="21.33203125" style="81" customWidth="1"/>
    <col min="8962" max="8962" width="42.88671875" style="81" customWidth="1"/>
    <col min="8963" max="8963" width="21.33203125" style="81" customWidth="1"/>
    <col min="8964" max="8964" width="14.21875" style="81" customWidth="1"/>
    <col min="8965" max="8968" width="11.33203125" style="81" customWidth="1"/>
    <col min="8969" max="8969" width="71.33203125" style="81" customWidth="1"/>
    <col min="8970" max="8970" width="14.21875" style="81" customWidth="1"/>
    <col min="8971" max="9216" width="8.77734375" style="81"/>
    <col min="9217" max="9217" width="21.33203125" style="81" customWidth="1"/>
    <col min="9218" max="9218" width="42.88671875" style="81" customWidth="1"/>
    <col min="9219" max="9219" width="21.33203125" style="81" customWidth="1"/>
    <col min="9220" max="9220" width="14.21875" style="81" customWidth="1"/>
    <col min="9221" max="9224" width="11.33203125" style="81" customWidth="1"/>
    <col min="9225" max="9225" width="71.33203125" style="81" customWidth="1"/>
    <col min="9226" max="9226" width="14.21875" style="81" customWidth="1"/>
    <col min="9227" max="9472" width="8.77734375" style="81"/>
    <col min="9473" max="9473" width="21.33203125" style="81" customWidth="1"/>
    <col min="9474" max="9474" width="42.88671875" style="81" customWidth="1"/>
    <col min="9475" max="9475" width="21.33203125" style="81" customWidth="1"/>
    <col min="9476" max="9476" width="14.21875" style="81" customWidth="1"/>
    <col min="9477" max="9480" width="11.33203125" style="81" customWidth="1"/>
    <col min="9481" max="9481" width="71.33203125" style="81" customWidth="1"/>
    <col min="9482" max="9482" width="14.21875" style="81" customWidth="1"/>
    <col min="9483" max="9728" width="8.77734375" style="81"/>
    <col min="9729" max="9729" width="21.33203125" style="81" customWidth="1"/>
    <col min="9730" max="9730" width="42.88671875" style="81" customWidth="1"/>
    <col min="9731" max="9731" width="21.33203125" style="81" customWidth="1"/>
    <col min="9732" max="9732" width="14.21875" style="81" customWidth="1"/>
    <col min="9733" max="9736" width="11.33203125" style="81" customWidth="1"/>
    <col min="9737" max="9737" width="71.33203125" style="81" customWidth="1"/>
    <col min="9738" max="9738" width="14.21875" style="81" customWidth="1"/>
    <col min="9739" max="9984" width="8.77734375" style="81"/>
    <col min="9985" max="9985" width="21.33203125" style="81" customWidth="1"/>
    <col min="9986" max="9986" width="42.88671875" style="81" customWidth="1"/>
    <col min="9987" max="9987" width="21.33203125" style="81" customWidth="1"/>
    <col min="9988" max="9988" width="14.21875" style="81" customWidth="1"/>
    <col min="9989" max="9992" width="11.33203125" style="81" customWidth="1"/>
    <col min="9993" max="9993" width="71.33203125" style="81" customWidth="1"/>
    <col min="9994" max="9994" width="14.21875" style="81" customWidth="1"/>
    <col min="9995" max="10240" width="8.77734375" style="81"/>
    <col min="10241" max="10241" width="21.33203125" style="81" customWidth="1"/>
    <col min="10242" max="10242" width="42.88671875" style="81" customWidth="1"/>
    <col min="10243" max="10243" width="21.33203125" style="81" customWidth="1"/>
    <col min="10244" max="10244" width="14.21875" style="81" customWidth="1"/>
    <col min="10245" max="10248" width="11.33203125" style="81" customWidth="1"/>
    <col min="10249" max="10249" width="71.33203125" style="81" customWidth="1"/>
    <col min="10250" max="10250" width="14.21875" style="81" customWidth="1"/>
    <col min="10251" max="10496" width="8.77734375" style="81"/>
    <col min="10497" max="10497" width="21.33203125" style="81" customWidth="1"/>
    <col min="10498" max="10498" width="42.88671875" style="81" customWidth="1"/>
    <col min="10499" max="10499" width="21.33203125" style="81" customWidth="1"/>
    <col min="10500" max="10500" width="14.21875" style="81" customWidth="1"/>
    <col min="10501" max="10504" width="11.33203125" style="81" customWidth="1"/>
    <col min="10505" max="10505" width="71.33203125" style="81" customWidth="1"/>
    <col min="10506" max="10506" width="14.21875" style="81" customWidth="1"/>
    <col min="10507" max="10752" width="8.77734375" style="81"/>
    <col min="10753" max="10753" width="21.33203125" style="81" customWidth="1"/>
    <col min="10754" max="10754" width="42.88671875" style="81" customWidth="1"/>
    <col min="10755" max="10755" width="21.33203125" style="81" customWidth="1"/>
    <col min="10756" max="10756" width="14.21875" style="81" customWidth="1"/>
    <col min="10757" max="10760" width="11.33203125" style="81" customWidth="1"/>
    <col min="10761" max="10761" width="71.33203125" style="81" customWidth="1"/>
    <col min="10762" max="10762" width="14.21875" style="81" customWidth="1"/>
    <col min="10763" max="11008" width="8.77734375" style="81"/>
    <col min="11009" max="11009" width="21.33203125" style="81" customWidth="1"/>
    <col min="11010" max="11010" width="42.88671875" style="81" customWidth="1"/>
    <col min="11011" max="11011" width="21.33203125" style="81" customWidth="1"/>
    <col min="11012" max="11012" width="14.21875" style="81" customWidth="1"/>
    <col min="11013" max="11016" width="11.33203125" style="81" customWidth="1"/>
    <col min="11017" max="11017" width="71.33203125" style="81" customWidth="1"/>
    <col min="11018" max="11018" width="14.21875" style="81" customWidth="1"/>
    <col min="11019" max="11264" width="8.77734375" style="81"/>
    <col min="11265" max="11265" width="21.33203125" style="81" customWidth="1"/>
    <col min="11266" max="11266" width="42.88671875" style="81" customWidth="1"/>
    <col min="11267" max="11267" width="21.33203125" style="81" customWidth="1"/>
    <col min="11268" max="11268" width="14.21875" style="81" customWidth="1"/>
    <col min="11269" max="11272" width="11.33203125" style="81" customWidth="1"/>
    <col min="11273" max="11273" width="71.33203125" style="81" customWidth="1"/>
    <col min="11274" max="11274" width="14.21875" style="81" customWidth="1"/>
    <col min="11275" max="11520" width="8.77734375" style="81"/>
    <col min="11521" max="11521" width="21.33203125" style="81" customWidth="1"/>
    <col min="11522" max="11522" width="42.88671875" style="81" customWidth="1"/>
    <col min="11523" max="11523" width="21.33203125" style="81" customWidth="1"/>
    <col min="11524" max="11524" width="14.21875" style="81" customWidth="1"/>
    <col min="11525" max="11528" width="11.33203125" style="81" customWidth="1"/>
    <col min="11529" max="11529" width="71.33203125" style="81" customWidth="1"/>
    <col min="11530" max="11530" width="14.21875" style="81" customWidth="1"/>
    <col min="11531" max="11776" width="8.77734375" style="81"/>
    <col min="11777" max="11777" width="21.33203125" style="81" customWidth="1"/>
    <col min="11778" max="11778" width="42.88671875" style="81" customWidth="1"/>
    <col min="11779" max="11779" width="21.33203125" style="81" customWidth="1"/>
    <col min="11780" max="11780" width="14.21875" style="81" customWidth="1"/>
    <col min="11781" max="11784" width="11.33203125" style="81" customWidth="1"/>
    <col min="11785" max="11785" width="71.33203125" style="81" customWidth="1"/>
    <col min="11786" max="11786" width="14.21875" style="81" customWidth="1"/>
    <col min="11787" max="12032" width="8.77734375" style="81"/>
    <col min="12033" max="12033" width="21.33203125" style="81" customWidth="1"/>
    <col min="12034" max="12034" width="42.88671875" style="81" customWidth="1"/>
    <col min="12035" max="12035" width="21.33203125" style="81" customWidth="1"/>
    <col min="12036" max="12036" width="14.21875" style="81" customWidth="1"/>
    <col min="12037" max="12040" width="11.33203125" style="81" customWidth="1"/>
    <col min="12041" max="12041" width="71.33203125" style="81" customWidth="1"/>
    <col min="12042" max="12042" width="14.21875" style="81" customWidth="1"/>
    <col min="12043" max="12288" width="8.77734375" style="81"/>
    <col min="12289" max="12289" width="21.33203125" style="81" customWidth="1"/>
    <col min="12290" max="12290" width="42.88671875" style="81" customWidth="1"/>
    <col min="12291" max="12291" width="21.33203125" style="81" customWidth="1"/>
    <col min="12292" max="12292" width="14.21875" style="81" customWidth="1"/>
    <col min="12293" max="12296" width="11.33203125" style="81" customWidth="1"/>
    <col min="12297" max="12297" width="71.33203125" style="81" customWidth="1"/>
    <col min="12298" max="12298" width="14.21875" style="81" customWidth="1"/>
    <col min="12299" max="12544" width="8.77734375" style="81"/>
    <col min="12545" max="12545" width="21.33203125" style="81" customWidth="1"/>
    <col min="12546" max="12546" width="42.88671875" style="81" customWidth="1"/>
    <col min="12547" max="12547" width="21.33203125" style="81" customWidth="1"/>
    <col min="12548" max="12548" width="14.21875" style="81" customWidth="1"/>
    <col min="12549" max="12552" width="11.33203125" style="81" customWidth="1"/>
    <col min="12553" max="12553" width="71.33203125" style="81" customWidth="1"/>
    <col min="12554" max="12554" width="14.21875" style="81" customWidth="1"/>
    <col min="12555" max="12800" width="8.77734375" style="81"/>
    <col min="12801" max="12801" width="21.33203125" style="81" customWidth="1"/>
    <col min="12802" max="12802" width="42.88671875" style="81" customWidth="1"/>
    <col min="12803" max="12803" width="21.33203125" style="81" customWidth="1"/>
    <col min="12804" max="12804" width="14.21875" style="81" customWidth="1"/>
    <col min="12805" max="12808" width="11.33203125" style="81" customWidth="1"/>
    <col min="12809" max="12809" width="71.33203125" style="81" customWidth="1"/>
    <col min="12810" max="12810" width="14.21875" style="81" customWidth="1"/>
    <col min="12811" max="13056" width="8.77734375" style="81"/>
    <col min="13057" max="13057" width="21.33203125" style="81" customWidth="1"/>
    <col min="13058" max="13058" width="42.88671875" style="81" customWidth="1"/>
    <col min="13059" max="13059" width="21.33203125" style="81" customWidth="1"/>
    <col min="13060" max="13060" width="14.21875" style="81" customWidth="1"/>
    <col min="13061" max="13064" width="11.33203125" style="81" customWidth="1"/>
    <col min="13065" max="13065" width="71.33203125" style="81" customWidth="1"/>
    <col min="13066" max="13066" width="14.21875" style="81" customWidth="1"/>
    <col min="13067" max="13312" width="8.77734375" style="81"/>
    <col min="13313" max="13313" width="21.33203125" style="81" customWidth="1"/>
    <col min="13314" max="13314" width="42.88671875" style="81" customWidth="1"/>
    <col min="13315" max="13315" width="21.33203125" style="81" customWidth="1"/>
    <col min="13316" max="13316" width="14.21875" style="81" customWidth="1"/>
    <col min="13317" max="13320" width="11.33203125" style="81" customWidth="1"/>
    <col min="13321" max="13321" width="71.33203125" style="81" customWidth="1"/>
    <col min="13322" max="13322" width="14.21875" style="81" customWidth="1"/>
    <col min="13323" max="13568" width="8.77734375" style="81"/>
    <col min="13569" max="13569" width="21.33203125" style="81" customWidth="1"/>
    <col min="13570" max="13570" width="42.88671875" style="81" customWidth="1"/>
    <col min="13571" max="13571" width="21.33203125" style="81" customWidth="1"/>
    <col min="13572" max="13572" width="14.21875" style="81" customWidth="1"/>
    <col min="13573" max="13576" width="11.33203125" style="81" customWidth="1"/>
    <col min="13577" max="13577" width="71.33203125" style="81" customWidth="1"/>
    <col min="13578" max="13578" width="14.21875" style="81" customWidth="1"/>
    <col min="13579" max="13824" width="8.77734375" style="81"/>
    <col min="13825" max="13825" width="21.33203125" style="81" customWidth="1"/>
    <col min="13826" max="13826" width="42.88671875" style="81" customWidth="1"/>
    <col min="13827" max="13827" width="21.33203125" style="81" customWidth="1"/>
    <col min="13828" max="13828" width="14.21875" style="81" customWidth="1"/>
    <col min="13829" max="13832" width="11.33203125" style="81" customWidth="1"/>
    <col min="13833" max="13833" width="71.33203125" style="81" customWidth="1"/>
    <col min="13834" max="13834" width="14.21875" style="81" customWidth="1"/>
    <col min="13835" max="14080" width="8.77734375" style="81"/>
    <col min="14081" max="14081" width="21.33203125" style="81" customWidth="1"/>
    <col min="14082" max="14082" width="42.88671875" style="81" customWidth="1"/>
    <col min="14083" max="14083" width="21.33203125" style="81" customWidth="1"/>
    <col min="14084" max="14084" width="14.21875" style="81" customWidth="1"/>
    <col min="14085" max="14088" width="11.33203125" style="81" customWidth="1"/>
    <col min="14089" max="14089" width="71.33203125" style="81" customWidth="1"/>
    <col min="14090" max="14090" width="14.21875" style="81" customWidth="1"/>
    <col min="14091" max="14336" width="8.77734375" style="81"/>
    <col min="14337" max="14337" width="21.33203125" style="81" customWidth="1"/>
    <col min="14338" max="14338" width="42.88671875" style="81" customWidth="1"/>
    <col min="14339" max="14339" width="21.33203125" style="81" customWidth="1"/>
    <col min="14340" max="14340" width="14.21875" style="81" customWidth="1"/>
    <col min="14341" max="14344" width="11.33203125" style="81" customWidth="1"/>
    <col min="14345" max="14345" width="71.33203125" style="81" customWidth="1"/>
    <col min="14346" max="14346" width="14.21875" style="81" customWidth="1"/>
    <col min="14347" max="14592" width="8.77734375" style="81"/>
    <col min="14593" max="14593" width="21.33203125" style="81" customWidth="1"/>
    <col min="14594" max="14594" width="42.88671875" style="81" customWidth="1"/>
    <col min="14595" max="14595" width="21.33203125" style="81" customWidth="1"/>
    <col min="14596" max="14596" width="14.21875" style="81" customWidth="1"/>
    <col min="14597" max="14600" width="11.33203125" style="81" customWidth="1"/>
    <col min="14601" max="14601" width="71.33203125" style="81" customWidth="1"/>
    <col min="14602" max="14602" width="14.21875" style="81" customWidth="1"/>
    <col min="14603" max="14848" width="8.77734375" style="81"/>
    <col min="14849" max="14849" width="21.33203125" style="81" customWidth="1"/>
    <col min="14850" max="14850" width="42.88671875" style="81" customWidth="1"/>
    <col min="14851" max="14851" width="21.33203125" style="81" customWidth="1"/>
    <col min="14852" max="14852" width="14.21875" style="81" customWidth="1"/>
    <col min="14853" max="14856" width="11.33203125" style="81" customWidth="1"/>
    <col min="14857" max="14857" width="71.33203125" style="81" customWidth="1"/>
    <col min="14858" max="14858" width="14.21875" style="81" customWidth="1"/>
    <col min="14859" max="15104" width="8.77734375" style="81"/>
    <col min="15105" max="15105" width="21.33203125" style="81" customWidth="1"/>
    <col min="15106" max="15106" width="42.88671875" style="81" customWidth="1"/>
    <col min="15107" max="15107" width="21.33203125" style="81" customWidth="1"/>
    <col min="15108" max="15108" width="14.21875" style="81" customWidth="1"/>
    <col min="15109" max="15112" width="11.33203125" style="81" customWidth="1"/>
    <col min="15113" max="15113" width="71.33203125" style="81" customWidth="1"/>
    <col min="15114" max="15114" width="14.21875" style="81" customWidth="1"/>
    <col min="15115" max="15360" width="8.77734375" style="81"/>
    <col min="15361" max="15361" width="21.33203125" style="81" customWidth="1"/>
    <col min="15362" max="15362" width="42.88671875" style="81" customWidth="1"/>
    <col min="15363" max="15363" width="21.33203125" style="81" customWidth="1"/>
    <col min="15364" max="15364" width="14.21875" style="81" customWidth="1"/>
    <col min="15365" max="15368" width="11.33203125" style="81" customWidth="1"/>
    <col min="15369" max="15369" width="71.33203125" style="81" customWidth="1"/>
    <col min="15370" max="15370" width="14.21875" style="81" customWidth="1"/>
    <col min="15371" max="15616" width="8.77734375" style="81"/>
    <col min="15617" max="15617" width="21.33203125" style="81" customWidth="1"/>
    <col min="15618" max="15618" width="42.88671875" style="81" customWidth="1"/>
    <col min="15619" max="15619" width="21.33203125" style="81" customWidth="1"/>
    <col min="15620" max="15620" width="14.21875" style="81" customWidth="1"/>
    <col min="15621" max="15624" width="11.33203125" style="81" customWidth="1"/>
    <col min="15625" max="15625" width="71.33203125" style="81" customWidth="1"/>
    <col min="15626" max="15626" width="14.21875" style="81" customWidth="1"/>
    <col min="15627" max="15872" width="8.77734375" style="81"/>
    <col min="15873" max="15873" width="21.33203125" style="81" customWidth="1"/>
    <col min="15874" max="15874" width="42.88671875" style="81" customWidth="1"/>
    <col min="15875" max="15875" width="21.33203125" style="81" customWidth="1"/>
    <col min="15876" max="15876" width="14.21875" style="81" customWidth="1"/>
    <col min="15877" max="15880" width="11.33203125" style="81" customWidth="1"/>
    <col min="15881" max="15881" width="71.33203125" style="81" customWidth="1"/>
    <col min="15882" max="15882" width="14.21875" style="81" customWidth="1"/>
    <col min="15883" max="16128" width="8.77734375" style="81"/>
    <col min="16129" max="16129" width="21.33203125" style="81" customWidth="1"/>
    <col min="16130" max="16130" width="42.88671875" style="81" customWidth="1"/>
    <col min="16131" max="16131" width="21.33203125" style="81" customWidth="1"/>
    <col min="16132" max="16132" width="14.21875" style="81" customWidth="1"/>
    <col min="16133" max="16136" width="11.33203125" style="81" customWidth="1"/>
    <col min="16137" max="16137" width="71.33203125" style="81" customWidth="1"/>
    <col min="16138" max="16138" width="14.21875" style="81" customWidth="1"/>
    <col min="16139" max="16384" width="8.77734375" style="81"/>
  </cols>
  <sheetData>
    <row r="1" spans="1:10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activeCellId="1" sqref="P115:AD196 A2:O2"/>
    </sheetView>
  </sheetViews>
  <sheetFormatPr defaultRowHeight="14.4"/>
  <cols>
    <col min="1" max="1" width="16.33203125" customWidth="1"/>
    <col min="2" max="2" width="42.6640625" bestFit="1" customWidth="1"/>
    <col min="3" max="3" width="9.77734375" bestFit="1" customWidth="1"/>
  </cols>
  <sheetData>
    <row r="1" spans="1:3" ht="24.6">
      <c r="A1" s="94" t="s">
        <v>422</v>
      </c>
      <c r="B1" s="94" t="s">
        <v>423</v>
      </c>
      <c r="C1" s="94" t="s">
        <v>274</v>
      </c>
    </row>
    <row r="2" spans="1:3" ht="24">
      <c r="A2" s="1">
        <v>1111001</v>
      </c>
      <c r="B2" s="2" t="s">
        <v>20</v>
      </c>
    </row>
    <row r="3" spans="1:3" ht="24">
      <c r="A3" s="1">
        <v>1111010</v>
      </c>
      <c r="B3" s="2" t="s">
        <v>21</v>
      </c>
    </row>
    <row r="4" spans="1:3" ht="24">
      <c r="A4" s="1" t="s">
        <v>591</v>
      </c>
      <c r="B4" s="2" t="s">
        <v>301</v>
      </c>
    </row>
    <row r="5" spans="1:3" ht="24">
      <c r="A5" s="1">
        <v>20055116</v>
      </c>
      <c r="B5" s="2" t="s">
        <v>418</v>
      </c>
    </row>
    <row r="6" spans="1:3" ht="24">
      <c r="A6" s="1" t="s">
        <v>849</v>
      </c>
      <c r="B6" s="2" t="s">
        <v>419</v>
      </c>
    </row>
    <row r="7" spans="1:3" ht="24">
      <c r="A7" s="1">
        <v>1124027</v>
      </c>
      <c r="B7" s="2" t="s">
        <v>309</v>
      </c>
    </row>
    <row r="8" spans="1:3" ht="24">
      <c r="A8" s="1">
        <v>1124029</v>
      </c>
      <c r="B8" s="2" t="s">
        <v>310</v>
      </c>
    </row>
    <row r="9" spans="1:3" ht="24">
      <c r="A9" s="1" t="s">
        <v>847</v>
      </c>
      <c r="B9" s="2" t="s">
        <v>417</v>
      </c>
    </row>
    <row r="10" spans="1:3" ht="24">
      <c r="A10" s="1">
        <v>1200019</v>
      </c>
      <c r="B10" s="2" t="s">
        <v>344</v>
      </c>
    </row>
    <row r="11" spans="1:3" ht="24">
      <c r="A11" s="1">
        <v>1200020</v>
      </c>
      <c r="B11" s="2" t="s">
        <v>345</v>
      </c>
    </row>
    <row r="12" spans="1:3" ht="24">
      <c r="A12" s="1">
        <v>5002400</v>
      </c>
      <c r="B12" s="2" t="s">
        <v>350</v>
      </c>
    </row>
    <row r="13" spans="1:3" ht="24">
      <c r="A13" s="1">
        <v>1113011</v>
      </c>
      <c r="B13" s="2" t="s">
        <v>351</v>
      </c>
    </row>
    <row r="14" spans="1:3" ht="24">
      <c r="A14" s="1">
        <v>1113010</v>
      </c>
      <c r="B14" s="2" t="s">
        <v>353</v>
      </c>
    </row>
    <row r="15" spans="1:3" ht="24">
      <c r="A15" s="1">
        <v>20054637</v>
      </c>
      <c r="B15" s="2" t="s">
        <v>354</v>
      </c>
    </row>
    <row r="16" spans="1:3" ht="24">
      <c r="A16" s="1" t="s">
        <v>851</v>
      </c>
      <c r="B16" s="2" t="s">
        <v>355</v>
      </c>
    </row>
    <row r="17" spans="1:2" ht="24">
      <c r="A17" s="1" t="s">
        <v>846</v>
      </c>
      <c r="B17" s="2" t="s">
        <v>373</v>
      </c>
    </row>
    <row r="18" spans="1:2" ht="24">
      <c r="A18" s="1" t="s">
        <v>607</v>
      </c>
      <c r="B18" s="2" t="s">
        <v>416</v>
      </c>
    </row>
    <row r="19" spans="1:2" ht="24">
      <c r="A19" s="1" t="s">
        <v>558</v>
      </c>
      <c r="B19" s="2" t="s">
        <v>311</v>
      </c>
    </row>
    <row r="20" spans="1:2" ht="24">
      <c r="A20" s="1" t="s">
        <v>637</v>
      </c>
      <c r="B20" s="2" t="s">
        <v>420</v>
      </c>
    </row>
    <row r="21" spans="1:2" ht="24">
      <c r="A21" s="1">
        <v>1113157</v>
      </c>
      <c r="B21" s="2" t="s">
        <v>357</v>
      </c>
    </row>
    <row r="22" spans="1:2" ht="24">
      <c r="A22" s="1" t="s">
        <v>597</v>
      </c>
      <c r="B22" s="2" t="s">
        <v>358</v>
      </c>
    </row>
    <row r="23" spans="1:2" ht="24">
      <c r="A23" s="1" t="s">
        <v>598</v>
      </c>
      <c r="B23" s="2" t="s">
        <v>359</v>
      </c>
    </row>
    <row r="24" spans="1:2" ht="24">
      <c r="A24" s="1">
        <v>20053053</v>
      </c>
      <c r="B24" s="2" t="s">
        <v>360</v>
      </c>
    </row>
    <row r="25" spans="1:2" ht="24">
      <c r="A25" s="1" t="s">
        <v>850</v>
      </c>
      <c r="B25" s="2" t="s">
        <v>361</v>
      </c>
    </row>
    <row r="26" spans="1:2" ht="24">
      <c r="A26" s="1">
        <v>1113004</v>
      </c>
      <c r="B26" s="2" t="s">
        <v>364</v>
      </c>
    </row>
    <row r="27" spans="1:2" ht="24">
      <c r="A27" s="1">
        <v>1111410</v>
      </c>
      <c r="B27" s="2" t="s">
        <v>366</v>
      </c>
    </row>
    <row r="28" spans="1:2" ht="24">
      <c r="A28" s="1">
        <v>1111406</v>
      </c>
      <c r="B28" s="2" t="s">
        <v>365</v>
      </c>
    </row>
    <row r="29" spans="1:2" ht="24">
      <c r="A29" s="1">
        <v>1111410</v>
      </c>
      <c r="B29" s="2" t="s">
        <v>367</v>
      </c>
    </row>
    <row r="30" spans="1:2" ht="24">
      <c r="A30" s="1" t="s">
        <v>592</v>
      </c>
      <c r="B30" s="2" t="s">
        <v>368</v>
      </c>
    </row>
    <row r="31" spans="1:2" ht="24">
      <c r="A31" s="1">
        <v>1200003</v>
      </c>
      <c r="B31" s="2" t="s">
        <v>248</v>
      </c>
    </row>
    <row r="32" spans="1:2" ht="24">
      <c r="A32" s="1">
        <v>1200002</v>
      </c>
      <c r="B32" s="2" t="s">
        <v>249</v>
      </c>
    </row>
    <row r="33" spans="1:2" ht="24">
      <c r="A33" s="1">
        <v>1200001</v>
      </c>
      <c r="B33" s="2" t="s">
        <v>370</v>
      </c>
    </row>
    <row r="34" spans="1:2" ht="24">
      <c r="A34" s="1">
        <v>1006002</v>
      </c>
      <c r="B34" s="2" t="s">
        <v>1072</v>
      </c>
    </row>
    <row r="35" spans="1:2" ht="24">
      <c r="A35" s="1" t="s">
        <v>871</v>
      </c>
      <c r="B35" s="2" t="s">
        <v>378</v>
      </c>
    </row>
    <row r="36" spans="1:2" ht="24">
      <c r="A36" s="1" t="s">
        <v>604</v>
      </c>
      <c r="B36" s="2" t="s">
        <v>381</v>
      </c>
    </row>
    <row r="37" spans="1:2" ht="24">
      <c r="A37" s="1" t="s">
        <v>606</v>
      </c>
      <c r="B37" s="2" t="s">
        <v>382</v>
      </c>
    </row>
    <row r="38" spans="1:2" ht="24">
      <c r="A38" s="1">
        <v>1113084</v>
      </c>
      <c r="B38" s="2" t="s">
        <v>385</v>
      </c>
    </row>
    <row r="39" spans="1:2" ht="24">
      <c r="A39" s="1">
        <v>1124002</v>
      </c>
      <c r="B39" s="2" t="s">
        <v>386</v>
      </c>
    </row>
    <row r="40" spans="1:2" ht="24">
      <c r="A40" s="1">
        <v>1113110</v>
      </c>
      <c r="B40" s="2" t="s">
        <v>134</v>
      </c>
    </row>
    <row r="41" spans="1:2" ht="24">
      <c r="A41" s="1" t="s">
        <v>626</v>
      </c>
      <c r="B41" s="2" t="s">
        <v>390</v>
      </c>
    </row>
    <row r="42" spans="1:2" ht="24">
      <c r="A42" s="1" t="s">
        <v>625</v>
      </c>
      <c r="B42" s="2" t="s">
        <v>389</v>
      </c>
    </row>
    <row r="43" spans="1:2" ht="24">
      <c r="A43" s="1">
        <v>1115298</v>
      </c>
      <c r="B43" s="2" t="s">
        <v>251</v>
      </c>
    </row>
    <row r="44" spans="1:2" ht="24">
      <c r="A44" s="1">
        <v>1113111</v>
      </c>
      <c r="B44" s="2" t="s">
        <v>1079</v>
      </c>
    </row>
    <row r="45" spans="1:2" ht="24">
      <c r="A45" s="1">
        <v>1004054</v>
      </c>
      <c r="B45" s="2" t="s">
        <v>144</v>
      </c>
    </row>
    <row r="46" spans="1:2" ht="24">
      <c r="A46" s="1" t="s">
        <v>612</v>
      </c>
      <c r="B46" s="2" t="s">
        <v>282</v>
      </c>
    </row>
    <row r="47" spans="1:2" ht="24">
      <c r="A47" s="1" t="s">
        <v>619</v>
      </c>
      <c r="B47" s="2" t="s">
        <v>398</v>
      </c>
    </row>
    <row r="48" spans="1:2" ht="24">
      <c r="A48" s="1" t="s">
        <v>617</v>
      </c>
      <c r="B48" s="2" t="s">
        <v>399</v>
      </c>
    </row>
    <row r="49" spans="1:2" ht="24">
      <c r="A49" s="1" t="s">
        <v>618</v>
      </c>
      <c r="B49" s="2" t="s">
        <v>401</v>
      </c>
    </row>
    <row r="50" spans="1:2" ht="24">
      <c r="A50" s="1" t="s">
        <v>616</v>
      </c>
      <c r="B50" s="2" t="s">
        <v>400</v>
      </c>
    </row>
    <row r="51" spans="1:2" ht="24">
      <c r="A51" s="1">
        <v>1114021</v>
      </c>
      <c r="B51" s="2" t="s">
        <v>316</v>
      </c>
    </row>
    <row r="52" spans="1:2" ht="24">
      <c r="A52" s="1" t="s">
        <v>638</v>
      </c>
      <c r="B52" s="2" t="s">
        <v>402</v>
      </c>
    </row>
    <row r="53" spans="1:2" ht="24">
      <c r="A53" s="1" t="s">
        <v>845</v>
      </c>
      <c r="B53" s="2" t="s">
        <v>403</v>
      </c>
    </row>
    <row r="54" spans="1:2" ht="24">
      <c r="A54" s="1">
        <v>1200094</v>
      </c>
      <c r="B54" s="2" t="s">
        <v>118</v>
      </c>
    </row>
    <row r="55" spans="1:2" ht="24">
      <c r="A55" s="1" t="s">
        <v>600</v>
      </c>
      <c r="B55" s="2" t="s">
        <v>247</v>
      </c>
    </row>
    <row r="56" spans="1:2" ht="24">
      <c r="A56" s="1">
        <v>1200086</v>
      </c>
      <c r="B56" s="2" t="s">
        <v>404</v>
      </c>
    </row>
    <row r="57" spans="1:2" ht="24">
      <c r="A57" s="1" t="s">
        <v>879</v>
      </c>
      <c r="B57" s="2" t="s">
        <v>238</v>
      </c>
    </row>
    <row r="58" spans="1:2" ht="24">
      <c r="A58" s="1">
        <v>1113108</v>
      </c>
      <c r="B58" s="2" t="s">
        <v>1077</v>
      </c>
    </row>
    <row r="59" spans="1:2" ht="24">
      <c r="A59" s="1">
        <v>1005761</v>
      </c>
      <c r="B59" s="2" t="s">
        <v>246</v>
      </c>
    </row>
    <row r="60" spans="1:2" ht="24">
      <c r="A60" s="1" t="s">
        <v>600</v>
      </c>
      <c r="B60" s="2" t="s">
        <v>247</v>
      </c>
    </row>
    <row r="61" spans="1:2" ht="24">
      <c r="A61" s="1" t="s">
        <v>586</v>
      </c>
      <c r="B61" s="2" t="s">
        <v>421</v>
      </c>
    </row>
    <row r="62" spans="1:2" ht="24">
      <c r="A62" s="1">
        <v>1120003</v>
      </c>
      <c r="B62" s="2" t="s">
        <v>406</v>
      </c>
    </row>
    <row r="63" spans="1:2" ht="24">
      <c r="A63" s="1">
        <v>1124023</v>
      </c>
      <c r="B63" s="2" t="s">
        <v>407</v>
      </c>
    </row>
    <row r="64" spans="1:2" ht="24">
      <c r="A64" s="1">
        <v>1113143</v>
      </c>
      <c r="B64" s="2" t="s">
        <v>170</v>
      </c>
    </row>
    <row r="65" spans="1:2" ht="24">
      <c r="A65" s="1">
        <v>1200027</v>
      </c>
      <c r="B65" s="2" t="s">
        <v>115</v>
      </c>
    </row>
    <row r="66" spans="1:2" ht="24">
      <c r="A66" s="1">
        <v>1113140</v>
      </c>
      <c r="B66" s="2" t="s">
        <v>1157</v>
      </c>
    </row>
    <row r="67" spans="1:2" ht="24">
      <c r="A67" s="1">
        <v>1113141</v>
      </c>
      <c r="B67" s="2" t="s">
        <v>1160</v>
      </c>
    </row>
    <row r="68" spans="1:2" ht="24">
      <c r="A68" s="1">
        <v>1113142</v>
      </c>
      <c r="B68" s="2" t="s">
        <v>173</v>
      </c>
    </row>
    <row r="69" spans="1:2" ht="24">
      <c r="A69" s="1">
        <v>1113200</v>
      </c>
      <c r="B69" s="2" t="s">
        <v>174</v>
      </c>
    </row>
    <row r="70" spans="1:2" ht="24">
      <c r="A70" s="1">
        <v>1120001</v>
      </c>
      <c r="B70" s="2" t="s">
        <v>180</v>
      </c>
    </row>
    <row r="71" spans="1:2" ht="24">
      <c r="A71" s="1">
        <v>1120002</v>
      </c>
      <c r="B71" s="2" t="s">
        <v>181</v>
      </c>
    </row>
    <row r="72" spans="1:2" ht="24">
      <c r="A72" s="1" t="s">
        <v>543</v>
      </c>
      <c r="B72" s="2" t="s">
        <v>544</v>
      </c>
    </row>
    <row r="73" spans="1:2" ht="24">
      <c r="A73" s="1" t="s">
        <v>841</v>
      </c>
      <c r="B73" s="2" t="s">
        <v>414</v>
      </c>
    </row>
    <row r="74" spans="1:2" ht="24">
      <c r="A74" s="1"/>
      <c r="B74" s="2" t="s">
        <v>258</v>
      </c>
    </row>
    <row r="75" spans="1:2" ht="24">
      <c r="A75" s="1"/>
      <c r="B75" s="2" t="s">
        <v>320</v>
      </c>
    </row>
    <row r="76" spans="1:2" ht="24">
      <c r="A76" s="1"/>
      <c r="B76" s="2" t="s">
        <v>283</v>
      </c>
    </row>
    <row r="77" spans="1:2" ht="24">
      <c r="A77" s="1"/>
      <c r="B77" s="2" t="s">
        <v>284</v>
      </c>
    </row>
    <row r="78" spans="1:2" ht="24">
      <c r="A78" s="1"/>
      <c r="B78" s="2" t="s">
        <v>259</v>
      </c>
    </row>
    <row r="79" spans="1:2" ht="24">
      <c r="A79" s="1"/>
      <c r="B79" s="2" t="s">
        <v>285</v>
      </c>
    </row>
    <row r="80" spans="1:2" ht="24">
      <c r="A80" s="1"/>
      <c r="B80" s="2" t="s">
        <v>260</v>
      </c>
    </row>
    <row r="81" spans="1:2" ht="24">
      <c r="A81" s="1" t="s">
        <v>842</v>
      </c>
      <c r="B81" s="2" t="s">
        <v>843</v>
      </c>
    </row>
    <row r="82" spans="1:2" ht="24">
      <c r="A82" s="1">
        <v>1100011</v>
      </c>
      <c r="B82" s="2" t="s">
        <v>276</v>
      </c>
    </row>
    <row r="83" spans="1:2" ht="24">
      <c r="A83" s="1">
        <v>1100012</v>
      </c>
      <c r="B83" s="2" t="s">
        <v>277</v>
      </c>
    </row>
    <row r="84" spans="1:2" ht="24">
      <c r="A84" s="1">
        <v>1100013</v>
      </c>
      <c r="B84" s="2" t="s">
        <v>278</v>
      </c>
    </row>
    <row r="242" spans="3:1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zoomScale="70" zoomScaleNormal="70" workbookViewId="0">
      <pane xSplit="10" ySplit="4" topLeftCell="N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R11" sqref="R11:W14"/>
    </sheetView>
  </sheetViews>
  <sheetFormatPr defaultColWidth="9" defaultRowHeight="24.6"/>
  <cols>
    <col min="1" max="1" width="8.109375" style="2" customWidth="1"/>
    <col min="2" max="2" width="16.77734375" style="1" bestFit="1" customWidth="1"/>
    <col min="3" max="3" width="44.77734375" style="2" bestFit="1" customWidth="1"/>
    <col min="4" max="4" width="7.33203125" style="2" bestFit="1" customWidth="1"/>
    <col min="5" max="5" width="19.33203125" style="2" customWidth="1"/>
    <col min="6" max="6" width="12.77734375" style="2" customWidth="1"/>
    <col min="7" max="7" width="11.77734375" style="2" customWidth="1"/>
    <col min="8" max="8" width="13" style="2" customWidth="1"/>
    <col min="9" max="9" width="8.77734375" style="2" customWidth="1"/>
    <col min="10" max="10" width="8.21875" style="2" customWidth="1"/>
    <col min="11" max="11" width="12.88671875" style="2" customWidth="1"/>
    <col min="12" max="12" width="4.21875" style="5" customWidth="1"/>
    <col min="13" max="13" width="13.21875" style="2" customWidth="1"/>
    <col min="14" max="14" width="20.77734375" style="2" customWidth="1"/>
    <col min="15" max="15" width="14" style="2" bestFit="1" customWidth="1"/>
    <col min="16" max="16" width="13.21875" style="2" customWidth="1"/>
    <col min="17" max="17" width="5.109375" style="2" bestFit="1" customWidth="1"/>
    <col min="18" max="18" width="12.21875" style="1" bestFit="1" customWidth="1"/>
    <col min="19" max="19" width="11.33203125" style="1" bestFit="1" customWidth="1"/>
    <col min="20" max="20" width="12.77734375" style="1" customWidth="1"/>
    <col min="21" max="21" width="9.88671875" style="1" customWidth="1"/>
    <col min="22" max="22" width="17.109375" style="1" customWidth="1"/>
    <col min="23" max="24" width="11.88671875" style="1" customWidth="1"/>
    <col min="25" max="25" width="14.77734375" style="1" customWidth="1"/>
    <col min="26" max="26" width="16.21875" style="2" bestFit="1" customWidth="1"/>
    <col min="27" max="28" width="16.21875" style="2" customWidth="1"/>
    <col min="29" max="29" width="12.109375" style="2" customWidth="1"/>
    <col min="30" max="30" width="13.21875" style="2" bestFit="1" customWidth="1"/>
    <col min="31" max="16384" width="9" style="2"/>
  </cols>
  <sheetData>
    <row r="1" spans="1:29">
      <c r="A1" s="1"/>
    </row>
    <row r="2" spans="1:29" s="3" customFormat="1" ht="28.8">
      <c r="A2" s="129" t="s">
        <v>1420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93"/>
      <c r="P2" s="68"/>
      <c r="Q2" s="129" t="s">
        <v>1421</v>
      </c>
      <c r="R2" s="129"/>
      <c r="S2" s="129"/>
      <c r="T2" s="129"/>
      <c r="U2" s="129"/>
      <c r="V2" s="129"/>
      <c r="W2" s="129"/>
      <c r="X2" s="129"/>
      <c r="Y2" s="129"/>
      <c r="Z2" s="129"/>
      <c r="AA2" s="95"/>
      <c r="AB2" s="95"/>
    </row>
    <row r="3" spans="1:29" s="5" customFormat="1" ht="24.6" customHeight="1">
      <c r="A3" s="135" t="s">
        <v>1</v>
      </c>
      <c r="B3" s="135" t="s">
        <v>1354</v>
      </c>
      <c r="C3" s="135" t="s">
        <v>2</v>
      </c>
      <c r="D3" s="135" t="s">
        <v>1355</v>
      </c>
      <c r="E3" s="135" t="s">
        <v>3</v>
      </c>
      <c r="F3" s="135" t="s">
        <v>4</v>
      </c>
      <c r="G3" s="135" t="s">
        <v>5</v>
      </c>
      <c r="H3" s="77" t="s">
        <v>6</v>
      </c>
      <c r="I3" s="136" t="s">
        <v>273</v>
      </c>
      <c r="J3" s="135" t="s">
        <v>7</v>
      </c>
      <c r="K3" s="172" t="s">
        <v>8</v>
      </c>
      <c r="L3" s="172"/>
      <c r="M3" s="172"/>
      <c r="N3" s="135" t="s">
        <v>9</v>
      </c>
      <c r="O3" s="173" t="s">
        <v>274</v>
      </c>
      <c r="P3" s="175" t="s">
        <v>275</v>
      </c>
      <c r="Q3" s="132" t="s">
        <v>214</v>
      </c>
      <c r="R3" s="132" t="s">
        <v>215</v>
      </c>
      <c r="S3" s="132" t="s">
        <v>10</v>
      </c>
      <c r="T3" s="132" t="s">
        <v>216</v>
      </c>
      <c r="U3" s="132" t="s">
        <v>217</v>
      </c>
      <c r="V3" s="130" t="s">
        <v>218</v>
      </c>
      <c r="W3" s="130" t="s">
        <v>219</v>
      </c>
      <c r="X3" s="130" t="s">
        <v>220</v>
      </c>
      <c r="Y3" s="132" t="s">
        <v>221</v>
      </c>
      <c r="Z3" s="133" t="s">
        <v>222</v>
      </c>
      <c r="AA3" s="168" t="s">
        <v>1361</v>
      </c>
      <c r="AB3" s="169" t="s">
        <v>1362</v>
      </c>
    </row>
    <row r="4" spans="1:29" s="5" customFormat="1" ht="24.6" customHeight="1">
      <c r="A4" s="135"/>
      <c r="B4" s="135"/>
      <c r="C4" s="135"/>
      <c r="D4" s="135"/>
      <c r="E4" s="135"/>
      <c r="F4" s="135"/>
      <c r="G4" s="135"/>
      <c r="H4" s="77" t="s">
        <v>11</v>
      </c>
      <c r="I4" s="137"/>
      <c r="J4" s="135"/>
      <c r="K4" s="63" t="s">
        <v>12</v>
      </c>
      <c r="L4" s="42" t="s">
        <v>13</v>
      </c>
      <c r="M4" s="63" t="s">
        <v>14</v>
      </c>
      <c r="N4" s="135"/>
      <c r="O4" s="174"/>
      <c r="P4" s="176"/>
      <c r="Q4" s="132"/>
      <c r="R4" s="132"/>
      <c r="S4" s="132"/>
      <c r="T4" s="132"/>
      <c r="U4" s="132"/>
      <c r="V4" s="131"/>
      <c r="W4" s="131"/>
      <c r="X4" s="131"/>
      <c r="Y4" s="132"/>
      <c r="Z4" s="134"/>
      <c r="AA4" s="168"/>
      <c r="AB4" s="170"/>
    </row>
    <row r="5" spans="1:29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78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112</v>
      </c>
      <c r="G5" s="43">
        <f t="shared" ref="G5:G85" si="0">+E5+F5</f>
        <v>190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10</v>
      </c>
      <c r="J5" s="43">
        <f>E5+F5-H5-K5-I5</f>
        <v>67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113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5650</v>
      </c>
      <c r="N5" s="19"/>
      <c r="O5" s="90">
        <v>22.48</v>
      </c>
      <c r="P5" s="79">
        <f>+K5*O5</f>
        <v>2540.2400000000002</v>
      </c>
      <c r="Q5" s="45">
        <v>1</v>
      </c>
      <c r="R5" s="46">
        <f>+'1'!N262</f>
        <v>23510</v>
      </c>
      <c r="S5" s="46">
        <f>+'1'!N267</f>
        <v>2850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8580</v>
      </c>
      <c r="X5" s="46">
        <f>+R5-S5-T5-U5-V5-W5</f>
        <v>12080</v>
      </c>
      <c r="Y5" s="46">
        <f>+'1'!N269</f>
        <v>12080</v>
      </c>
      <c r="Z5" s="47">
        <f>+Y5-X5</f>
        <v>0</v>
      </c>
      <c r="AA5" s="47" t="s">
        <v>1364</v>
      </c>
      <c r="AB5" s="127">
        <f>+W5+Y5</f>
        <v>20660</v>
      </c>
      <c r="AC5" s="58">
        <f>+W5+Y5+Z5</f>
        <v>20660</v>
      </c>
    </row>
    <row r="6" spans="1:29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234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162</v>
      </c>
      <c r="G6" s="43">
        <f t="shared" si="0"/>
        <v>396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50</v>
      </c>
      <c r="J6" s="43">
        <f t="shared" ref="J6:J27" si="1">E6+F6-H6-K6-I6</f>
        <v>174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17200</v>
      </c>
      <c r="N6" s="19"/>
      <c r="O6" s="90">
        <v>39.29</v>
      </c>
      <c r="P6" s="79">
        <f t="shared" ref="P6:P70" si="2">+K6*O6</f>
        <v>6757.88</v>
      </c>
      <c r="Q6" s="45">
        <v>2</v>
      </c>
      <c r="R6" s="46">
        <f>+'2'!N262</f>
        <v>8595</v>
      </c>
      <c r="S6" s="46">
        <f>+'2'!N267</f>
        <v>775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2345</v>
      </c>
      <c r="X6" s="46">
        <f>+R6-S6-T6-U6-V6-W6</f>
        <v>5475</v>
      </c>
      <c r="Y6" s="46">
        <f>+'2'!N269</f>
        <v>5475</v>
      </c>
      <c r="Z6" s="47">
        <f t="shared" ref="Z6:Z35" si="3">+Y6-X6</f>
        <v>0</v>
      </c>
      <c r="AA6" s="47" t="s">
        <v>1365</v>
      </c>
      <c r="AB6" s="127">
        <f t="shared" ref="AB6:AB35" si="4">+W6+Y6</f>
        <v>7820</v>
      </c>
      <c r="AC6" s="58">
        <f t="shared" ref="AC6:AC36" si="5">+W6+Y6+Z6</f>
        <v>7820</v>
      </c>
    </row>
    <row r="7" spans="1:29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2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5</v>
      </c>
      <c r="G7" s="43">
        <f t="shared" si="0"/>
        <v>7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3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4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200</v>
      </c>
      <c r="N7" s="19"/>
      <c r="O7" s="90">
        <v>26.11</v>
      </c>
      <c r="P7" s="79">
        <f t="shared" si="2"/>
        <v>104.44</v>
      </c>
      <c r="Q7" s="45">
        <v>3</v>
      </c>
      <c r="R7" s="46">
        <f>+'3'!N262</f>
        <v>6320</v>
      </c>
      <c r="S7" s="46">
        <f>+'3'!N267</f>
        <v>875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2330</v>
      </c>
      <c r="X7" s="46">
        <f>+R7-S7-T7-U7-V7-W7</f>
        <v>3115</v>
      </c>
      <c r="Y7" s="46">
        <f>+'3'!N269</f>
        <v>3115</v>
      </c>
      <c r="Z7" s="47">
        <f>+Y7-X7</f>
        <v>0</v>
      </c>
      <c r="AA7" s="47" t="s">
        <v>1366</v>
      </c>
      <c r="AB7" s="47">
        <f>+W7+Y7</f>
        <v>5445</v>
      </c>
      <c r="AC7" s="58">
        <f t="shared" si="5"/>
        <v>5445</v>
      </c>
    </row>
    <row r="8" spans="1:29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8405</v>
      </c>
      <c r="S8" s="46">
        <f>+'4'!N267</f>
        <v>855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4880</v>
      </c>
      <c r="X8" s="46">
        <f t="shared" ref="X8" si="6">+R8-S8-T8-U8-V8-W8</f>
        <v>2670</v>
      </c>
      <c r="Y8" s="46">
        <f>+'4'!N269</f>
        <v>2670</v>
      </c>
      <c r="Z8" s="47">
        <f t="shared" si="3"/>
        <v>0</v>
      </c>
      <c r="AA8" s="99" t="s">
        <v>1367</v>
      </c>
      <c r="AB8" s="128">
        <f t="shared" si="4"/>
        <v>7550</v>
      </c>
      <c r="AC8" s="58">
        <f t="shared" si="5"/>
        <v>7550</v>
      </c>
    </row>
    <row r="9" spans="1:29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9535</v>
      </c>
      <c r="S9" s="46">
        <f>+'5'!N267</f>
        <v>1484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4029</v>
      </c>
      <c r="X9" s="46">
        <f t="shared" ref="X9:X34" si="7">+R9-S9-T9-U9-V9-W9</f>
        <v>4022</v>
      </c>
      <c r="Y9" s="46">
        <f>+'5'!N269</f>
        <v>4022</v>
      </c>
      <c r="Z9" s="47">
        <f t="shared" si="3"/>
        <v>0</v>
      </c>
      <c r="AA9" s="99" t="s">
        <v>1368</v>
      </c>
      <c r="AB9" s="128">
        <f t="shared" si="4"/>
        <v>8051</v>
      </c>
      <c r="AC9" s="58">
        <f t="shared" si="5"/>
        <v>8051</v>
      </c>
    </row>
    <row r="10" spans="1:29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4250</v>
      </c>
      <c r="S10" s="46">
        <f>+'6'!N267</f>
        <v>1047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639</v>
      </c>
      <c r="X10" s="46">
        <f t="shared" si="7"/>
        <v>2564</v>
      </c>
      <c r="Y10" s="46">
        <f>+'6'!N269</f>
        <v>2564</v>
      </c>
      <c r="Z10" s="47">
        <f t="shared" si="3"/>
        <v>0</v>
      </c>
      <c r="AA10" s="100" t="s">
        <v>1369</v>
      </c>
      <c r="AB10" s="47">
        <f t="shared" si="4"/>
        <v>3203</v>
      </c>
      <c r="AC10" s="58">
        <f t="shared" si="5"/>
        <v>3203</v>
      </c>
    </row>
    <row r="11" spans="1:29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80</v>
      </c>
      <c r="G11" s="43">
        <f t="shared" si="0"/>
        <v>93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3300</v>
      </c>
      <c r="N11" s="19"/>
      <c r="O11" s="90">
        <v>16.940000000000001</v>
      </c>
      <c r="P11" s="79">
        <f t="shared" si="2"/>
        <v>1118.0400000000002</v>
      </c>
      <c r="Q11" s="45">
        <v>7</v>
      </c>
      <c r="R11" s="46">
        <f>+'7'!N262</f>
        <v>5570</v>
      </c>
      <c r="S11" s="46">
        <f>+'7'!N267</f>
        <v>686</v>
      </c>
      <c r="T11" s="46">
        <f>+'7'!N265</f>
        <v>0</v>
      </c>
      <c r="U11" s="46">
        <f>+'7'!N263</f>
        <v>0</v>
      </c>
      <c r="V11" s="46">
        <f>+'7'!N266</f>
        <v>69</v>
      </c>
      <c r="W11" s="46">
        <f>+'7'!N264</f>
        <v>1010</v>
      </c>
      <c r="X11" s="46">
        <f t="shared" si="7"/>
        <v>3805</v>
      </c>
      <c r="Y11" s="46">
        <f>+'7'!N269</f>
        <v>3805</v>
      </c>
      <c r="Z11" s="47">
        <f t="shared" si="3"/>
        <v>0</v>
      </c>
      <c r="AA11" s="47" t="s">
        <v>1363</v>
      </c>
      <c r="AB11" s="47">
        <f t="shared" si="4"/>
        <v>4815</v>
      </c>
      <c r="AC11" s="58">
        <f t="shared" si="5"/>
        <v>4815</v>
      </c>
    </row>
    <row r="12" spans="1:29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2470</v>
      </c>
      <c r="S12" s="46">
        <f>+'8'!N267</f>
        <v>443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180</v>
      </c>
      <c r="X12" s="46">
        <f t="shared" si="7"/>
        <v>1847</v>
      </c>
      <c r="Y12" s="46">
        <f>+'8'!N269</f>
        <v>1847</v>
      </c>
      <c r="Z12" s="47">
        <f t="shared" si="3"/>
        <v>0</v>
      </c>
      <c r="AA12" s="47" t="s">
        <v>1364</v>
      </c>
      <c r="AB12" s="47">
        <f t="shared" si="4"/>
        <v>2027</v>
      </c>
      <c r="AC12" s="58">
        <f t="shared" si="5"/>
        <v>2027</v>
      </c>
    </row>
    <row r="13" spans="1:29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2990</v>
      </c>
      <c r="S13" s="46">
        <f>+'9'!N267</f>
        <v>300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850</v>
      </c>
      <c r="X13" s="46">
        <f>+R13-S13-T13-U13-V13-W13</f>
        <v>1840</v>
      </c>
      <c r="Y13" s="46">
        <f>+'9'!N269</f>
        <v>1840</v>
      </c>
      <c r="Z13" s="47">
        <f t="shared" si="3"/>
        <v>0</v>
      </c>
      <c r="AA13" s="47" t="s">
        <v>1365</v>
      </c>
      <c r="AB13" s="47">
        <f t="shared" si="4"/>
        <v>2690</v>
      </c>
      <c r="AC13" s="58">
        <f t="shared" si="5"/>
        <v>2690</v>
      </c>
    </row>
    <row r="14" spans="1:29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4420</v>
      </c>
      <c r="S14" s="46">
        <f>+'10'!N267</f>
        <v>1635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1290</v>
      </c>
      <c r="X14" s="46">
        <f t="shared" si="7"/>
        <v>1495</v>
      </c>
      <c r="Y14" s="46">
        <f>+'10'!N269</f>
        <v>1495</v>
      </c>
      <c r="Z14" s="47">
        <f t="shared" si="3"/>
        <v>0</v>
      </c>
      <c r="AA14" s="47" t="s">
        <v>1366</v>
      </c>
      <c r="AB14" s="47">
        <f t="shared" si="4"/>
        <v>2785</v>
      </c>
      <c r="AC14" s="58">
        <f t="shared" si="5"/>
        <v>2785</v>
      </c>
    </row>
    <row r="15" spans="1:29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4835</v>
      </c>
      <c r="S15" s="46">
        <f>+'11'!N267</f>
        <v>1320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1150</v>
      </c>
      <c r="X15" s="46">
        <f t="shared" si="7"/>
        <v>2365</v>
      </c>
      <c r="Y15" s="46">
        <f>+'11'!N269</f>
        <v>2365</v>
      </c>
      <c r="Z15" s="47">
        <f t="shared" si="3"/>
        <v>0</v>
      </c>
      <c r="AA15" s="99" t="s">
        <v>1367</v>
      </c>
      <c r="AB15" s="47">
        <f t="shared" si="4"/>
        <v>3515</v>
      </c>
      <c r="AC15" s="58">
        <f t="shared" si="5"/>
        <v>3515</v>
      </c>
    </row>
    <row r="16" spans="1:29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5355</v>
      </c>
      <c r="S16" s="46">
        <f>+'12'!N267</f>
        <v>370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2780</v>
      </c>
      <c r="X16" s="46">
        <f t="shared" si="7"/>
        <v>2205</v>
      </c>
      <c r="Y16" s="46">
        <f>+'12'!N269</f>
        <v>2205</v>
      </c>
      <c r="Z16" s="47">
        <f t="shared" si="3"/>
        <v>0</v>
      </c>
      <c r="AA16" s="99" t="s">
        <v>1368</v>
      </c>
      <c r="AB16" s="47">
        <f t="shared" si="4"/>
        <v>4985</v>
      </c>
      <c r="AC16" s="58">
        <f t="shared" si="5"/>
        <v>4985</v>
      </c>
    </row>
    <row r="17" spans="1:29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1100</v>
      </c>
      <c r="S17" s="46">
        <f>+'13'!N267</f>
        <v>325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100</v>
      </c>
      <c r="X17" s="46">
        <f>+R17-S17-T17-U17-V17-W17</f>
        <v>675</v>
      </c>
      <c r="Y17" s="46">
        <f>+'13'!N269</f>
        <v>675</v>
      </c>
      <c r="Z17" s="47">
        <f t="shared" si="3"/>
        <v>0</v>
      </c>
      <c r="AA17" s="47" t="s">
        <v>1369</v>
      </c>
      <c r="AB17" s="47">
        <f t="shared" si="4"/>
        <v>775</v>
      </c>
      <c r="AC17" s="58">
        <f t="shared" si="5"/>
        <v>775</v>
      </c>
    </row>
    <row r="18" spans="1:29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1615</v>
      </c>
      <c r="S18" s="46">
        <f>+'14'!N267</f>
        <v>190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775</v>
      </c>
      <c r="X18" s="46">
        <f t="shared" si="7"/>
        <v>650</v>
      </c>
      <c r="Y18" s="46">
        <f>+'14'!N269</f>
        <v>650</v>
      </c>
      <c r="Z18" s="47">
        <f t="shared" si="3"/>
        <v>0</v>
      </c>
      <c r="AA18" s="47" t="s">
        <v>1363</v>
      </c>
      <c r="AB18" s="100">
        <f t="shared" si="4"/>
        <v>1425</v>
      </c>
      <c r="AC18" s="58">
        <f t="shared" si="5"/>
        <v>1425</v>
      </c>
    </row>
    <row r="19" spans="1:29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7125</v>
      </c>
      <c r="S19" s="46">
        <f>+'15'!N267</f>
        <v>2650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1825</v>
      </c>
      <c r="X19" s="46">
        <f t="shared" si="7"/>
        <v>2650</v>
      </c>
      <c r="Y19" s="46">
        <f>+'15'!N269</f>
        <v>2650</v>
      </c>
      <c r="Z19" s="47">
        <f t="shared" si="3"/>
        <v>0</v>
      </c>
      <c r="AA19" s="47" t="s">
        <v>1364</v>
      </c>
      <c r="AB19" s="47">
        <f t="shared" si="4"/>
        <v>4475</v>
      </c>
      <c r="AC19" s="58">
        <f t="shared" si="5"/>
        <v>4475</v>
      </c>
    </row>
    <row r="20" spans="1:29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19</v>
      </c>
      <c r="G20" s="43">
        <f t="shared" si="9"/>
        <v>34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</v>
      </c>
      <c r="L20" s="20">
        <v>65</v>
      </c>
      <c r="M20" s="44">
        <f>+K20*L20</f>
        <v>1755</v>
      </c>
      <c r="N20" s="19"/>
      <c r="O20" s="90">
        <v>22.25</v>
      </c>
      <c r="P20" s="79">
        <f t="shared" si="2"/>
        <v>600.75</v>
      </c>
      <c r="Q20" s="45">
        <v>16</v>
      </c>
      <c r="R20" s="46">
        <f>+'16'!N262</f>
        <v>4900</v>
      </c>
      <c r="S20" s="46">
        <f>+'16'!N267</f>
        <v>1020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1050</v>
      </c>
      <c r="X20" s="46">
        <f t="shared" si="7"/>
        <v>2830</v>
      </c>
      <c r="Y20" s="46">
        <f>+'16'!N269</f>
        <v>2830</v>
      </c>
      <c r="Z20" s="47">
        <f t="shared" si="3"/>
        <v>0</v>
      </c>
      <c r="AA20" s="47" t="s">
        <v>1365</v>
      </c>
      <c r="AB20" s="47">
        <f t="shared" si="4"/>
        <v>3880</v>
      </c>
      <c r="AC20" s="58">
        <f t="shared" si="5"/>
        <v>3880</v>
      </c>
    </row>
    <row r="21" spans="1:29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11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27</v>
      </c>
      <c r="G21" s="43">
        <f t="shared" si="9"/>
        <v>38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5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12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1785</v>
      </c>
      <c r="N21" s="19"/>
      <c r="O21" s="90">
        <v>22.85</v>
      </c>
      <c r="P21" s="79">
        <f t="shared" si="2"/>
        <v>479.85</v>
      </c>
      <c r="Q21" s="45">
        <v>17</v>
      </c>
      <c r="R21" s="46">
        <f>+'17'!N262</f>
        <v>3490</v>
      </c>
      <c r="S21" s="46">
        <f>+'17'!N267</f>
        <v>100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2235</v>
      </c>
      <c r="X21" s="46">
        <f t="shared" si="7"/>
        <v>1155</v>
      </c>
      <c r="Y21" s="46">
        <f>+'17'!N269</f>
        <v>1155</v>
      </c>
      <c r="Z21" s="47">
        <f t="shared" si="3"/>
        <v>0</v>
      </c>
      <c r="AA21" s="47" t="s">
        <v>1366</v>
      </c>
      <c r="AB21" s="47">
        <f t="shared" si="4"/>
        <v>3390</v>
      </c>
      <c r="AC21" s="58">
        <f t="shared" si="5"/>
        <v>3390</v>
      </c>
    </row>
    <row r="22" spans="1:29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136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95</v>
      </c>
      <c r="G22" s="43">
        <f t="shared" si="9"/>
        <v>231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80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151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15100</v>
      </c>
      <c r="N22" s="19"/>
      <c r="O22" s="90">
        <v>26.6</v>
      </c>
      <c r="P22" s="79">
        <f t="shared" si="2"/>
        <v>4016.6000000000004</v>
      </c>
      <c r="Q22" s="45">
        <v>18</v>
      </c>
      <c r="R22" s="46">
        <f>+'18'!N262</f>
        <v>7215</v>
      </c>
      <c r="S22" s="46">
        <f>+'18'!N267</f>
        <v>990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1095</v>
      </c>
      <c r="X22" s="46">
        <f t="shared" si="7"/>
        <v>5130</v>
      </c>
      <c r="Y22" s="46">
        <f>+'18'!N269</f>
        <v>5130</v>
      </c>
      <c r="Z22" s="47">
        <f t="shared" si="3"/>
        <v>0</v>
      </c>
      <c r="AA22" s="99" t="s">
        <v>1367</v>
      </c>
      <c r="AB22" s="47">
        <f t="shared" si="4"/>
        <v>6225</v>
      </c>
      <c r="AC22" s="58">
        <f t="shared" si="5"/>
        <v>6225</v>
      </c>
    </row>
    <row r="23" spans="1:29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7095</v>
      </c>
      <c r="S23" s="46">
        <f>+'19'!N267</f>
        <v>1455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1940</v>
      </c>
      <c r="X23" s="46">
        <f t="shared" si="7"/>
        <v>3700</v>
      </c>
      <c r="Y23" s="46">
        <f>+'19'!N269</f>
        <v>3700</v>
      </c>
      <c r="Z23" s="47">
        <f t="shared" si="3"/>
        <v>0</v>
      </c>
      <c r="AA23" s="99" t="s">
        <v>1368</v>
      </c>
      <c r="AB23" s="47">
        <f t="shared" si="4"/>
        <v>5640</v>
      </c>
      <c r="AC23" s="58">
        <f t="shared" si="5"/>
        <v>5640</v>
      </c>
    </row>
    <row r="24" spans="1:29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61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55</v>
      </c>
      <c r="G24" s="43">
        <f t="shared" si="0"/>
        <v>116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77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7700</v>
      </c>
      <c r="N24" s="19"/>
      <c r="O24" s="90">
        <v>40.51</v>
      </c>
      <c r="P24" s="79">
        <f t="shared" si="2"/>
        <v>3119.27</v>
      </c>
      <c r="Q24" s="45">
        <v>20</v>
      </c>
      <c r="R24" s="46">
        <f>+'20'!N262</f>
        <v>3395</v>
      </c>
      <c r="S24" s="46">
        <f>+'20'!N267</f>
        <v>170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1600</v>
      </c>
      <c r="X24" s="46">
        <f t="shared" si="7"/>
        <v>1625</v>
      </c>
      <c r="Y24" s="46">
        <f>+'20'!N269</f>
        <v>1625</v>
      </c>
      <c r="Z24" s="47">
        <f t="shared" si="3"/>
        <v>0</v>
      </c>
      <c r="AA24" s="47" t="s">
        <v>1369</v>
      </c>
      <c r="AB24" s="47">
        <f t="shared" si="4"/>
        <v>3225</v>
      </c>
      <c r="AC24" s="58">
        <f t="shared" si="5"/>
        <v>3225</v>
      </c>
    </row>
    <row r="25" spans="1:29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5605</v>
      </c>
      <c r="S25" s="46">
        <f>+'21'!N267</f>
        <v>575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1050</v>
      </c>
      <c r="X25" s="46">
        <f t="shared" si="7"/>
        <v>3980</v>
      </c>
      <c r="Y25" s="46">
        <f>+'21'!N269</f>
        <v>3980</v>
      </c>
      <c r="Z25" s="47">
        <f t="shared" si="3"/>
        <v>0</v>
      </c>
      <c r="AA25" s="47" t="s">
        <v>1363</v>
      </c>
      <c r="AB25" s="47">
        <f t="shared" si="4"/>
        <v>5030</v>
      </c>
      <c r="AC25" s="58">
        <f t="shared" si="5"/>
        <v>5030</v>
      </c>
    </row>
    <row r="26" spans="1:29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2025</v>
      </c>
      <c r="S26" s="46">
        <f>+'22'!N267</f>
        <v>120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1905</v>
      </c>
      <c r="Y26" s="46">
        <f>+'22'!N269</f>
        <v>1905</v>
      </c>
      <c r="Z26" s="47">
        <f t="shared" si="3"/>
        <v>0</v>
      </c>
      <c r="AA26" s="47" t="s">
        <v>1364</v>
      </c>
      <c r="AB26" s="47">
        <f t="shared" si="4"/>
        <v>1905</v>
      </c>
      <c r="AC26" s="58">
        <f t="shared" si="5"/>
        <v>1905</v>
      </c>
    </row>
    <row r="27" spans="1:29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2445</v>
      </c>
      <c r="S27" s="46">
        <f>+'23'!N267</f>
        <v>280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640</v>
      </c>
      <c r="X27" s="46">
        <f>+R27-S27-T27-U27-V27-W27</f>
        <v>1525</v>
      </c>
      <c r="Y27" s="46">
        <f>+'23'!N269</f>
        <v>1525</v>
      </c>
      <c r="Z27" s="47">
        <f>+Y27-X27</f>
        <v>0</v>
      </c>
      <c r="AA27" s="47" t="s">
        <v>1365</v>
      </c>
      <c r="AB27" s="47">
        <f t="shared" si="4"/>
        <v>2165</v>
      </c>
      <c r="AC27" s="58">
        <f t="shared" si="5"/>
        <v>2165</v>
      </c>
    </row>
    <row r="28" spans="1:29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11"/>
        <v>93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28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6500</v>
      </c>
      <c r="N28" s="19"/>
      <c r="O28" s="90">
        <v>31.97</v>
      </c>
      <c r="P28" s="79">
        <f t="shared" si="2"/>
        <v>2078.0499999999997</v>
      </c>
      <c r="Q28" s="45">
        <v>24</v>
      </c>
      <c r="R28" s="46">
        <f>+'24'!N262</f>
        <v>2760</v>
      </c>
      <c r="S28" s="46">
        <f>+'24'!N267</f>
        <v>50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1160</v>
      </c>
      <c r="X28" s="46">
        <f t="shared" si="7"/>
        <v>1550</v>
      </c>
      <c r="Y28" s="46">
        <f>+'24'!N269</f>
        <v>1550</v>
      </c>
      <c r="Z28" s="47">
        <f t="shared" si="3"/>
        <v>0</v>
      </c>
      <c r="AA28" s="47" t="s">
        <v>1366</v>
      </c>
      <c r="AB28" s="47">
        <f t="shared" si="4"/>
        <v>2710</v>
      </c>
      <c r="AC28" s="58">
        <f t="shared" si="5"/>
        <v>2710</v>
      </c>
    </row>
    <row r="29" spans="1:29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3425</v>
      </c>
      <c r="S29" s="46">
        <f>+'25'!N267</f>
        <v>410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1020</v>
      </c>
      <c r="X29" s="46">
        <f t="shared" si="7"/>
        <v>1995</v>
      </c>
      <c r="Y29" s="46">
        <f>+'25'!N269</f>
        <v>1995</v>
      </c>
      <c r="Z29" s="47">
        <f t="shared" si="3"/>
        <v>0</v>
      </c>
      <c r="AA29" s="99" t="s">
        <v>1367</v>
      </c>
      <c r="AB29" s="47">
        <f t="shared" si="4"/>
        <v>3015</v>
      </c>
      <c r="AC29" s="58">
        <f t="shared" si="5"/>
        <v>3015</v>
      </c>
    </row>
    <row r="30" spans="1:29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3995</v>
      </c>
      <c r="S30" s="46">
        <f>+'26'!N267</f>
        <v>720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1140</v>
      </c>
      <c r="X30" s="46">
        <f t="shared" si="7"/>
        <v>2135</v>
      </c>
      <c r="Y30" s="46">
        <f>+'26'!N269</f>
        <v>2135</v>
      </c>
      <c r="Z30" s="47">
        <f t="shared" si="3"/>
        <v>0</v>
      </c>
      <c r="AA30" s="99" t="s">
        <v>1368</v>
      </c>
      <c r="AB30" s="47">
        <f t="shared" si="4"/>
        <v>3275</v>
      </c>
      <c r="AC30" s="58">
        <f t="shared" si="5"/>
        <v>3275</v>
      </c>
    </row>
    <row r="31" spans="1:29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141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90</v>
      </c>
      <c r="G31" s="43">
        <f t="shared" si="0"/>
        <v>231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64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167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16700</v>
      </c>
      <c r="N31" s="19"/>
      <c r="O31" s="90">
        <v>38.46</v>
      </c>
      <c r="P31" s="79">
        <f t="shared" si="2"/>
        <v>6422.82</v>
      </c>
      <c r="Q31" s="45">
        <v>27</v>
      </c>
      <c r="R31" s="46">
        <f>+'27'!N262</f>
        <v>3090</v>
      </c>
      <c r="S31" s="46">
        <f>+'27'!N267</f>
        <v>220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960</v>
      </c>
      <c r="X31" s="46">
        <f t="shared" si="7"/>
        <v>1910</v>
      </c>
      <c r="Y31" s="46">
        <f>+'27'!N269</f>
        <v>1910</v>
      </c>
      <c r="Z31" s="47">
        <f t="shared" si="3"/>
        <v>0</v>
      </c>
      <c r="AA31" s="47" t="s">
        <v>1369</v>
      </c>
      <c r="AB31" s="47">
        <f t="shared" si="4"/>
        <v>2870</v>
      </c>
      <c r="AC31" s="58">
        <f t="shared" si="5"/>
        <v>2870</v>
      </c>
    </row>
    <row r="32" spans="1:29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40</v>
      </c>
      <c r="G32" s="43">
        <f t="shared" si="0"/>
        <v>62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16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5980</v>
      </c>
      <c r="N32" s="19"/>
      <c r="O32" s="90">
        <v>46.37</v>
      </c>
      <c r="P32" s="79">
        <f t="shared" si="2"/>
        <v>2133.02</v>
      </c>
      <c r="Q32" s="45">
        <v>28</v>
      </c>
      <c r="R32" s="46">
        <f>+'28'!N262</f>
        <v>2535</v>
      </c>
      <c r="S32" s="46">
        <f>+'28'!N267</f>
        <v>290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945</v>
      </c>
      <c r="X32" s="46">
        <f t="shared" si="7"/>
        <v>1300</v>
      </c>
      <c r="Y32" s="46">
        <f>+'28'!N269</f>
        <v>1300</v>
      </c>
      <c r="Z32" s="47">
        <f t="shared" si="3"/>
        <v>0</v>
      </c>
      <c r="AA32" s="47" t="s">
        <v>1363</v>
      </c>
      <c r="AB32" s="47">
        <f t="shared" si="4"/>
        <v>2245</v>
      </c>
      <c r="AC32" s="58">
        <f t="shared" si="5"/>
        <v>2245</v>
      </c>
    </row>
    <row r="33" spans="1:29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35</v>
      </c>
      <c r="G33" s="43">
        <f t="shared" si="0"/>
        <v>35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4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-12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43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5590</v>
      </c>
      <c r="N33" s="19"/>
      <c r="O33" s="90">
        <v>38.9</v>
      </c>
      <c r="P33" s="79">
        <f t="shared" si="2"/>
        <v>1672.7</v>
      </c>
      <c r="Q33" s="45">
        <v>29</v>
      </c>
      <c r="R33" s="46">
        <f>+'29'!N262</f>
        <v>1795</v>
      </c>
      <c r="S33" s="46">
        <f>+'29'!N267</f>
        <v>110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830</v>
      </c>
      <c r="X33" s="46">
        <f t="shared" ref="X33" si="13">+R33-S33-T33-U33-V33-W33</f>
        <v>855</v>
      </c>
      <c r="Y33" s="46">
        <f>+'29'!N269</f>
        <v>855</v>
      </c>
      <c r="Z33" s="47">
        <f t="shared" ref="Z33" si="14">+Y33-X33</f>
        <v>0</v>
      </c>
      <c r="AA33" s="47" t="s">
        <v>1364</v>
      </c>
      <c r="AB33" s="47">
        <f t="shared" si="4"/>
        <v>1685</v>
      </c>
      <c r="AC33" s="58">
        <f t="shared" si="5"/>
        <v>1685</v>
      </c>
    </row>
    <row r="34" spans="1:29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23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28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22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6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780</v>
      </c>
      <c r="N34" s="19"/>
      <c r="O34" s="90">
        <v>38.07</v>
      </c>
      <c r="P34" s="79">
        <f t="shared" si="2"/>
        <v>228.42000000000002</v>
      </c>
      <c r="Q34" s="45">
        <v>30</v>
      </c>
      <c r="R34" s="46">
        <f>+'30'!N262</f>
        <v>1550</v>
      </c>
      <c r="S34" s="46">
        <f>+'30'!N267</f>
        <v>70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740</v>
      </c>
      <c r="X34" s="46">
        <f t="shared" si="7"/>
        <v>740</v>
      </c>
      <c r="Y34" s="46">
        <f>+'30'!N269</f>
        <v>740</v>
      </c>
      <c r="Z34" s="47">
        <f t="shared" si="3"/>
        <v>0</v>
      </c>
      <c r="AA34" s="47" t="s">
        <v>1365</v>
      </c>
      <c r="AB34" s="47">
        <f t="shared" si="4"/>
        <v>1480</v>
      </c>
      <c r="AC34" s="58">
        <f t="shared" si="5"/>
        <v>1480</v>
      </c>
    </row>
    <row r="35" spans="1:29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9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10</v>
      </c>
      <c r="G35" s="43">
        <f t="shared" si="0"/>
        <v>19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1950</v>
      </c>
      <c r="N35" s="19"/>
      <c r="O35" s="90">
        <v>40.799999999999997</v>
      </c>
      <c r="P35" s="79">
        <f t="shared" si="2"/>
        <v>612</v>
      </c>
      <c r="Q35" s="45">
        <v>31</v>
      </c>
      <c r="R35" s="46">
        <f>+'31.'!N262</f>
        <v>2635</v>
      </c>
      <c r="S35" s="46">
        <f>+'31.'!N267</f>
        <v>170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1040</v>
      </c>
      <c r="X35" s="46">
        <f>+R35-S35-T35-U35-V35-W35</f>
        <v>1425</v>
      </c>
      <c r="Y35" s="46">
        <f>+'31.'!N269</f>
        <v>1425</v>
      </c>
      <c r="Z35" s="47">
        <f t="shared" si="3"/>
        <v>0</v>
      </c>
      <c r="AA35" s="47" t="s">
        <v>1366</v>
      </c>
      <c r="AB35" s="47">
        <f t="shared" si="4"/>
        <v>2465</v>
      </c>
      <c r="AC35" s="58">
        <f t="shared" si="5"/>
        <v>2465</v>
      </c>
    </row>
    <row r="36" spans="1:29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154050</v>
      </c>
      <c r="S36" s="48">
        <f t="shared" si="15"/>
        <v>22555</v>
      </c>
      <c r="T36" s="48">
        <f t="shared" si="15"/>
        <v>0</v>
      </c>
      <c r="U36" s="48">
        <f t="shared" si="15"/>
        <v>0</v>
      </c>
      <c r="V36" s="48">
        <f t="shared" si="15"/>
        <v>69</v>
      </c>
      <c r="W36" s="48">
        <f t="shared" si="15"/>
        <v>50208</v>
      </c>
      <c r="X36" s="48">
        <f t="shared" si="15"/>
        <v>81218</v>
      </c>
      <c r="Y36" s="48">
        <f t="shared" si="15"/>
        <v>81218</v>
      </c>
      <c r="Z36" s="48">
        <f t="shared" si="15"/>
        <v>0</v>
      </c>
      <c r="AA36" s="48">
        <f t="shared" si="15"/>
        <v>0</v>
      </c>
      <c r="AB36" s="48">
        <f>SUM(AB5:AB35)</f>
        <v>131426</v>
      </c>
      <c r="AC36" s="58">
        <f t="shared" si="5"/>
        <v>131426</v>
      </c>
    </row>
    <row r="37" spans="1:29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8"/>
    </row>
    <row r="38" spans="1:29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8"/>
    </row>
    <row r="39" spans="1:29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40</v>
      </c>
      <c r="G39" s="43">
        <f t="shared" si="0"/>
        <v>45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1650</v>
      </c>
      <c r="N39" s="19"/>
      <c r="O39" s="90">
        <v>27.84</v>
      </c>
      <c r="P39" s="79">
        <f t="shared" si="2"/>
        <v>918.72</v>
      </c>
      <c r="Q39" s="5"/>
      <c r="R39" s="171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8"/>
    </row>
    <row r="40" spans="1:29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26</v>
      </c>
      <c r="G40" s="43">
        <f t="shared" si="0"/>
        <v>41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11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1350</v>
      </c>
      <c r="N40" s="19"/>
      <c r="O40" s="90">
        <v>27.12</v>
      </c>
      <c r="P40" s="79">
        <f t="shared" si="2"/>
        <v>732.24</v>
      </c>
      <c r="Q40" s="5"/>
      <c r="R40" s="171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7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23</v>
      </c>
      <c r="G41" s="43">
        <f t="shared" si="0"/>
        <v>30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11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950</v>
      </c>
      <c r="N41" s="19"/>
      <c r="O41" s="90">
        <v>15.42</v>
      </c>
      <c r="P41" s="79">
        <f t="shared" si="2"/>
        <v>292.98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 t="shared" si="0"/>
        <v>39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1250</v>
      </c>
      <c r="N46" s="19"/>
      <c r="O46" s="90">
        <v>19.05</v>
      </c>
      <c r="P46" s="79">
        <f t="shared" si="2"/>
        <v>476.25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25</v>
      </c>
      <c r="G47" s="43">
        <f>+E47+F47</f>
        <v>28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5</v>
      </c>
      <c r="J47" s="43">
        <f t="shared" si="12"/>
        <v>13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90">
        <v>19.21</v>
      </c>
      <c r="P47" s="79">
        <f t="shared" si="2"/>
        <v>192.10000000000002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16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19</v>
      </c>
      <c r="G48" s="43">
        <f>+E48+F48</f>
        <v>35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1200</v>
      </c>
      <c r="N48" s="19"/>
      <c r="O48" s="90">
        <v>18.88</v>
      </c>
      <c r="P48" s="79">
        <f t="shared" si="2"/>
        <v>453.12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>+E49+F49</f>
        <v>28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950</v>
      </c>
      <c r="N49" s="19"/>
      <c r="O49" s="90">
        <v>20.43</v>
      </c>
      <c r="P49" s="79">
        <f t="shared" si="2"/>
        <v>388.17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8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22</v>
      </c>
      <c r="G50" s="43">
        <f t="shared" si="0"/>
        <v>30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12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900</v>
      </c>
      <c r="N50" s="19"/>
      <c r="O50" s="90">
        <v>21.81</v>
      </c>
      <c r="P50" s="79">
        <f t="shared" si="2"/>
        <v>392.58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15</v>
      </c>
      <c r="G51" s="43">
        <f t="shared" si="0"/>
        <v>15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5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500</v>
      </c>
      <c r="N51" s="19"/>
      <c r="O51" s="90">
        <v>14.65</v>
      </c>
      <c r="P51" s="79">
        <f t="shared" si="2"/>
        <v>146.5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29</v>
      </c>
      <c r="G53" s="43">
        <f t="shared" si="0"/>
        <v>59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2000</v>
      </c>
      <c r="N53" s="19"/>
      <c r="O53" s="90">
        <v>17.53</v>
      </c>
      <c r="P53" s="79">
        <f t="shared" si="2"/>
        <v>701.2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27</v>
      </c>
      <c r="G55" s="43">
        <f t="shared" si="0"/>
        <v>42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24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2160</v>
      </c>
      <c r="N55" s="19"/>
      <c r="O55" s="90">
        <v>29.34</v>
      </c>
      <c r="P55" s="79">
        <f t="shared" si="2"/>
        <v>528.12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8</v>
      </c>
      <c r="G56" s="43">
        <f t="shared" si="0"/>
        <v>8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6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720</v>
      </c>
      <c r="N56" s="19"/>
      <c r="O56" s="90">
        <v>33.409999999999997</v>
      </c>
      <c r="P56" s="79">
        <f t="shared" si="2"/>
        <v>200.45999999999998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25</v>
      </c>
      <c r="G57" s="43">
        <f t="shared" si="0"/>
        <v>50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29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3480</v>
      </c>
      <c r="N57" s="19"/>
      <c r="O57" s="90">
        <v>31.46</v>
      </c>
      <c r="P57" s="79">
        <f t="shared" si="2"/>
        <v>912.34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7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15</v>
      </c>
      <c r="G58" s="43">
        <f t="shared" si="0"/>
        <v>22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16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1920</v>
      </c>
      <c r="N58" s="19"/>
      <c r="O58" s="90">
        <v>34.56</v>
      </c>
      <c r="P58" s="79">
        <f t="shared" si="2"/>
        <v>552.96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37</v>
      </c>
      <c r="G62" s="43">
        <f t="shared" si="0"/>
        <v>69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18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6120</v>
      </c>
      <c r="N62" s="19"/>
      <c r="O62" s="90">
        <v>29.82</v>
      </c>
      <c r="P62" s="79">
        <f t="shared" si="2"/>
        <v>1520.82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7</v>
      </c>
      <c r="G72" s="43">
        <f t="shared" si="0"/>
        <v>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5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250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6</v>
      </c>
      <c r="G74" s="43">
        <f t="shared" si="0"/>
        <v>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90">
        <v>17.09</v>
      </c>
      <c r="P74" s="79">
        <f t="shared" si="17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40</v>
      </c>
      <c r="G77" s="43">
        <f t="shared" si="0"/>
        <v>69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7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54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2700</v>
      </c>
      <c r="N77" s="19"/>
      <c r="O77" s="90">
        <v>25.15</v>
      </c>
      <c r="P77" s="79">
        <f t="shared" si="17"/>
        <v>1358.1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53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53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8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45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1575</v>
      </c>
      <c r="N79" s="19"/>
      <c r="O79" s="90">
        <v>30.84</v>
      </c>
      <c r="P79" s="79">
        <f t="shared" si="17"/>
        <v>1387.8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7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5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7</v>
      </c>
      <c r="G83" s="43">
        <f t="shared" si="0"/>
        <v>12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2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7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3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150</v>
      </c>
      <c r="N83" s="19"/>
      <c r="O83" s="90">
        <v>18.14</v>
      </c>
      <c r="P83" s="79">
        <f t="shared" si="17"/>
        <v>54.42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7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10</v>
      </c>
      <c r="G84" s="43">
        <f t="shared" si="0"/>
        <v>17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4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9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4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200</v>
      </c>
      <c r="N84" s="19"/>
      <c r="O84" s="90">
        <v>12.94</v>
      </c>
      <c r="P84" s="79">
        <f t="shared" si="17"/>
        <v>51.76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1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0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>+E112+F112</f>
        <v>32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25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90">
        <v>30.3</v>
      </c>
      <c r="P112" s="79">
        <f t="shared" si="17"/>
        <v>212.1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4"/>
        <v>15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495</v>
      </c>
      <c r="N113" s="19"/>
      <c r="O113" s="90">
        <v>20.58</v>
      </c>
      <c r="P113" s="79">
        <f t="shared" si="17"/>
        <v>185.21999999999997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28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28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28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24"/>
        <v>20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-16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2160</v>
      </c>
      <c r="N115" s="19"/>
      <c r="O115" s="90">
        <v>23.61</v>
      </c>
      <c r="P115" s="79">
        <f t="shared" si="17"/>
        <v>849.96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4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7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6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18</v>
      </c>
      <c r="G132" s="43">
        <f t="shared" si="24"/>
        <v>24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90">
        <v>16.690000000000001</v>
      </c>
      <c r="P132" s="79">
        <f t="shared" si="17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29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24"/>
        <v>64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5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2550</v>
      </c>
      <c r="N133" s="19"/>
      <c r="O133" s="90">
        <v>24.21</v>
      </c>
      <c r="P133" s="79">
        <f t="shared" si="17"/>
        <v>1234.71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2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2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2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2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1">+E174+F174</f>
        <v>2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2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30"/>
        <v>23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90">
        <v>29.96</v>
      </c>
      <c r="P175" s="79">
        <f t="shared" si="29"/>
        <v>419.44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3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30"/>
        <v>13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280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30"/>
        <v>34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14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1600</v>
      </c>
      <c r="N185" s="19"/>
      <c r="O185" s="90">
        <v>63</v>
      </c>
      <c r="P185" s="79">
        <f t="shared" si="29"/>
        <v>1260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49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30"/>
        <v>69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22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2820</v>
      </c>
      <c r="N193" s="19"/>
      <c r="O193" s="90">
        <v>38</v>
      </c>
      <c r="P193" s="79">
        <f t="shared" si="29"/>
        <v>1786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48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38</v>
      </c>
      <c r="G194" s="43">
        <f t="shared" si="30"/>
        <v>86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20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7920</v>
      </c>
      <c r="N194" s="19"/>
      <c r="O194" s="90">
        <v>73</v>
      </c>
      <c r="P194" s="79">
        <f t="shared" si="29"/>
        <v>4818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18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30</v>
      </c>
      <c r="G195" s="43">
        <f t="shared" si="30"/>
        <v>48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15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33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1980</v>
      </c>
      <c r="N195" s="19"/>
      <c r="O195" s="90">
        <v>38</v>
      </c>
      <c r="P195" s="79">
        <f t="shared" si="29"/>
        <v>1254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33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29</v>
      </c>
      <c r="G196" s="43">
        <f t="shared" si="30"/>
        <v>62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28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34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4080</v>
      </c>
      <c r="N196" s="19"/>
      <c r="O196" s="90">
        <v>73</v>
      </c>
      <c r="P196" s="79">
        <f t="shared" si="29"/>
        <v>2482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24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33</v>
      </c>
      <c r="G198" s="43">
        <f t="shared" si="30"/>
        <v>57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17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6000</v>
      </c>
      <c r="N198" s="19"/>
      <c r="O198" s="90">
        <v>64.38</v>
      </c>
      <c r="P198" s="79">
        <f t="shared" si="29"/>
        <v>2575.1999999999998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2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2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25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25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25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280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>
      <c r="A256" s="10">
        <v>252</v>
      </c>
      <c r="B256" s="10"/>
      <c r="C256" s="19"/>
      <c r="D256" s="10"/>
      <c r="E256" s="46">
        <f>+ยกมา!J243</f>
        <v>33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4"/>
        <v>33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25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8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4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>
      <c r="A260" s="151" t="s">
        <v>223</v>
      </c>
      <c r="B260" s="152"/>
      <c r="C260" s="152"/>
      <c r="D260" s="153"/>
      <c r="E260" s="157" t="s">
        <v>239</v>
      </c>
      <c r="F260" s="158"/>
      <c r="G260" s="154" t="s">
        <v>224</v>
      </c>
      <c r="H260" s="155"/>
      <c r="I260" s="156"/>
      <c r="J260" s="159" t="s">
        <v>225</v>
      </c>
      <c r="K260" s="159"/>
      <c r="L260" s="159"/>
      <c r="M260" s="51">
        <f>SUM(M5:M259)</f>
        <v>154050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>
      <c r="A261" s="160" t="s">
        <v>226</v>
      </c>
      <c r="B261" s="161"/>
      <c r="C261" s="166">
        <f>+M263</f>
        <v>154050</v>
      </c>
      <c r="D261" s="167"/>
      <c r="E261" s="53" t="s">
        <v>227</v>
      </c>
      <c r="F261" s="54">
        <f>+M260</f>
        <v>154050</v>
      </c>
      <c r="G261" s="55" t="s">
        <v>217</v>
      </c>
      <c r="H261" s="148">
        <f>SUM(U36)</f>
        <v>0</v>
      </c>
      <c r="I261" s="149"/>
      <c r="J261" s="141"/>
      <c r="K261" s="141"/>
      <c r="L261" s="141"/>
      <c r="M261" s="57"/>
      <c r="N261" s="57">
        <f>+W36</f>
        <v>50208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>
      <c r="A262" s="160"/>
      <c r="B262" s="161"/>
      <c r="C262" s="166"/>
      <c r="D262" s="167"/>
      <c r="E262" s="53" t="s">
        <v>228</v>
      </c>
      <c r="F262" s="54">
        <f>N263</f>
        <v>22555</v>
      </c>
      <c r="G262" s="55"/>
      <c r="H262" s="148">
        <v>0</v>
      </c>
      <c r="I262" s="149"/>
      <c r="J262" s="141" t="s">
        <v>229</v>
      </c>
      <c r="K262" s="141"/>
      <c r="L262" s="141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>
      <c r="A263" s="162" t="s">
        <v>10</v>
      </c>
      <c r="B263" s="163"/>
      <c r="C263" s="166">
        <f>+F262</f>
        <v>22555</v>
      </c>
      <c r="D263" s="167"/>
      <c r="E263" s="53"/>
      <c r="F263" s="54"/>
      <c r="G263" s="55" t="s">
        <v>230</v>
      </c>
      <c r="H263" s="148">
        <f>+V36</f>
        <v>69</v>
      </c>
      <c r="I263" s="149"/>
      <c r="J263" s="142" t="s">
        <v>231</v>
      </c>
      <c r="K263" s="143"/>
      <c r="L263" s="144"/>
      <c r="M263" s="57">
        <f>+M260-M261</f>
        <v>154050</v>
      </c>
      <c r="N263" s="59">
        <f>+S36</f>
        <v>22555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>
      <c r="A264" s="164" t="s">
        <v>232</v>
      </c>
      <c r="B264" s="165"/>
      <c r="C264" s="166">
        <f>+C261-C263</f>
        <v>131495</v>
      </c>
      <c r="D264" s="167"/>
      <c r="E264" s="53" t="s">
        <v>232</v>
      </c>
      <c r="F264" s="54">
        <f>+F261-F262</f>
        <v>131495</v>
      </c>
      <c r="G264" s="55" t="s">
        <v>233</v>
      </c>
      <c r="H264" s="148">
        <f>SUM(H261:H263)</f>
        <v>69</v>
      </c>
      <c r="I264" s="149"/>
      <c r="J264" s="141" t="s">
        <v>206</v>
      </c>
      <c r="K264" s="141"/>
      <c r="L264" s="141"/>
      <c r="M264" s="57">
        <f>H264</f>
        <v>69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>
      <c r="A265" s="60"/>
      <c r="B265" s="119"/>
      <c r="C265" s="60"/>
      <c r="D265" s="60"/>
      <c r="E265" s="53" t="s">
        <v>234</v>
      </c>
      <c r="F265" s="54">
        <v>100000</v>
      </c>
      <c r="J265" s="145" t="s">
        <v>208</v>
      </c>
      <c r="K265" s="146"/>
      <c r="L265" s="147"/>
      <c r="M265" s="57">
        <f>M263-M264-N261-N263</f>
        <v>81218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>
      <c r="A266" s="60"/>
      <c r="B266" s="119"/>
      <c r="C266" s="60"/>
      <c r="D266" s="60"/>
      <c r="E266" s="53" t="s">
        <v>235</v>
      </c>
      <c r="F266" s="54">
        <f>F264-F265</f>
        <v>31495</v>
      </c>
      <c r="J266" s="145" t="s">
        <v>209</v>
      </c>
      <c r="K266" s="146"/>
      <c r="L266" s="147"/>
      <c r="M266" s="57">
        <f>+Y36</f>
        <v>81218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>
      <c r="A267" s="60"/>
      <c r="B267" s="119"/>
      <c r="C267" s="60"/>
      <c r="D267" s="60"/>
      <c r="E267" s="53" t="s">
        <v>236</v>
      </c>
      <c r="F267" s="54">
        <f>+F266*4%</f>
        <v>1259.8</v>
      </c>
      <c r="J267" s="145" t="s">
        <v>210</v>
      </c>
      <c r="K267" s="146"/>
      <c r="L267" s="147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>
      <c r="A268" s="60"/>
      <c r="B268" s="119"/>
      <c r="C268" s="60"/>
      <c r="D268" s="60"/>
      <c r="E268" s="101" t="s">
        <v>1370</v>
      </c>
      <c r="F268" s="102">
        <v>200</v>
      </c>
      <c r="J268" s="150" t="s">
        <v>211</v>
      </c>
      <c r="K268" s="150"/>
      <c r="L268" s="150"/>
      <c r="M268" s="61">
        <f>+M266-M265</f>
        <v>0</v>
      </c>
      <c r="N268" s="66"/>
    </row>
    <row r="269" spans="1:29" ht="24.75" customHeight="1" thickBot="1">
      <c r="H269" s="138" t="s">
        <v>237</v>
      </c>
      <c r="I269" s="139"/>
      <c r="J269" s="139"/>
      <c r="K269" s="139"/>
      <c r="L269" s="139"/>
      <c r="M269" s="139"/>
      <c r="N269" s="140"/>
    </row>
    <row r="270" spans="1:29">
      <c r="F270" s="23"/>
    </row>
  </sheetData>
  <autoFilter ref="A4:AC269" xr:uid="{00000000-0009-0000-0000-000002000000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activeCellId="1" sqref="P115:AD196 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v>78</v>
      </c>
      <c r="F5" s="71"/>
      <c r="G5" s="46">
        <f t="shared" ref="G5" si="0">E5+F5</f>
        <v>78</v>
      </c>
      <c r="H5" s="78">
        <v>0</v>
      </c>
      <c r="I5" s="76">
        <v>0</v>
      </c>
      <c r="J5" s="46">
        <f t="shared" ref="J5" si="1">+G5-H5-K5-I5</f>
        <v>78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v>234</v>
      </c>
      <c r="F6" s="71"/>
      <c r="G6" s="46">
        <f t="shared" ref="G6:G26" si="2">E6+F6</f>
        <v>234</v>
      </c>
      <c r="H6" s="78">
        <v>0</v>
      </c>
      <c r="I6" s="76">
        <v>0</v>
      </c>
      <c r="J6" s="46">
        <f t="shared" ref="J6:J26" si="3">+G6-H6-K6-I6</f>
        <v>234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v>2</v>
      </c>
      <c r="F7" s="71"/>
      <c r="G7" s="46">
        <f t="shared" si="2"/>
        <v>2</v>
      </c>
      <c r="H7" s="78">
        <v>0</v>
      </c>
      <c r="I7" s="76">
        <v>0</v>
      </c>
      <c r="J7" s="46">
        <f t="shared" si="3"/>
        <v>2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v>13</v>
      </c>
      <c r="F11" s="71"/>
      <c r="G11" s="46">
        <f t="shared" si="2"/>
        <v>13</v>
      </c>
      <c r="H11" s="78">
        <v>0</v>
      </c>
      <c r="I11" s="76">
        <v>0</v>
      </c>
      <c r="J11" s="46">
        <f t="shared" si="3"/>
        <v>13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v>15</v>
      </c>
      <c r="F20" s="71"/>
      <c r="G20" s="46">
        <f t="shared" si="2"/>
        <v>15</v>
      </c>
      <c r="H20" s="78">
        <v>0</v>
      </c>
      <c r="I20" s="76">
        <v>0</v>
      </c>
      <c r="J20" s="46">
        <f t="shared" si="3"/>
        <v>15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v>11</v>
      </c>
      <c r="F21" s="71"/>
      <c r="G21" s="46">
        <f t="shared" si="2"/>
        <v>11</v>
      </c>
      <c r="H21" s="78">
        <v>0</v>
      </c>
      <c r="I21" s="76">
        <v>0</v>
      </c>
      <c r="J21" s="46">
        <f t="shared" si="3"/>
        <v>11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v>136</v>
      </c>
      <c r="F22" s="71"/>
      <c r="G22" s="46">
        <f t="shared" si="2"/>
        <v>136</v>
      </c>
      <c r="H22" s="78">
        <v>0</v>
      </c>
      <c r="I22" s="76">
        <v>0</v>
      </c>
      <c r="J22" s="46">
        <f t="shared" si="3"/>
        <v>136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61</v>
      </c>
      <c r="F24" s="71"/>
      <c r="G24" s="46">
        <f t="shared" si="2"/>
        <v>61</v>
      </c>
      <c r="H24" s="78">
        <v>0</v>
      </c>
      <c r="I24" s="76">
        <v>0</v>
      </c>
      <c r="J24" s="46">
        <f t="shared" si="3"/>
        <v>61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v>48</v>
      </c>
      <c r="F28" s="71"/>
      <c r="G28" s="46">
        <f t="shared" si="7"/>
        <v>48</v>
      </c>
      <c r="H28" s="78">
        <v>0</v>
      </c>
      <c r="I28" s="76">
        <v>0</v>
      </c>
      <c r="J28" s="46">
        <f t="shared" si="8"/>
        <v>48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v>141</v>
      </c>
      <c r="F31" s="71"/>
      <c r="G31" s="46">
        <f t="shared" si="7"/>
        <v>141</v>
      </c>
      <c r="H31" s="78">
        <v>0</v>
      </c>
      <c r="I31" s="76">
        <v>0</v>
      </c>
      <c r="J31" s="46">
        <f t="shared" si="8"/>
        <v>141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v>22</v>
      </c>
      <c r="F32" s="71"/>
      <c r="G32" s="46">
        <f t="shared" si="7"/>
        <v>22</v>
      </c>
      <c r="H32" s="78">
        <v>0</v>
      </c>
      <c r="I32" s="76">
        <v>0</v>
      </c>
      <c r="J32" s="46">
        <f t="shared" si="8"/>
        <v>22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v>23</v>
      </c>
      <c r="F34" s="71"/>
      <c r="G34" s="46">
        <f t="shared" si="7"/>
        <v>23</v>
      </c>
      <c r="H34" s="78">
        <v>0</v>
      </c>
      <c r="I34" s="76">
        <v>0</v>
      </c>
      <c r="J34" s="46">
        <f t="shared" si="8"/>
        <v>23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v>9</v>
      </c>
      <c r="F35" s="71"/>
      <c r="G35" s="46">
        <f t="shared" si="7"/>
        <v>9</v>
      </c>
      <c r="H35" s="78">
        <v>0</v>
      </c>
      <c r="I35" s="76">
        <v>0</v>
      </c>
      <c r="J35" s="46">
        <f t="shared" si="8"/>
        <v>9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v>15</v>
      </c>
      <c r="F40" s="71"/>
      <c r="G40" s="46">
        <f t="shared" si="7"/>
        <v>15</v>
      </c>
      <c r="H40" s="78">
        <v>0</v>
      </c>
      <c r="I40" s="76">
        <v>0</v>
      </c>
      <c r="J40" s="46">
        <f t="shared" si="8"/>
        <v>15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v>7</v>
      </c>
      <c r="F41" s="71"/>
      <c r="G41" s="46">
        <f t="shared" si="7"/>
        <v>7</v>
      </c>
      <c r="H41" s="78">
        <v>0</v>
      </c>
      <c r="I41" s="76">
        <v>0</v>
      </c>
      <c r="J41" s="46">
        <f t="shared" si="8"/>
        <v>7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v>14</v>
      </c>
      <c r="F46" s="71"/>
      <c r="G46" s="46">
        <f t="shared" si="7"/>
        <v>14</v>
      </c>
      <c r="H46" s="78">
        <v>0</v>
      </c>
      <c r="I46" s="76">
        <v>0</v>
      </c>
      <c r="J46" s="46">
        <f t="shared" si="8"/>
        <v>14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v>16</v>
      </c>
      <c r="F48" s="71"/>
      <c r="G48" s="46">
        <f t="shared" si="7"/>
        <v>16</v>
      </c>
      <c r="H48" s="78">
        <v>0</v>
      </c>
      <c r="I48" s="76">
        <v>0</v>
      </c>
      <c r="J48" s="46">
        <f t="shared" si="8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v>8</v>
      </c>
      <c r="F50" s="71"/>
      <c r="G50" s="46">
        <f t="shared" si="7"/>
        <v>8</v>
      </c>
      <c r="H50" s="78">
        <v>0</v>
      </c>
      <c r="I50" s="76">
        <v>0</v>
      </c>
      <c r="J50" s="46">
        <f t="shared" si="8"/>
        <v>8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v>30</v>
      </c>
      <c r="F53" s="71"/>
      <c r="G53" s="46">
        <f t="shared" si="7"/>
        <v>30</v>
      </c>
      <c r="H53" s="78">
        <v>0</v>
      </c>
      <c r="I53" s="76">
        <v>0</v>
      </c>
      <c r="J53" s="46">
        <f t="shared" si="8"/>
        <v>30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v>15</v>
      </c>
      <c r="F55" s="71"/>
      <c r="G55" s="46">
        <f t="shared" si="7"/>
        <v>15</v>
      </c>
      <c r="H55" s="78">
        <v>0</v>
      </c>
      <c r="I55" s="76">
        <v>0</v>
      </c>
      <c r="J55" s="46">
        <f t="shared" si="8"/>
        <v>15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v>25</v>
      </c>
      <c r="F57" s="71"/>
      <c r="G57" s="46">
        <f t="shared" si="7"/>
        <v>25</v>
      </c>
      <c r="H57" s="78">
        <v>0</v>
      </c>
      <c r="I57" s="76">
        <v>0</v>
      </c>
      <c r="J57" s="46">
        <f t="shared" si="8"/>
        <v>25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v>7</v>
      </c>
      <c r="F58" s="71"/>
      <c r="G58" s="46">
        <f t="shared" si="7"/>
        <v>7</v>
      </c>
      <c r="H58" s="78">
        <v>0</v>
      </c>
      <c r="I58" s="76">
        <v>0</v>
      </c>
      <c r="J58" s="46">
        <f t="shared" si="8"/>
        <v>7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v>32</v>
      </c>
      <c r="F62" s="71"/>
      <c r="G62" s="46">
        <f t="shared" si="7"/>
        <v>32</v>
      </c>
      <c r="H62" s="78">
        <v>0</v>
      </c>
      <c r="I62" s="76">
        <v>0</v>
      </c>
      <c r="J62" s="46">
        <f t="shared" si="8"/>
        <v>32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v>1</v>
      </c>
      <c r="F72" s="71"/>
      <c r="G72" s="46">
        <f t="shared" si="7"/>
        <v>1</v>
      </c>
      <c r="H72" s="78">
        <v>0</v>
      </c>
      <c r="I72" s="76">
        <v>0</v>
      </c>
      <c r="J72" s="46">
        <f t="shared" si="8"/>
        <v>1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v>29</v>
      </c>
      <c r="F77" s="71"/>
      <c r="G77" s="46">
        <f t="shared" si="7"/>
        <v>29</v>
      </c>
      <c r="H77" s="78">
        <v>0</v>
      </c>
      <c r="I77" s="76">
        <v>0</v>
      </c>
      <c r="J77" s="46">
        <f t="shared" si="8"/>
        <v>29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v>53</v>
      </c>
      <c r="F79" s="71"/>
      <c r="G79" s="46">
        <f t="shared" si="7"/>
        <v>53</v>
      </c>
      <c r="H79" s="78">
        <v>0</v>
      </c>
      <c r="I79" s="76">
        <v>0</v>
      </c>
      <c r="J79" s="46">
        <f t="shared" si="8"/>
        <v>53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v>5</v>
      </c>
      <c r="F83" s="71"/>
      <c r="G83" s="46">
        <f t="shared" si="7"/>
        <v>5</v>
      </c>
      <c r="H83" s="78">
        <v>0</v>
      </c>
      <c r="I83" s="76">
        <v>0</v>
      </c>
      <c r="J83" s="46">
        <f t="shared" si="8"/>
        <v>5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v>7</v>
      </c>
      <c r="F84" s="71"/>
      <c r="G84" s="46">
        <f t="shared" si="7"/>
        <v>7</v>
      </c>
      <c r="H84" s="78">
        <v>0</v>
      </c>
      <c r="I84" s="76">
        <v>0</v>
      </c>
      <c r="J84" s="46">
        <f t="shared" si="8"/>
        <v>7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v>1</v>
      </c>
      <c r="F99" s="71"/>
      <c r="G99" s="46">
        <f t="shared" si="25"/>
        <v>1</v>
      </c>
      <c r="H99" s="78">
        <v>0</v>
      </c>
      <c r="I99" s="76">
        <v>0</v>
      </c>
      <c r="J99" s="46">
        <f t="shared" si="26"/>
        <v>1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12</v>
      </c>
      <c r="F112" s="71"/>
      <c r="G112" s="46">
        <f t="shared" si="25"/>
        <v>12</v>
      </c>
      <c r="H112" s="78">
        <v>0</v>
      </c>
      <c r="I112" s="76">
        <v>0</v>
      </c>
      <c r="J112" s="46">
        <f t="shared" si="26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15</v>
      </c>
      <c r="F113" s="71"/>
      <c r="G113" s="46">
        <f t="shared" si="25"/>
        <v>15</v>
      </c>
      <c r="H113" s="78">
        <v>0</v>
      </c>
      <c r="I113" s="76">
        <v>0</v>
      </c>
      <c r="J113" s="46">
        <f t="shared" si="26"/>
        <v>15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v>28</v>
      </c>
      <c r="F114" s="71"/>
      <c r="G114" s="46">
        <f t="shared" si="25"/>
        <v>28</v>
      </c>
      <c r="H114" s="78">
        <v>0</v>
      </c>
      <c r="I114" s="76">
        <v>0</v>
      </c>
      <c r="J114" s="46">
        <f t="shared" si="26"/>
        <v>28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6</v>
      </c>
      <c r="F132" s="71"/>
      <c r="G132" s="46">
        <f t="shared" si="25"/>
        <v>6</v>
      </c>
      <c r="H132" s="78">
        <v>0</v>
      </c>
      <c r="I132" s="76">
        <v>0</v>
      </c>
      <c r="J132" s="46">
        <f t="shared" si="26"/>
        <v>6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29</v>
      </c>
      <c r="F133" s="71"/>
      <c r="G133" s="46">
        <f t="shared" si="25"/>
        <v>29</v>
      </c>
      <c r="H133" s="78">
        <v>0</v>
      </c>
      <c r="I133" s="76">
        <v>0</v>
      </c>
      <c r="J133" s="46">
        <f t="shared" si="26"/>
        <v>29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13</v>
      </c>
      <c r="F175" s="71"/>
      <c r="G175" s="46">
        <f t="shared" si="32"/>
        <v>13</v>
      </c>
      <c r="H175" s="78">
        <v>0</v>
      </c>
      <c r="I175" s="76">
        <v>0</v>
      </c>
      <c r="J175" s="46">
        <f t="shared" si="33"/>
        <v>13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3</v>
      </c>
      <c r="F180" s="71"/>
      <c r="G180" s="46">
        <f t="shared" si="32"/>
        <v>3</v>
      </c>
      <c r="H180" s="78">
        <v>0</v>
      </c>
      <c r="I180" s="76">
        <v>0</v>
      </c>
      <c r="J180" s="46">
        <f t="shared" si="33"/>
        <v>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4</v>
      </c>
      <c r="F185" s="71"/>
      <c r="G185" s="46">
        <f t="shared" si="32"/>
        <v>4</v>
      </c>
      <c r="H185" s="78">
        <v>0</v>
      </c>
      <c r="I185" s="76">
        <v>0</v>
      </c>
      <c r="J185" s="46">
        <f t="shared" si="33"/>
        <v>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49</v>
      </c>
      <c r="F193" s="71"/>
      <c r="G193" s="46">
        <f t="shared" si="32"/>
        <v>49</v>
      </c>
      <c r="H193" s="78">
        <v>0</v>
      </c>
      <c r="I193" s="76">
        <v>0</v>
      </c>
      <c r="J193" s="46">
        <f t="shared" si="33"/>
        <v>49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48</v>
      </c>
      <c r="F194" s="71"/>
      <c r="G194" s="46">
        <f t="shared" si="32"/>
        <v>48</v>
      </c>
      <c r="H194" s="78">
        <v>0</v>
      </c>
      <c r="I194" s="76">
        <v>0</v>
      </c>
      <c r="J194" s="46">
        <f t="shared" si="33"/>
        <v>48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18</v>
      </c>
      <c r="F195" s="71"/>
      <c r="G195" s="46">
        <f t="shared" si="32"/>
        <v>18</v>
      </c>
      <c r="H195" s="78">
        <v>0</v>
      </c>
      <c r="I195" s="76">
        <v>0</v>
      </c>
      <c r="J195" s="46">
        <f t="shared" si="33"/>
        <v>18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33</v>
      </c>
      <c r="F196" s="71"/>
      <c r="G196" s="46">
        <f t="shared" si="32"/>
        <v>33</v>
      </c>
      <c r="H196" s="78">
        <v>0</v>
      </c>
      <c r="I196" s="76">
        <v>0</v>
      </c>
      <c r="J196" s="46">
        <f t="shared" si="33"/>
        <v>33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24</v>
      </c>
      <c r="F198" s="71"/>
      <c r="G198" s="46">
        <f t="shared" si="32"/>
        <v>24</v>
      </c>
      <c r="H198" s="78">
        <v>0</v>
      </c>
      <c r="I198" s="76">
        <v>0</v>
      </c>
      <c r="J198" s="46">
        <f t="shared" si="33"/>
        <v>24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25</v>
      </c>
      <c r="F217" s="71"/>
      <c r="G217" s="46">
        <f t="shared" si="32"/>
        <v>25</v>
      </c>
      <c r="H217" s="78">
        <v>0</v>
      </c>
      <c r="I217" s="76">
        <v>0</v>
      </c>
      <c r="J217" s="46">
        <f t="shared" si="33"/>
        <v>25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v>33</v>
      </c>
      <c r="F243" s="71"/>
      <c r="G243" s="46">
        <f t="shared" ref="G243:G246" si="55">E243+F243</f>
        <v>33</v>
      </c>
      <c r="H243" s="78">
        <v>0</v>
      </c>
      <c r="I243" s="76">
        <v>0</v>
      </c>
      <c r="J243" s="46">
        <f t="shared" ref="J243:J246" si="56">+G243-H243-K243-I243</f>
        <v>33</v>
      </c>
      <c r="K243" s="72"/>
      <c r="L243" s="20">
        <v>35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4.6">
      <c r="A244" s="10">
        <v>240</v>
      </c>
      <c r="B244" s="10"/>
      <c r="C244" s="19"/>
      <c r="D244" s="10"/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/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4.6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4.6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4.6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4.6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4.6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4.6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4.6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4.6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4.6">
      <c r="A263" s="1"/>
      <c r="E263" s="31"/>
      <c r="G263" s="31"/>
      <c r="J263" s="31"/>
      <c r="L263" s="34" t="s">
        <v>203</v>
      </c>
      <c r="M263" s="35"/>
      <c r="N263" s="36"/>
    </row>
    <row r="264" spans="1:19" ht="24.6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4.6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31"/>
      <c r="G266" s="31"/>
      <c r="J266" s="31"/>
      <c r="L266" s="34" t="s">
        <v>206</v>
      </c>
      <c r="M266" s="35"/>
      <c r="N266" s="36"/>
    </row>
    <row r="267" spans="1:19" ht="24.6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4.6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4.6">
      <c r="A269" s="1"/>
      <c r="E269" s="31"/>
      <c r="G269" s="31"/>
      <c r="J269" s="31"/>
      <c r="L269" s="34" t="s">
        <v>209</v>
      </c>
      <c r="M269" s="35"/>
      <c r="N269" s="37"/>
    </row>
    <row r="270" spans="1:19" ht="24.6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BC346"/>
  <sheetViews>
    <sheetView zoomScale="70" zoomScaleNormal="70" workbookViewId="0">
      <pane xSplit="10" ySplit="4" topLeftCell="K144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O51" sqref="O51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41" width="9" style="2"/>
    <col min="42" max="42" width="9" style="38"/>
    <col min="43" max="54" width="9" style="2"/>
    <col min="55" max="55" width="9" style="38"/>
    <col min="56" max="16384" width="9" style="2"/>
  </cols>
  <sheetData>
    <row r="1" spans="1:55">
      <c r="A1" s="1"/>
      <c r="J1" s="2"/>
      <c r="L1" s="2"/>
    </row>
    <row r="2" spans="1:55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  <c r="AP2" s="122"/>
      <c r="BC2" s="122"/>
    </row>
    <row r="3" spans="1:55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73" t="s">
        <v>274</v>
      </c>
      <c r="R3" s="177" t="s">
        <v>275</v>
      </c>
      <c r="AP3" s="123"/>
      <c r="BC3" s="123"/>
    </row>
    <row r="4" spans="1:55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74"/>
      <c r="R4" s="178"/>
      <c r="AP4" s="123"/>
      <c r="BC4" s="123"/>
    </row>
    <row r="5" spans="1:55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78</v>
      </c>
      <c r="F5" s="71"/>
      <c r="G5" s="46">
        <f t="shared" ref="G5:G26" si="0">E5+F5</f>
        <v>78</v>
      </c>
      <c r="H5" s="78">
        <v>0</v>
      </c>
      <c r="I5" s="76">
        <v>0</v>
      </c>
      <c r="J5" s="46">
        <f t="shared" ref="J5:J26" si="1">+G5-H5-K5-I5</f>
        <v>66</v>
      </c>
      <c r="K5" s="72">
        <v>12</v>
      </c>
      <c r="L5" s="15">
        <v>50</v>
      </c>
      <c r="M5" s="65">
        <f>+L5*K5</f>
        <v>600</v>
      </c>
      <c r="N5" s="17" t="s">
        <v>16</v>
      </c>
      <c r="O5" s="18"/>
      <c r="P5" s="103">
        <f>SUM(M5-O5)</f>
        <v>600</v>
      </c>
      <c r="Q5" s="90">
        <v>22.48</v>
      </c>
      <c r="R5" s="43">
        <f>+K5*Q5</f>
        <v>269.76</v>
      </c>
    </row>
    <row r="6" spans="1:55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234</v>
      </c>
      <c r="F6" s="71"/>
      <c r="G6" s="46">
        <f t="shared" si="0"/>
        <v>234</v>
      </c>
      <c r="H6" s="78">
        <v>0</v>
      </c>
      <c r="I6" s="76">
        <v>0</v>
      </c>
      <c r="J6" s="46">
        <f t="shared" si="1"/>
        <v>204</v>
      </c>
      <c r="K6" s="72">
        <v>30</v>
      </c>
      <c r="L6" s="15">
        <v>100</v>
      </c>
      <c r="M6" s="65">
        <f t="shared" ref="M6:M80" si="2">+L6*K6</f>
        <v>3000</v>
      </c>
      <c r="N6" s="17" t="s">
        <v>16</v>
      </c>
      <c r="O6" s="18">
        <v>468</v>
      </c>
      <c r="P6" s="103">
        <f>SUM(M6-O6)</f>
        <v>2532</v>
      </c>
      <c r="Q6" s="90">
        <v>39.29</v>
      </c>
      <c r="R6" s="43">
        <f t="shared" ref="R6:R80" si="3">+K6*Q6</f>
        <v>1178.7</v>
      </c>
    </row>
    <row r="7" spans="1:55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55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55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55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55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55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55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55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55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55" ht="24.6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15</v>
      </c>
      <c r="F20" s="71"/>
      <c r="G20" s="46">
        <f t="shared" si="0"/>
        <v>15</v>
      </c>
      <c r="H20" s="78">
        <v>0</v>
      </c>
      <c r="I20" s="76">
        <v>0</v>
      </c>
      <c r="J20" s="46">
        <f t="shared" si="1"/>
        <v>13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4"/>
        <v>130</v>
      </c>
      <c r="Q20" s="90">
        <v>22.25</v>
      </c>
      <c r="R20" s="43">
        <f t="shared" si="3"/>
        <v>44.5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11</v>
      </c>
      <c r="F21" s="71"/>
      <c r="G21" s="46">
        <f t="shared" si="0"/>
        <v>11</v>
      </c>
      <c r="H21" s="78">
        <v>0</v>
      </c>
      <c r="I21" s="76">
        <v>0</v>
      </c>
      <c r="J21" s="46">
        <f t="shared" si="1"/>
        <v>9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4"/>
        <v>170</v>
      </c>
      <c r="Q21" s="90">
        <v>22.85</v>
      </c>
      <c r="R21" s="43">
        <f t="shared" si="3"/>
        <v>45.7</v>
      </c>
    </row>
    <row r="22" spans="1:18" ht="24.6" hidden="1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136</v>
      </c>
      <c r="F22" s="71"/>
      <c r="G22" s="46">
        <f t="shared" si="0"/>
        <v>136</v>
      </c>
      <c r="H22" s="78">
        <v>0</v>
      </c>
      <c r="I22" s="76">
        <v>0</v>
      </c>
      <c r="J22" s="46">
        <f t="shared" si="1"/>
        <v>108</v>
      </c>
      <c r="K22" s="72">
        <v>28</v>
      </c>
      <c r="L22" s="20">
        <v>100</v>
      </c>
      <c r="M22" s="65">
        <f t="shared" si="2"/>
        <v>2800</v>
      </c>
      <c r="N22" s="17" t="s">
        <v>16</v>
      </c>
      <c r="O22" s="18">
        <v>717</v>
      </c>
      <c r="P22" s="103">
        <f t="shared" si="4"/>
        <v>2083</v>
      </c>
      <c r="Q22" s="90">
        <v>26.6</v>
      </c>
      <c r="R22" s="43">
        <f t="shared" si="3"/>
        <v>744.80000000000007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61</v>
      </c>
      <c r="F24" s="71"/>
      <c r="G24" s="46">
        <f t="shared" si="0"/>
        <v>61</v>
      </c>
      <c r="H24" s="78">
        <v>0</v>
      </c>
      <c r="I24" s="76">
        <v>0</v>
      </c>
      <c r="J24" s="46">
        <f t="shared" si="1"/>
        <v>34</v>
      </c>
      <c r="K24" s="72">
        <v>27</v>
      </c>
      <c r="L24" s="15">
        <v>100</v>
      </c>
      <c r="M24" s="65">
        <f t="shared" si="2"/>
        <v>2700</v>
      </c>
      <c r="N24" s="17" t="s">
        <v>16</v>
      </c>
      <c r="O24" s="18">
        <v>434.2</v>
      </c>
      <c r="P24" s="103">
        <f t="shared" si="4"/>
        <v>2265.8000000000002</v>
      </c>
      <c r="Q24" s="90">
        <v>40.51</v>
      </c>
      <c r="R24" s="43">
        <f t="shared" si="3"/>
        <v>1093.77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48</v>
      </c>
      <c r="F28" s="71"/>
      <c r="G28" s="46">
        <f t="shared" si="5"/>
        <v>48</v>
      </c>
      <c r="H28" s="78">
        <v>0</v>
      </c>
      <c r="I28" s="76">
        <v>0</v>
      </c>
      <c r="J28" s="46">
        <f t="shared" si="6"/>
        <v>34</v>
      </c>
      <c r="K28" s="72">
        <v>14</v>
      </c>
      <c r="L28" s="15">
        <v>100</v>
      </c>
      <c r="M28" s="65">
        <f t="shared" si="2"/>
        <v>1400</v>
      </c>
      <c r="N28" s="17" t="s">
        <v>16</v>
      </c>
      <c r="O28" s="18">
        <v>400.4</v>
      </c>
      <c r="P28" s="103">
        <f t="shared" si="4"/>
        <v>999.6</v>
      </c>
      <c r="Q28" s="90">
        <v>31.97</v>
      </c>
      <c r="R28" s="43">
        <f t="shared" si="3"/>
        <v>447.58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141</v>
      </c>
      <c r="F31" s="71"/>
      <c r="G31" s="46">
        <f t="shared" si="5"/>
        <v>141</v>
      </c>
      <c r="H31" s="78">
        <v>0</v>
      </c>
      <c r="I31" s="76">
        <v>0</v>
      </c>
      <c r="J31" s="46">
        <f t="shared" si="6"/>
        <v>108</v>
      </c>
      <c r="K31" s="72">
        <v>33</v>
      </c>
      <c r="L31" s="15">
        <v>100</v>
      </c>
      <c r="M31" s="65">
        <f t="shared" si="2"/>
        <v>3300</v>
      </c>
      <c r="N31" s="17" t="s">
        <v>16</v>
      </c>
      <c r="O31" s="18">
        <v>534.4</v>
      </c>
      <c r="P31" s="103">
        <f t="shared" si="4"/>
        <v>2765.6</v>
      </c>
      <c r="Q31" s="90">
        <v>38.46</v>
      </c>
      <c r="R31" s="43">
        <f t="shared" si="3"/>
        <v>1269.18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22</v>
      </c>
      <c r="F32" s="71"/>
      <c r="G32" s="46">
        <f t="shared" si="5"/>
        <v>22</v>
      </c>
      <c r="H32" s="78">
        <v>0</v>
      </c>
      <c r="I32" s="76">
        <v>0</v>
      </c>
      <c r="J32" s="46">
        <f t="shared" si="6"/>
        <v>15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3">
        <f t="shared" si="4"/>
        <v>910</v>
      </c>
      <c r="Q32" s="90">
        <v>46.37</v>
      </c>
      <c r="R32" s="43">
        <f t="shared" si="3"/>
        <v>324.58999999999997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23</v>
      </c>
      <c r="F34" s="71"/>
      <c r="G34" s="46">
        <f t="shared" si="5"/>
        <v>23</v>
      </c>
      <c r="H34" s="78">
        <v>0</v>
      </c>
      <c r="I34" s="76">
        <v>0</v>
      </c>
      <c r="J34" s="46">
        <f t="shared" si="6"/>
        <v>22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4"/>
        <v>130</v>
      </c>
      <c r="Q34" s="90">
        <v>38.07</v>
      </c>
      <c r="R34" s="43">
        <f t="shared" si="3"/>
        <v>38.07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8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4"/>
        <v>100</v>
      </c>
      <c r="Q40" s="90">
        <v>27.12</v>
      </c>
      <c r="R40" s="43">
        <f t="shared" si="3"/>
        <v>54.24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4"/>
        <v>100</v>
      </c>
      <c r="Q46" s="90">
        <v>19.05</v>
      </c>
      <c r="R46" s="43">
        <f t="shared" si="3"/>
        <v>38.1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100</v>
      </c>
      <c r="P50" s="23">
        <f t="shared" si="4"/>
        <v>0</v>
      </c>
      <c r="Q50" s="90">
        <v>21.81</v>
      </c>
      <c r="R50" s="43">
        <f t="shared" si="3"/>
        <v>43.62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30</v>
      </c>
      <c r="F53" s="71"/>
      <c r="G53" s="46">
        <f t="shared" si="5"/>
        <v>30</v>
      </c>
      <c r="H53" s="78">
        <v>0</v>
      </c>
      <c r="I53" s="76">
        <v>0</v>
      </c>
      <c r="J53" s="46">
        <f t="shared" si="6"/>
        <v>28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15</v>
      </c>
      <c r="F55" s="71"/>
      <c r="G55" s="46">
        <f t="shared" si="5"/>
        <v>15</v>
      </c>
      <c r="H55" s="78">
        <v>0</v>
      </c>
      <c r="I55" s="76">
        <v>0</v>
      </c>
      <c r="J55" s="46">
        <f t="shared" si="6"/>
        <v>10</v>
      </c>
      <c r="K55" s="72">
        <v>5</v>
      </c>
      <c r="L55" s="15">
        <v>120</v>
      </c>
      <c r="M55" s="65">
        <f>+L55*K55</f>
        <v>600</v>
      </c>
      <c r="N55" s="17" t="s">
        <v>16</v>
      </c>
      <c r="O55" s="18"/>
      <c r="P55" s="103">
        <f>SUM(M55-O55)</f>
        <v>600</v>
      </c>
      <c r="Q55" s="90">
        <v>29.34</v>
      </c>
      <c r="R55" s="43">
        <f>+K55*Q55</f>
        <v>146.69999999999999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25</v>
      </c>
      <c r="F57" s="71"/>
      <c r="G57" s="46">
        <f t="shared" si="5"/>
        <v>25</v>
      </c>
      <c r="H57" s="78">
        <v>0</v>
      </c>
      <c r="I57" s="76">
        <v>0</v>
      </c>
      <c r="J57" s="46">
        <f t="shared" si="6"/>
        <v>18</v>
      </c>
      <c r="K57" s="72">
        <v>7</v>
      </c>
      <c r="L57" s="15">
        <v>120</v>
      </c>
      <c r="M57" s="65">
        <f t="shared" si="2"/>
        <v>840</v>
      </c>
      <c r="N57" s="17" t="s">
        <v>16</v>
      </c>
      <c r="O57" s="18">
        <v>98</v>
      </c>
      <c r="P57" s="103">
        <f t="shared" si="4"/>
        <v>742</v>
      </c>
      <c r="Q57" s="90">
        <v>31.46</v>
      </c>
      <c r="R57" s="43">
        <f t="shared" si="3"/>
        <v>220.22</v>
      </c>
    </row>
    <row r="58" spans="1:18" ht="24.6" hidden="1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3">
        <f t="shared" si="4"/>
        <v>120</v>
      </c>
      <c r="Q58" s="90">
        <v>34.56</v>
      </c>
      <c r="R58" s="43">
        <f t="shared" si="3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 hidden="1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25</v>
      </c>
      <c r="K62" s="72">
        <v>7</v>
      </c>
      <c r="L62" s="15">
        <v>120</v>
      </c>
      <c r="M62" s="65">
        <f t="shared" si="2"/>
        <v>840</v>
      </c>
      <c r="N62" s="17" t="s">
        <v>16</v>
      </c>
      <c r="O62" s="18">
        <v>98</v>
      </c>
      <c r="P62" s="103">
        <f t="shared" si="4"/>
        <v>742</v>
      </c>
      <c r="Q62" s="90">
        <v>29.82</v>
      </c>
      <c r="R62" s="43">
        <f t="shared" si="3"/>
        <v>208.74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29</v>
      </c>
      <c r="F77" s="71"/>
      <c r="G77" s="46">
        <f t="shared" si="5"/>
        <v>29</v>
      </c>
      <c r="H77" s="78">
        <v>0</v>
      </c>
      <c r="I77" s="76">
        <v>0</v>
      </c>
      <c r="J77" s="46">
        <f t="shared" si="6"/>
        <v>24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03">
        <f t="shared" si="4"/>
        <v>250</v>
      </c>
      <c r="Q77" s="90">
        <v>25.15</v>
      </c>
      <c r="R77" s="43">
        <f t="shared" si="3"/>
        <v>125.75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53</v>
      </c>
      <c r="F79" s="71"/>
      <c r="G79" s="46">
        <f t="shared" si="5"/>
        <v>53</v>
      </c>
      <c r="H79" s="78">
        <v>0</v>
      </c>
      <c r="I79" s="76">
        <v>0</v>
      </c>
      <c r="J79" s="46">
        <f t="shared" si="6"/>
        <v>51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3">
        <f t="shared" si="4"/>
        <v>70</v>
      </c>
      <c r="Q79" s="90">
        <v>30.84</v>
      </c>
      <c r="R79" s="43">
        <f t="shared" si="3"/>
        <v>61.68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4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03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>
        <v>20.58</v>
      </c>
      <c r="R113" s="43">
        <f t="shared" si="9"/>
        <v>41.16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21</v>
      </c>
      <c r="K115" s="72">
        <v>7</v>
      </c>
      <c r="L115" s="22">
        <v>60</v>
      </c>
      <c r="M115" s="65">
        <f t="shared" si="7"/>
        <v>420</v>
      </c>
      <c r="N115" s="17" t="s">
        <v>16</v>
      </c>
      <c r="O115" s="18"/>
      <c r="P115" s="103">
        <f t="shared" si="8"/>
        <v>420</v>
      </c>
      <c r="Q115" s="90">
        <v>23.61</v>
      </c>
      <c r="R115" s="43">
        <f t="shared" si="9"/>
        <v>165.26999999999998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0</v>
      </c>
      <c r="K132" s="72">
        <v>6</v>
      </c>
      <c r="L132" s="22">
        <v>60</v>
      </c>
      <c r="M132" s="65">
        <f t="shared" si="7"/>
        <v>360</v>
      </c>
      <c r="N132" s="17" t="s">
        <v>16</v>
      </c>
      <c r="O132" s="18"/>
      <c r="P132" s="103">
        <f t="shared" si="8"/>
        <v>360</v>
      </c>
      <c r="Q132" s="90">
        <v>16.690000000000001</v>
      </c>
      <c r="R132" s="43">
        <f t="shared" si="9"/>
        <v>100.14000000000001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29</v>
      </c>
      <c r="F133" s="71"/>
      <c r="G133" s="46">
        <f t="shared" si="23"/>
        <v>29</v>
      </c>
      <c r="H133" s="78">
        <v>0</v>
      </c>
      <c r="I133" s="76">
        <v>0</v>
      </c>
      <c r="J133" s="46">
        <f t="shared" si="24"/>
        <v>20</v>
      </c>
      <c r="K133" s="72">
        <v>9</v>
      </c>
      <c r="L133" s="20">
        <v>50</v>
      </c>
      <c r="M133" s="65">
        <f t="shared" si="7"/>
        <v>450</v>
      </c>
      <c r="N133" s="17" t="s">
        <v>16</v>
      </c>
      <c r="O133" s="18"/>
      <c r="P133" s="103">
        <f t="shared" si="8"/>
        <v>450</v>
      </c>
      <c r="Q133" s="90">
        <v>24.21</v>
      </c>
      <c r="R133" s="43">
        <f t="shared" si="9"/>
        <v>217.89000000000001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0">
        <v>63</v>
      </c>
      <c r="R185" s="43">
        <f t="shared" si="36"/>
        <v>126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49</v>
      </c>
      <c r="F193" s="71"/>
      <c r="G193" s="46">
        <f t="shared" si="30"/>
        <v>49</v>
      </c>
      <c r="H193" s="78">
        <v>0</v>
      </c>
      <c r="I193" s="76">
        <v>0</v>
      </c>
      <c r="J193" s="46">
        <f t="shared" si="31"/>
        <v>43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3">
        <f t="shared" si="35"/>
        <v>360</v>
      </c>
      <c r="Q193" s="90">
        <v>38</v>
      </c>
      <c r="R193" s="43">
        <f t="shared" si="36"/>
        <v>228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48</v>
      </c>
      <c r="F194" s="71"/>
      <c r="G194" s="46">
        <f t="shared" si="30"/>
        <v>48</v>
      </c>
      <c r="H194" s="78">
        <v>0</v>
      </c>
      <c r="I194" s="76">
        <v>0</v>
      </c>
      <c r="J194" s="46">
        <f t="shared" si="31"/>
        <v>45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13</v>
      </c>
      <c r="K195" s="72">
        <v>5</v>
      </c>
      <c r="L195" s="20">
        <v>60</v>
      </c>
      <c r="M195" s="65">
        <f t="shared" si="34"/>
        <v>300</v>
      </c>
      <c r="N195" s="17" t="s">
        <v>16</v>
      </c>
      <c r="O195" s="18"/>
      <c r="P195" s="103">
        <f t="shared" si="35"/>
        <v>300</v>
      </c>
      <c r="Q195" s="90">
        <v>38</v>
      </c>
      <c r="R195" s="43">
        <f t="shared" si="36"/>
        <v>190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33</v>
      </c>
      <c r="F196" s="71"/>
      <c r="G196" s="46">
        <f t="shared" si="30"/>
        <v>33</v>
      </c>
      <c r="H196" s="78">
        <v>0</v>
      </c>
      <c r="I196" s="76">
        <v>0</v>
      </c>
      <c r="J196" s="46">
        <f t="shared" si="31"/>
        <v>28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03">
        <f t="shared" si="35"/>
        <v>600</v>
      </c>
      <c r="Q196" s="90">
        <v>73</v>
      </c>
      <c r="R196" s="43">
        <f t="shared" si="36"/>
        <v>365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13</v>
      </c>
      <c r="K198" s="72">
        <v>11</v>
      </c>
      <c r="L198" s="20">
        <v>150</v>
      </c>
      <c r="M198" s="65">
        <f t="shared" si="34"/>
        <v>1650</v>
      </c>
      <c r="N198" s="17" t="s">
        <v>16</v>
      </c>
      <c r="O198" s="18"/>
      <c r="P198" s="103">
        <f t="shared" si="35"/>
        <v>1650</v>
      </c>
      <c r="Q198" s="90">
        <v>64.38</v>
      </c>
      <c r="R198" s="43">
        <f t="shared" si="36"/>
        <v>708.18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+ยกมา!J243</f>
        <v>33</v>
      </c>
      <c r="F243" s="71"/>
      <c r="G243" s="46">
        <f t="shared" ref="G243:G246" si="53">E243+F243</f>
        <v>33</v>
      </c>
      <c r="H243" s="78">
        <v>0</v>
      </c>
      <c r="I243" s="76">
        <v>0</v>
      </c>
      <c r="J243" s="46">
        <f t="shared" ref="J243:J246" si="54">+G243-H243-K243-I243</f>
        <v>33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4.6">
      <c r="A244" s="10">
        <v>240</v>
      </c>
      <c r="B244" s="10"/>
      <c r="C244" s="19"/>
      <c r="D244" s="10"/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/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4.6">
      <c r="A245" s="10">
        <v>241</v>
      </c>
      <c r="B245" s="10"/>
      <c r="C245" s="19"/>
      <c r="D245" s="10"/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4.6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4.6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4.6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4.6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9" ht="24.6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9" ht="24.6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8983.9600000000028</v>
      </c>
      <c r="S260" s="75"/>
    </row>
    <row r="261" spans="1:29" ht="25.5" customHeight="1">
      <c r="A261" s="1"/>
      <c r="E261" s="24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9" ht="24.6">
      <c r="A262" s="1"/>
      <c r="E262" s="24"/>
      <c r="F262" s="1"/>
      <c r="G262" s="31"/>
      <c r="J262" s="31"/>
      <c r="K262" s="32"/>
      <c r="L262" s="96" t="s">
        <v>202</v>
      </c>
      <c r="M262" s="96"/>
      <c r="N262" s="33">
        <f>SUM(M5:M261)</f>
        <v>23510</v>
      </c>
    </row>
    <row r="263" spans="1:29" ht="24.6">
      <c r="A263" s="1"/>
      <c r="E263" s="24"/>
      <c r="F263" s="1"/>
      <c r="G263" s="31"/>
      <c r="J263" s="31"/>
      <c r="L263" s="34" t="s">
        <v>203</v>
      </c>
      <c r="M263" s="35"/>
      <c r="N263" s="36"/>
    </row>
    <row r="264" spans="1:29" ht="24.6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8580</v>
      </c>
      <c r="O264" s="2">
        <v>2000</v>
      </c>
      <c r="P264" s="2">
        <v>150</v>
      </c>
      <c r="Q264" s="2">
        <v>100</v>
      </c>
      <c r="R264" s="2">
        <v>770</v>
      </c>
      <c r="S264" s="2">
        <v>240</v>
      </c>
      <c r="T264" s="2">
        <v>250</v>
      </c>
      <c r="U264" s="2">
        <v>235</v>
      </c>
      <c r="V264" s="2">
        <v>250</v>
      </c>
      <c r="W264" s="2">
        <v>250</v>
      </c>
      <c r="X264" s="2">
        <v>500</v>
      </c>
      <c r="Y264" s="2">
        <v>255</v>
      </c>
      <c r="Z264" s="2">
        <v>100</v>
      </c>
      <c r="AA264" s="2">
        <v>230</v>
      </c>
      <c r="AB264" s="2">
        <v>1250</v>
      </c>
      <c r="AC264" s="2">
        <v>2000</v>
      </c>
    </row>
    <row r="265" spans="1:29" ht="24.6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29" ht="24.6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29" ht="24.6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2850</v>
      </c>
    </row>
    <row r="268" spans="1:29" ht="24.6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12080</v>
      </c>
    </row>
    <row r="269" spans="1:29" ht="24.6">
      <c r="A269" s="1"/>
      <c r="E269" s="24"/>
      <c r="F269" s="1"/>
      <c r="G269" s="31"/>
      <c r="J269" s="31"/>
      <c r="L269" s="34" t="s">
        <v>209</v>
      </c>
      <c r="M269" s="35"/>
      <c r="N269" s="37">
        <v>12080</v>
      </c>
    </row>
    <row r="270" spans="1:29" ht="24.6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4.6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2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4000000}">
    <filterColumn colId="15">
      <filters blank="1">
        <filter val="-"/>
        <filter val="1,650.00"/>
        <filter val="100.00"/>
        <filter val="110.00"/>
        <filter val="130.00"/>
        <filter val="150"/>
        <filter val="150.00"/>
        <filter val="160.00"/>
        <filter val="170.00"/>
        <filter val="2,265.80"/>
        <filter val="2,765.60"/>
        <filter val="250.00"/>
        <filter val="300.00"/>
        <filter val="360.00"/>
        <filter val="420.00"/>
        <filter val="450.00"/>
        <filter val="50.00"/>
        <filter val="600.00"/>
        <filter val="70.00"/>
        <filter val="910.00"/>
        <filter val="999.6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AD346"/>
  <sheetViews>
    <sheetView zoomScale="70" zoomScaleNormal="70" workbookViewId="0">
      <pane xSplit="10" ySplit="4" topLeftCell="M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activeCellId="1" sqref="P115:AD196 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59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204</v>
      </c>
      <c r="F6" s="71">
        <v>49</v>
      </c>
      <c r="G6" s="46">
        <f t="shared" si="0"/>
        <v>253</v>
      </c>
      <c r="H6" s="78">
        <v>0</v>
      </c>
      <c r="I6" s="76">
        <v>0</v>
      </c>
      <c r="J6" s="46">
        <f t="shared" si="1"/>
        <v>247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66.8</v>
      </c>
      <c r="P6" s="103">
        <f t="shared" ref="P6:P80" si="3">SUM(M6-O6)</f>
        <v>533.20000000000005</v>
      </c>
      <c r="Q6" s="90">
        <v>39.29</v>
      </c>
      <c r="R6" s="43">
        <f t="shared" ref="R6:R80" si="4">+K6*Q6</f>
        <v>235.74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108</v>
      </c>
      <c r="F22" s="71"/>
      <c r="G22" s="46">
        <f t="shared" si="0"/>
        <v>108</v>
      </c>
      <c r="H22" s="78">
        <v>0</v>
      </c>
      <c r="I22" s="76">
        <v>0</v>
      </c>
      <c r="J22" s="46">
        <f t="shared" si="1"/>
        <v>100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116.9</v>
      </c>
      <c r="P22" s="103">
        <f t="shared" si="3"/>
        <v>683.1</v>
      </c>
      <c r="Q22" s="90">
        <v>26.6</v>
      </c>
      <c r="R22" s="43">
        <f t="shared" si="4"/>
        <v>212.8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hidden="1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26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64.13</v>
      </c>
      <c r="P24" s="103">
        <f t="shared" si="3"/>
        <v>735.87</v>
      </c>
      <c r="Q24" s="90">
        <v>40.51</v>
      </c>
      <c r="R24" s="43">
        <f t="shared" si="4"/>
        <v>324.08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33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16.670000000000002</v>
      </c>
      <c r="P28" s="103">
        <f t="shared" si="3"/>
        <v>83.33</v>
      </c>
      <c r="Q28" s="90">
        <v>31.97</v>
      </c>
      <c r="R28" s="43">
        <f t="shared" si="4"/>
        <v>31.97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108</v>
      </c>
      <c r="F31" s="71"/>
      <c r="G31" s="46">
        <f t="shared" si="5"/>
        <v>108</v>
      </c>
      <c r="H31" s="78">
        <v>0</v>
      </c>
      <c r="I31" s="76">
        <v>0</v>
      </c>
      <c r="J31" s="46">
        <f t="shared" si="6"/>
        <v>93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250.5</v>
      </c>
      <c r="P31" s="103">
        <f t="shared" si="3"/>
        <v>1249.5</v>
      </c>
      <c r="Q31" s="90">
        <v>38.46</v>
      </c>
      <c r="R31" s="43">
        <f t="shared" si="4"/>
        <v>576.9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v>22</v>
      </c>
      <c r="F33" s="71"/>
      <c r="G33" s="46">
        <f t="shared" si="5"/>
        <v>22</v>
      </c>
      <c r="H33" s="78">
        <v>0</v>
      </c>
      <c r="I33" s="76">
        <v>0</v>
      </c>
      <c r="J33" s="46">
        <f t="shared" si="6"/>
        <v>21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10</v>
      </c>
      <c r="F55" s="71"/>
      <c r="G55" s="46">
        <f t="shared" si="5"/>
        <v>10</v>
      </c>
      <c r="H55" s="78">
        <v>0</v>
      </c>
      <c r="I55" s="76">
        <v>0</v>
      </c>
      <c r="J55" s="46">
        <f t="shared" si="6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4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3">
        <f t="shared" si="3"/>
        <v>170</v>
      </c>
      <c r="Q58" s="90">
        <v>34.56</v>
      </c>
      <c r="R58" s="43">
        <f t="shared" si="4"/>
        <v>69.12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3">
        <f t="shared" si="3"/>
        <v>255</v>
      </c>
      <c r="Q62" s="90">
        <v>29.82</v>
      </c>
      <c r="R62" s="43">
        <f t="shared" si="4"/>
        <v>89.460000000000008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24</v>
      </c>
      <c r="F77" s="71"/>
      <c r="G77" s="46">
        <f t="shared" si="5"/>
        <v>24</v>
      </c>
      <c r="H77" s="78">
        <v>0</v>
      </c>
      <c r="I77" s="76">
        <v>0</v>
      </c>
      <c r="J77" s="46">
        <f t="shared" si="6"/>
        <v>16</v>
      </c>
      <c r="K77" s="72">
        <v>8</v>
      </c>
      <c r="L77" s="21">
        <v>50</v>
      </c>
      <c r="M77" s="65">
        <f t="shared" si="2"/>
        <v>400</v>
      </c>
      <c r="N77" s="17" t="s">
        <v>16</v>
      </c>
      <c r="O77" s="18"/>
      <c r="P77" s="103">
        <f t="shared" si="3"/>
        <v>400</v>
      </c>
      <c r="Q77" s="90">
        <v>17.329999999999998</v>
      </c>
      <c r="R77" s="43">
        <f t="shared" si="4"/>
        <v>138.63999999999999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51</v>
      </c>
      <c r="F79" s="71"/>
      <c r="G79" s="46">
        <f t="shared" si="5"/>
        <v>51</v>
      </c>
      <c r="H79" s="78">
        <v>0</v>
      </c>
      <c r="I79" s="76">
        <v>0</v>
      </c>
      <c r="J79" s="46">
        <f t="shared" si="6"/>
        <v>48</v>
      </c>
      <c r="K79" s="72">
        <v>3</v>
      </c>
      <c r="L79" s="21">
        <v>35</v>
      </c>
      <c r="M79" s="65">
        <f t="shared" si="2"/>
        <v>105</v>
      </c>
      <c r="N79" s="17" t="s">
        <v>16</v>
      </c>
      <c r="O79" s="18"/>
      <c r="P79" s="103">
        <f t="shared" si="3"/>
        <v>105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4" si="8">SUM(M81-O81)</f>
        <v>0</v>
      </c>
      <c r="Q81" s="90">
        <v>11.58</v>
      </c>
      <c r="R81" s="43">
        <f t="shared" ref="R81:R113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30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30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30" ht="28.8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9" t="s">
        <v>1422</v>
      </c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</row>
    <row r="116" spans="1:30" ht="28.8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29" t="s">
        <v>1422</v>
      </c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</row>
    <row r="117" spans="1:30" ht="28.8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9" t="s">
        <v>1422</v>
      </c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</row>
    <row r="118" spans="1:30" ht="28.8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9" t="s">
        <v>1422</v>
      </c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</row>
    <row r="119" spans="1:30" ht="28.8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9" t="s">
        <v>1422</v>
      </c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</row>
    <row r="120" spans="1:30" ht="28.8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9" t="s">
        <v>1422</v>
      </c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</row>
    <row r="121" spans="1:30" ht="28.8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9" t="s">
        <v>1422</v>
      </c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</row>
    <row r="122" spans="1:30" ht="28.8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9" t="s">
        <v>1422</v>
      </c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</row>
    <row r="123" spans="1:30" ht="28.8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9" t="s">
        <v>1422</v>
      </c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</row>
    <row r="124" spans="1:30" ht="28.8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9" t="s">
        <v>1422</v>
      </c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</row>
    <row r="125" spans="1:30" ht="28.8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129" t="s">
        <v>1422</v>
      </c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</row>
    <row r="126" spans="1:30" ht="28.8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129" t="s">
        <v>1422</v>
      </c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</row>
    <row r="127" spans="1:30" ht="28.8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9" t="s">
        <v>1422</v>
      </c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</row>
    <row r="128" spans="1:30" ht="28.8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9" t="s">
        <v>1422</v>
      </c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</row>
    <row r="129" spans="1:30" ht="28.8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9" t="s">
        <v>1422</v>
      </c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</row>
    <row r="130" spans="1:30" ht="28.8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9" t="s">
        <v>1422</v>
      </c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</row>
    <row r="131" spans="1:30" ht="28.8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29" t="s">
        <v>1422</v>
      </c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</row>
    <row r="132" spans="1:30" ht="28.8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9" t="s">
        <v>1422</v>
      </c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</row>
    <row r="133" spans="1:30" ht="28.8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17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9" t="s">
        <v>1422</v>
      </c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</row>
    <row r="134" spans="1:30" ht="28.8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9" t="s">
        <v>1422</v>
      </c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</row>
    <row r="135" spans="1:30" ht="28.8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9" t="s">
        <v>1422</v>
      </c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</row>
    <row r="136" spans="1:30" ht="28.8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9" t="s">
        <v>1422</v>
      </c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</row>
    <row r="137" spans="1:30" ht="28.8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9" t="s">
        <v>1422</v>
      </c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</row>
    <row r="138" spans="1:30" ht="28.8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9" t="s">
        <v>1422</v>
      </c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</row>
    <row r="139" spans="1:30" ht="28.8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9" t="s">
        <v>1422</v>
      </c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</row>
    <row r="140" spans="1:30" ht="28.8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9" t="s">
        <v>1422</v>
      </c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</row>
    <row r="141" spans="1:30" ht="28.8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9" t="s">
        <v>1422</v>
      </c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</row>
    <row r="142" spans="1:30" ht="28.8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9" t="s">
        <v>1422</v>
      </c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</row>
    <row r="143" spans="1:30" ht="28.8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9" t="s">
        <v>1422</v>
      </c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</row>
    <row r="144" spans="1:30" ht="28.8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9" t="s">
        <v>1422</v>
      </c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</row>
    <row r="145" spans="1:30" ht="28.8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9" t="s">
        <v>1422</v>
      </c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</row>
    <row r="146" spans="1:30" ht="28.8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9" t="s">
        <v>1422</v>
      </c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</row>
    <row r="147" spans="1:30" ht="28.8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9" t="s">
        <v>1422</v>
      </c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</row>
    <row r="148" spans="1:30" ht="28.8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9" t="s">
        <v>1422</v>
      </c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</row>
    <row r="149" spans="1:30" ht="28.8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9" t="s">
        <v>1422</v>
      </c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</row>
    <row r="150" spans="1:30" ht="28.8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9" t="s">
        <v>1422</v>
      </c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</row>
    <row r="151" spans="1:30" ht="28.8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9" t="s">
        <v>1422</v>
      </c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</row>
    <row r="152" spans="1:30" ht="28.8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9" t="s">
        <v>1422</v>
      </c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</row>
    <row r="153" spans="1:30" ht="28.8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9" t="s">
        <v>1422</v>
      </c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</row>
    <row r="154" spans="1:30" ht="28.8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9" t="s">
        <v>1422</v>
      </c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</row>
    <row r="155" spans="1:30" ht="28.8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9" t="s">
        <v>1422</v>
      </c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</row>
    <row r="156" spans="1:30" ht="28.8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9" t="s">
        <v>1422</v>
      </c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</row>
    <row r="157" spans="1:30" ht="28.8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9" t="s">
        <v>1422</v>
      </c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</row>
    <row r="158" spans="1:30" ht="28.8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9" t="s">
        <v>1422</v>
      </c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</row>
    <row r="159" spans="1:30" ht="28.8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9" t="s">
        <v>1422</v>
      </c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</row>
    <row r="160" spans="1:30" ht="28.8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9" t="s">
        <v>1422</v>
      </c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</row>
    <row r="161" spans="1:30" ht="28.8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9" t="s">
        <v>1422</v>
      </c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</row>
    <row r="162" spans="1:30" ht="28.8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9" t="s">
        <v>1422</v>
      </c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</row>
    <row r="163" spans="1:30" ht="28.8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9" t="s">
        <v>1422</v>
      </c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</row>
    <row r="164" spans="1:30" ht="28.8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9" t="s">
        <v>1422</v>
      </c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</row>
    <row r="165" spans="1:30" ht="28.8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9" t="s">
        <v>1422</v>
      </c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</row>
    <row r="166" spans="1:30" ht="28.8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9" t="s">
        <v>1422</v>
      </c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</row>
    <row r="167" spans="1:30" ht="28.8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9" t="s">
        <v>1422</v>
      </c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</row>
    <row r="168" spans="1:30" ht="28.8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9" t="s">
        <v>1422</v>
      </c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</row>
    <row r="169" spans="1:30" ht="28.8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9" t="s">
        <v>1422</v>
      </c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</row>
    <row r="170" spans="1:30" ht="28.8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9" t="s">
        <v>1422</v>
      </c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</row>
    <row r="171" spans="1:30" ht="28.8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9" t="s">
        <v>1422</v>
      </c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</row>
    <row r="172" spans="1:30" ht="28.8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9" t="s">
        <v>1422</v>
      </c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</row>
    <row r="173" spans="1:30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29" t="s">
        <v>1422</v>
      </c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</row>
    <row r="174" spans="1:30" ht="28.8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9" t="s">
        <v>1422</v>
      </c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</row>
    <row r="175" spans="1:30" ht="28.8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9" t="s">
        <v>1422</v>
      </c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</row>
    <row r="176" spans="1:30" ht="28.8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9" t="s">
        <v>1422</v>
      </c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</row>
    <row r="177" spans="1:30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9" t="s">
        <v>1422</v>
      </c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</row>
    <row r="178" spans="1:30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9" t="s">
        <v>1422</v>
      </c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</row>
    <row r="179" spans="1:30" ht="28.8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9" t="s">
        <v>1422</v>
      </c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</row>
    <row r="180" spans="1:30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9" t="s">
        <v>1422</v>
      </c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</row>
    <row r="181" spans="1:30" ht="28.8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9" t="s">
        <v>1422</v>
      </c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</row>
    <row r="182" spans="1:30" ht="28.8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9" t="s">
        <v>1422</v>
      </c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</row>
    <row r="183" spans="1:30" ht="28.8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9" t="s">
        <v>1422</v>
      </c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</row>
    <row r="184" spans="1:30" ht="28.8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9" t="s">
        <v>1422</v>
      </c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</row>
    <row r="185" spans="1:30" ht="28.8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129" t="s">
        <v>1422</v>
      </c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</row>
    <row r="186" spans="1:30" ht="28.8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9" t="s">
        <v>1422</v>
      </c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</row>
    <row r="187" spans="1:30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9" t="s">
        <v>1422</v>
      </c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</row>
    <row r="188" spans="1:30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9" t="s">
        <v>1422</v>
      </c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</row>
    <row r="189" spans="1:30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9" t="s">
        <v>1422</v>
      </c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</row>
    <row r="190" spans="1:30" ht="28.8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9" t="s">
        <v>1422</v>
      </c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</row>
    <row r="191" spans="1:30" ht="28.8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9" t="s">
        <v>1422</v>
      </c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</row>
    <row r="192" spans="1:30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9" t="s">
        <v>1422</v>
      </c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</row>
    <row r="193" spans="1:30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43</v>
      </c>
      <c r="F193" s="71"/>
      <c r="G193" s="46">
        <f t="shared" si="30"/>
        <v>43</v>
      </c>
      <c r="H193" s="78">
        <v>0</v>
      </c>
      <c r="I193" s="76">
        <v>0</v>
      </c>
      <c r="J193" s="46">
        <f t="shared" si="31"/>
        <v>41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9" t="s">
        <v>1422</v>
      </c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</row>
    <row r="194" spans="1:30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45</v>
      </c>
      <c r="F194" s="71"/>
      <c r="G194" s="46">
        <f t="shared" si="30"/>
        <v>45</v>
      </c>
      <c r="H194" s="78">
        <v>0</v>
      </c>
      <c r="I194" s="76">
        <v>0</v>
      </c>
      <c r="J194" s="46">
        <f t="shared" si="31"/>
        <v>38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29" t="s">
        <v>1422</v>
      </c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</row>
    <row r="195" spans="1:30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11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9" t="s">
        <v>1422</v>
      </c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</row>
    <row r="196" spans="1:30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22</v>
      </c>
      <c r="K196" s="72">
        <v>6</v>
      </c>
      <c r="L196" s="20">
        <v>120</v>
      </c>
      <c r="M196" s="65">
        <f t="shared" si="34"/>
        <v>720</v>
      </c>
      <c r="N196" s="17" t="s">
        <v>16</v>
      </c>
      <c r="O196" s="18"/>
      <c r="P196" s="129" t="s">
        <v>1422</v>
      </c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</row>
    <row r="197" spans="1:30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ref="R197:R258" si="36">+K197*Q197</f>
        <v>0</v>
      </c>
    </row>
    <row r="198" spans="1:30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30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30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30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30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30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30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30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30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30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7">+K207*Q207</f>
        <v>0</v>
      </c>
    </row>
    <row r="208" spans="1:30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2"/>
      <c r="R235" s="43">
        <f t="shared" ref="R235:R247" si="44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2"/>
      <c r="R236" s="43">
        <f t="shared" si="44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2"/>
      <c r="R237" s="43">
        <f t="shared" si="44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2"/>
      <c r="R238" s="43">
        <f t="shared" si="44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2"/>
      <c r="R239" s="43">
        <f t="shared" si="44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2"/>
      <c r="R240" s="43">
        <f t="shared" si="44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2"/>
      <c r="R241" s="43">
        <f t="shared" si="44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2"/>
      <c r="R242" s="43">
        <f t="shared" si="44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+'1'!J243</f>
        <v>33</v>
      </c>
      <c r="F243" s="71"/>
      <c r="G243" s="46">
        <f t="shared" ref="G243:G246" si="45">E243+F243</f>
        <v>33</v>
      </c>
      <c r="H243" s="78">
        <v>0</v>
      </c>
      <c r="I243" s="76">
        <v>0</v>
      </c>
      <c r="J243" s="46">
        <f t="shared" ref="J243:J246" si="46">+G243-H243-K243-I243</f>
        <v>33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2"/>
      <c r="R243" s="43">
        <f t="shared" ref="R243:R246" si="49">+K243*Q243</f>
        <v>0</v>
      </c>
    </row>
    <row r="244" spans="1:18" ht="24.6">
      <c r="A244" s="10">
        <v>240</v>
      </c>
      <c r="B244" s="10"/>
      <c r="C244" s="19"/>
      <c r="D244" s="10"/>
      <c r="E244" s="64">
        <f>+'1'!J244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/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2"/>
      <c r="R244" s="43">
        <f t="shared" si="49"/>
        <v>0</v>
      </c>
    </row>
    <row r="245" spans="1:18" ht="24.6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/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2"/>
      <c r="R245" s="43">
        <f t="shared" si="49"/>
        <v>0</v>
      </c>
    </row>
    <row r="246" spans="1:18" ht="24.6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2"/>
      <c r="R246" s="43">
        <f t="shared" si="49"/>
        <v>0</v>
      </c>
    </row>
    <row r="247" spans="1:18" ht="24" customHeight="1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2"/>
      <c r="R247" s="43">
        <f t="shared" si="44"/>
        <v>0</v>
      </c>
    </row>
    <row r="248" spans="1:18" ht="24.6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2"/>
      <c r="R253" s="43">
        <f t="shared" ref="R253" si="54">+K253*Q253</f>
        <v>0</v>
      </c>
    </row>
    <row r="254" spans="1:18" ht="24.6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4.6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2"/>
      <c r="R257" s="43">
        <f t="shared" ref="R257" si="59">+K257*Q257</f>
        <v>0</v>
      </c>
    </row>
    <row r="258" spans="1:24" ht="24.6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2"/>
      <c r="R259" s="43">
        <f t="shared" ref="R259" si="64">+K259*Q259</f>
        <v>0</v>
      </c>
    </row>
    <row r="260" spans="1:24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2243.4900000000002</v>
      </c>
      <c r="S260" s="75"/>
    </row>
    <row r="261" spans="1:24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4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8595</v>
      </c>
    </row>
    <row r="263" spans="1:24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2345</v>
      </c>
      <c r="O264" s="2">
        <v>300</v>
      </c>
      <c r="P264" s="2">
        <v>250</v>
      </c>
      <c r="Q264" s="88">
        <v>250</v>
      </c>
      <c r="R264" s="2">
        <v>50</v>
      </c>
      <c r="S264" s="2">
        <v>85</v>
      </c>
      <c r="T264" s="2">
        <v>420</v>
      </c>
      <c r="U264" s="2">
        <v>250</v>
      </c>
      <c r="V264" s="2">
        <v>240</v>
      </c>
      <c r="W264" s="2">
        <v>200</v>
      </c>
      <c r="X264" s="2">
        <v>300</v>
      </c>
    </row>
    <row r="265" spans="1:24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775</v>
      </c>
    </row>
    <row r="268" spans="1:24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5475</v>
      </c>
    </row>
    <row r="269" spans="1:24" ht="24.6">
      <c r="A269" s="1"/>
      <c r="E269" s="1"/>
      <c r="F269" s="1"/>
      <c r="G269" s="31"/>
      <c r="J269" s="31"/>
      <c r="L269" s="34" t="s">
        <v>209</v>
      </c>
      <c r="M269" s="35"/>
      <c r="N269" s="37">
        <v>5475</v>
      </c>
    </row>
    <row r="270" spans="1:24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5000000}">
    <filterColumn colId="15">
      <filters blank="1">
        <filter val="-"/>
        <filter val="1,249.50"/>
        <filter val="105.00"/>
        <filter val="120.00"/>
        <filter val="130.00"/>
        <filter val="150.00"/>
        <filter val="170.00"/>
        <filter val="250"/>
        <filter val="255.00"/>
        <filter val="350.00"/>
        <filter val="400.00"/>
        <filter val="50.00"/>
        <filter val="520.00"/>
        <filter val="533.20"/>
        <filter val="683.10"/>
        <filter val="720.00"/>
        <filter val="83.33"/>
        <filter val="840.00"/>
        <filter val="85.00"/>
        <filter val="ส่วนลดสินค้า SALE"/>
      </filters>
    </filterColumn>
  </autoFilter>
  <mergeCells count="98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P115:AD115"/>
    <mergeCell ref="P116:AD116"/>
    <mergeCell ref="P117:AD117"/>
    <mergeCell ref="P118:AD118"/>
    <mergeCell ref="P119:AD119"/>
    <mergeCell ref="P120:AD120"/>
    <mergeCell ref="P121:AD121"/>
    <mergeCell ref="P122:AD122"/>
    <mergeCell ref="P123:AD123"/>
    <mergeCell ref="P124:AD124"/>
    <mergeCell ref="P125:AD125"/>
    <mergeCell ref="P126:AD126"/>
    <mergeCell ref="P127:AD127"/>
    <mergeCell ref="P128:AD128"/>
    <mergeCell ref="P129:AD129"/>
    <mergeCell ref="P130:AD130"/>
    <mergeCell ref="P131:AD131"/>
    <mergeCell ref="P132:AD132"/>
    <mergeCell ref="P133:AD133"/>
    <mergeCell ref="P134:AD134"/>
    <mergeCell ref="P135:AD135"/>
    <mergeCell ref="P136:AD136"/>
    <mergeCell ref="P137:AD137"/>
    <mergeCell ref="P138:AD138"/>
    <mergeCell ref="P139:AD139"/>
    <mergeCell ref="P140:AD140"/>
    <mergeCell ref="P141:AD141"/>
    <mergeCell ref="P142:AD142"/>
    <mergeCell ref="P143:AD143"/>
    <mergeCell ref="P144:AD144"/>
    <mergeCell ref="P145:AD145"/>
    <mergeCell ref="P146:AD146"/>
    <mergeCell ref="P147:AD147"/>
    <mergeCell ref="P148:AD148"/>
    <mergeCell ref="P149:AD149"/>
    <mergeCell ref="P150:AD150"/>
    <mergeCell ref="P151:AD151"/>
    <mergeCell ref="P152:AD152"/>
    <mergeCell ref="P153:AD153"/>
    <mergeCell ref="P154:AD154"/>
    <mergeCell ref="P155:AD155"/>
    <mergeCell ref="P156:AD156"/>
    <mergeCell ref="P157:AD157"/>
    <mergeCell ref="P158:AD158"/>
    <mergeCell ref="P159:AD159"/>
    <mergeCell ref="P160:AD160"/>
    <mergeCell ref="P161:AD161"/>
    <mergeCell ref="P162:AD162"/>
    <mergeCell ref="P163:AD163"/>
    <mergeCell ref="P164:AD164"/>
    <mergeCell ref="P165:AD165"/>
    <mergeCell ref="P166:AD166"/>
    <mergeCell ref="P167:AD167"/>
    <mergeCell ref="P168:AD168"/>
    <mergeCell ref="P169:AD169"/>
    <mergeCell ref="P170:AD170"/>
    <mergeCell ref="P171:AD171"/>
    <mergeCell ref="P172:AD172"/>
    <mergeCell ref="P173:AD173"/>
    <mergeCell ref="P174:AD174"/>
    <mergeCell ref="P175:AD175"/>
    <mergeCell ref="P176:AD176"/>
    <mergeCell ref="P177:AD177"/>
    <mergeCell ref="P178:AD178"/>
    <mergeCell ref="P179:AD179"/>
    <mergeCell ref="P180:AD180"/>
    <mergeCell ref="P181:AD181"/>
    <mergeCell ref="P182:AD182"/>
    <mergeCell ref="P183:AD183"/>
    <mergeCell ref="P184:AD184"/>
    <mergeCell ref="P185:AD185"/>
    <mergeCell ref="P186:AD186"/>
    <mergeCell ref="P187:AD187"/>
    <mergeCell ref="P188:AD188"/>
    <mergeCell ref="P189:AD189"/>
    <mergeCell ref="P195:AD195"/>
    <mergeCell ref="P196:AD196"/>
    <mergeCell ref="P190:AD190"/>
    <mergeCell ref="P191:AD191"/>
    <mergeCell ref="P192:AD192"/>
    <mergeCell ref="P193:AD193"/>
    <mergeCell ref="P194:AD19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activeCellId="1" sqref="P115:AD196 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43</v>
      </c>
      <c r="K5" s="72">
        <v>16</v>
      </c>
      <c r="L5" s="15">
        <v>50</v>
      </c>
      <c r="M5" s="65">
        <f>+L5*K5</f>
        <v>800</v>
      </c>
      <c r="N5" s="17" t="s">
        <v>16</v>
      </c>
      <c r="O5" s="18">
        <v>150</v>
      </c>
      <c r="P5" s="103">
        <f>SUM(M5-O5)</f>
        <v>650</v>
      </c>
      <c r="Q5" s="90">
        <v>22.48</v>
      </c>
      <c r="R5" s="43">
        <f>+K5*Q5</f>
        <v>359.68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247</v>
      </c>
      <c r="F6" s="71"/>
      <c r="G6" s="46">
        <f t="shared" si="0"/>
        <v>247</v>
      </c>
      <c r="H6" s="78">
        <v>0</v>
      </c>
      <c r="I6" s="76">
        <v>0</v>
      </c>
      <c r="J6" s="46">
        <f t="shared" si="1"/>
        <v>240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100.2</v>
      </c>
      <c r="P6" s="103">
        <f t="shared" ref="P6:P80" si="3">SUM(M6-O6)</f>
        <v>599.79999999999995</v>
      </c>
      <c r="Q6" s="90">
        <v>39.29</v>
      </c>
      <c r="R6" s="43">
        <f t="shared" ref="R6:R80" si="4">+K6*Q6</f>
        <v>275.02999999999997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100</v>
      </c>
      <c r="F22" s="71"/>
      <c r="G22" s="46">
        <f t="shared" si="0"/>
        <v>100</v>
      </c>
      <c r="H22" s="78">
        <v>0</v>
      </c>
      <c r="I22" s="76">
        <v>0</v>
      </c>
      <c r="J22" s="46">
        <f t="shared" si="1"/>
        <v>98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33.4</v>
      </c>
      <c r="P22" s="103">
        <f t="shared" si="3"/>
        <v>166.6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21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83.5</v>
      </c>
      <c r="P24" s="103">
        <f t="shared" si="3"/>
        <v>416.5</v>
      </c>
      <c r="Q24" s="90">
        <v>40.51</v>
      </c>
      <c r="R24" s="43">
        <f t="shared" si="4"/>
        <v>202.54999999999998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27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100.2</v>
      </c>
      <c r="P28" s="103">
        <f t="shared" si="3"/>
        <v>499.8</v>
      </c>
      <c r="Q28" s="90">
        <v>31.97</v>
      </c>
      <c r="R28" s="43">
        <f t="shared" si="4"/>
        <v>191.82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hidden="1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93</v>
      </c>
      <c r="F31" s="71"/>
      <c r="G31" s="46">
        <f t="shared" si="5"/>
        <v>93</v>
      </c>
      <c r="H31" s="78">
        <v>0</v>
      </c>
      <c r="I31" s="76">
        <v>0</v>
      </c>
      <c r="J31" s="46">
        <f t="shared" si="6"/>
        <v>78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217.7</v>
      </c>
      <c r="P31" s="103">
        <f t="shared" si="3"/>
        <v>1282.3</v>
      </c>
      <c r="Q31" s="90">
        <v>38.46</v>
      </c>
      <c r="R31" s="43">
        <f t="shared" si="4"/>
        <v>576.9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21</v>
      </c>
      <c r="F33" s="71"/>
      <c r="G33" s="46">
        <f t="shared" si="5"/>
        <v>21</v>
      </c>
      <c r="H33" s="78">
        <v>0</v>
      </c>
      <c r="I33" s="76">
        <v>0</v>
      </c>
      <c r="J33" s="46">
        <f t="shared" si="6"/>
        <v>20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10</v>
      </c>
      <c r="F55" s="71"/>
      <c r="G55" s="46">
        <f t="shared" si="5"/>
        <v>10</v>
      </c>
      <c r="H55" s="78">
        <v>0</v>
      </c>
      <c r="I55" s="76">
        <v>0</v>
      </c>
      <c r="J55" s="46">
        <f t="shared" si="6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3">
        <f t="shared" si="3"/>
        <v>85</v>
      </c>
      <c r="Q58" s="90">
        <v>34.56</v>
      </c>
      <c r="R58" s="43">
        <f t="shared" si="4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19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3">
        <f t="shared" si="3"/>
        <v>255</v>
      </c>
      <c r="Q62" s="90">
        <v>29.82</v>
      </c>
      <c r="R62" s="43">
        <f t="shared" si="4"/>
        <v>89.460000000000008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48</v>
      </c>
      <c r="F79" s="71"/>
      <c r="G79" s="46">
        <f t="shared" si="5"/>
        <v>48</v>
      </c>
      <c r="H79" s="78">
        <v>0</v>
      </c>
      <c r="I79" s="76">
        <v>0</v>
      </c>
      <c r="J79" s="46">
        <f t="shared" si="6"/>
        <v>44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3">
        <f t="shared" si="3"/>
        <v>140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41</v>
      </c>
      <c r="F193" s="71"/>
      <c r="G193" s="46">
        <f t="shared" si="30"/>
        <v>41</v>
      </c>
      <c r="H193" s="78">
        <v>0</v>
      </c>
      <c r="I193" s="76">
        <v>0</v>
      </c>
      <c r="J193" s="46">
        <f t="shared" si="31"/>
        <v>36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3">
        <f t="shared" si="35"/>
        <v>300</v>
      </c>
      <c r="Q193" s="90">
        <v>38</v>
      </c>
      <c r="R193" s="43">
        <f t="shared" si="36"/>
        <v>190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38</v>
      </c>
      <c r="F194" s="71"/>
      <c r="G194" s="46">
        <f t="shared" si="30"/>
        <v>38</v>
      </c>
      <c r="H194" s="78">
        <v>0</v>
      </c>
      <c r="I194" s="76">
        <v>0</v>
      </c>
      <c r="J194" s="46">
        <f t="shared" si="31"/>
        <v>37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7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03">
        <f t="shared" si="35"/>
        <v>240</v>
      </c>
      <c r="Q195" s="90">
        <v>38</v>
      </c>
      <c r="R195" s="43">
        <f t="shared" si="36"/>
        <v>152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2464.92</v>
      </c>
      <c r="S260" s="75"/>
    </row>
    <row r="261" spans="1:24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4" ht="24.6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6320</v>
      </c>
    </row>
    <row r="263" spans="1:24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2330</v>
      </c>
      <c r="O264" s="2">
        <v>85</v>
      </c>
      <c r="P264" s="2">
        <v>250</v>
      </c>
      <c r="Q264" s="88">
        <v>100</v>
      </c>
      <c r="R264" s="2">
        <v>35</v>
      </c>
      <c r="S264" s="2">
        <v>500</v>
      </c>
      <c r="T264" s="2">
        <v>300</v>
      </c>
      <c r="U264" s="2">
        <v>250</v>
      </c>
      <c r="V264" s="2">
        <v>360</v>
      </c>
      <c r="W264" s="2">
        <v>50</v>
      </c>
      <c r="X264" s="2">
        <v>400</v>
      </c>
    </row>
    <row r="265" spans="1:24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875</v>
      </c>
    </row>
    <row r="268" spans="1:24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3115</v>
      </c>
    </row>
    <row r="269" spans="1:24" ht="24.6">
      <c r="A269" s="1"/>
      <c r="E269" s="1"/>
      <c r="F269" s="1"/>
      <c r="G269" s="31"/>
      <c r="J269" s="31"/>
      <c r="L269" s="34" t="s">
        <v>209</v>
      </c>
      <c r="M269" s="35"/>
      <c r="N269" s="37">
        <v>3115</v>
      </c>
    </row>
    <row r="270" spans="1:24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6000000}">
    <filterColumn colId="15">
      <filters blank="1">
        <filter val="-"/>
        <filter val="120.00"/>
        <filter val="130.00"/>
        <filter val="150.00"/>
        <filter val="166.60"/>
        <filter val="240.00"/>
        <filter val="250"/>
        <filter val="255.00"/>
        <filter val="300.00"/>
        <filter val="416.50"/>
        <filter val="499.80"/>
        <filter val="50.00"/>
        <filter val="599.80"/>
        <filter val="60.00"/>
        <filter val="65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activeCellId="1" sqref="P115:AD196 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43</v>
      </c>
      <c r="F5" s="71">
        <v>20</v>
      </c>
      <c r="G5" s="46">
        <f t="shared" ref="G5:G26" si="0">E5+F5</f>
        <v>63</v>
      </c>
      <c r="H5" s="78">
        <v>0</v>
      </c>
      <c r="I5" s="76">
        <v>0</v>
      </c>
      <c r="J5" s="46">
        <f t="shared" ref="J5:J26" si="1">+G5-H5-K5-I5</f>
        <v>57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240</v>
      </c>
      <c r="F6" s="71">
        <v>30</v>
      </c>
      <c r="G6" s="46">
        <f t="shared" si="0"/>
        <v>270</v>
      </c>
      <c r="H6" s="78">
        <v>0</v>
      </c>
      <c r="I6" s="76">
        <v>0</v>
      </c>
      <c r="J6" s="46">
        <f t="shared" si="1"/>
        <v>265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83.5</v>
      </c>
      <c r="P6" s="103">
        <f t="shared" ref="P6:P80" si="3">SUM(M6-O6)</f>
        <v>416.5</v>
      </c>
      <c r="Q6" s="90">
        <v>39.29</v>
      </c>
      <c r="R6" s="43">
        <f t="shared" ref="R6:R80" si="4">+K6*Q6</f>
        <v>196.45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13</v>
      </c>
      <c r="F11" s="71">
        <v>20</v>
      </c>
      <c r="G11" s="46">
        <f t="shared" si="0"/>
        <v>33</v>
      </c>
      <c r="H11" s="78">
        <v>0</v>
      </c>
      <c r="I11" s="76">
        <v>0</v>
      </c>
      <c r="J11" s="46">
        <f t="shared" si="1"/>
        <v>29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13</v>
      </c>
      <c r="F20" s="71">
        <v>5</v>
      </c>
      <c r="G20" s="46">
        <f t="shared" si="0"/>
        <v>18</v>
      </c>
      <c r="H20" s="78">
        <v>0</v>
      </c>
      <c r="I20" s="76">
        <v>0</v>
      </c>
      <c r="J20" s="46">
        <f t="shared" si="1"/>
        <v>17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7</v>
      </c>
      <c r="F21" s="71">
        <v>5</v>
      </c>
      <c r="G21" s="46">
        <f t="shared" si="0"/>
        <v>12</v>
      </c>
      <c r="H21" s="78">
        <v>0</v>
      </c>
      <c r="I21" s="76">
        <v>0</v>
      </c>
      <c r="J21" s="46">
        <f t="shared" si="1"/>
        <v>10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98</v>
      </c>
      <c r="F22" s="71">
        <v>20</v>
      </c>
      <c r="G22" s="46">
        <f t="shared" si="0"/>
        <v>118</v>
      </c>
      <c r="H22" s="78">
        <v>0</v>
      </c>
      <c r="I22" s="76">
        <v>0</v>
      </c>
      <c r="J22" s="46">
        <f t="shared" si="1"/>
        <v>114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50.1</v>
      </c>
      <c r="P22" s="103">
        <f t="shared" si="3"/>
        <v>349.9</v>
      </c>
      <c r="Q22" s="90">
        <v>26.6</v>
      </c>
      <c r="R22" s="43">
        <f t="shared" si="4"/>
        <v>106.4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21</v>
      </c>
      <c r="F24" s="71">
        <v>10</v>
      </c>
      <c r="G24" s="46">
        <f t="shared" si="0"/>
        <v>31</v>
      </c>
      <c r="H24" s="78">
        <v>0</v>
      </c>
      <c r="I24" s="76">
        <v>0</v>
      </c>
      <c r="J24" s="46">
        <f t="shared" si="1"/>
        <v>30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16.670000000000002</v>
      </c>
      <c r="P24" s="103">
        <f t="shared" si="3"/>
        <v>83.33</v>
      </c>
      <c r="Q24" s="90">
        <v>40.51</v>
      </c>
      <c r="R24" s="43">
        <f t="shared" si="4"/>
        <v>40.51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27</v>
      </c>
      <c r="F28" s="71">
        <v>10</v>
      </c>
      <c r="G28" s="46">
        <f t="shared" si="5"/>
        <v>37</v>
      </c>
      <c r="H28" s="78">
        <v>0</v>
      </c>
      <c r="I28" s="76">
        <v>0</v>
      </c>
      <c r="J28" s="46">
        <f t="shared" si="6"/>
        <v>34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50.1</v>
      </c>
      <c r="P28" s="103">
        <f t="shared" si="3"/>
        <v>249.9</v>
      </c>
      <c r="Q28" s="90">
        <v>31.97</v>
      </c>
      <c r="R28" s="43">
        <f t="shared" si="4"/>
        <v>95.91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78</v>
      </c>
      <c r="F31" s="71">
        <v>15</v>
      </c>
      <c r="G31" s="46">
        <f t="shared" si="5"/>
        <v>93</v>
      </c>
      <c r="H31" s="78">
        <v>0</v>
      </c>
      <c r="I31" s="76">
        <v>0</v>
      </c>
      <c r="J31" s="46">
        <f t="shared" si="6"/>
        <v>80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217.1</v>
      </c>
      <c r="P31" s="103">
        <f t="shared" si="3"/>
        <v>1082.9000000000001</v>
      </c>
      <c r="Q31" s="90">
        <v>38.46</v>
      </c>
      <c r="R31" s="43">
        <f t="shared" si="4"/>
        <v>499.98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11</v>
      </c>
      <c r="F32" s="71">
        <v>10</v>
      </c>
      <c r="G32" s="46">
        <f t="shared" si="5"/>
        <v>21</v>
      </c>
      <c r="H32" s="78">
        <v>0</v>
      </c>
      <c r="I32" s="76">
        <v>0</v>
      </c>
      <c r="J32" s="46">
        <f t="shared" si="6"/>
        <v>13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03">
        <f t="shared" si="3"/>
        <v>1040</v>
      </c>
      <c r="Q32" s="90">
        <v>46.37</v>
      </c>
      <c r="R32" s="43">
        <f t="shared" si="4"/>
        <v>370.96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20</v>
      </c>
      <c r="F33" s="71">
        <v>10</v>
      </c>
      <c r="G33" s="46">
        <f t="shared" si="5"/>
        <v>30</v>
      </c>
      <c r="H33" s="78">
        <v>0</v>
      </c>
      <c r="I33" s="76">
        <v>0</v>
      </c>
      <c r="J33" s="46">
        <f t="shared" si="6"/>
        <v>29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7</v>
      </c>
      <c r="F35" s="71">
        <v>5</v>
      </c>
      <c r="G35" s="46">
        <f t="shared" si="5"/>
        <v>12</v>
      </c>
      <c r="H35" s="78">
        <v>0</v>
      </c>
      <c r="I35" s="76">
        <v>0</v>
      </c>
      <c r="J35" s="46">
        <f t="shared" si="6"/>
        <v>12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>
        <v>10</v>
      </c>
      <c r="G39" s="46">
        <f t="shared" si="5"/>
        <v>15</v>
      </c>
      <c r="H39" s="78">
        <v>0</v>
      </c>
      <c r="I39" s="76">
        <v>0</v>
      </c>
      <c r="J39" s="46">
        <f t="shared" si="6"/>
        <v>12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11</v>
      </c>
      <c r="F40" s="71">
        <v>5</v>
      </c>
      <c r="G40" s="46">
        <f t="shared" si="5"/>
        <v>16</v>
      </c>
      <c r="H40" s="78">
        <v>0</v>
      </c>
      <c r="I40" s="76">
        <v>0</v>
      </c>
      <c r="J40" s="46">
        <f t="shared" si="6"/>
        <v>14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7</v>
      </c>
      <c r="F41" s="71">
        <v>5</v>
      </c>
      <c r="G41" s="46">
        <f t="shared" si="5"/>
        <v>12</v>
      </c>
      <c r="H41" s="78">
        <v>0</v>
      </c>
      <c r="I41" s="76">
        <v>0</v>
      </c>
      <c r="J41" s="46">
        <f t="shared" si="6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10</v>
      </c>
      <c r="F55" s="71">
        <v>5</v>
      </c>
      <c r="G55" s="46">
        <f t="shared" si="5"/>
        <v>15</v>
      </c>
      <c r="H55" s="78">
        <v>0</v>
      </c>
      <c r="I55" s="76">
        <v>0</v>
      </c>
      <c r="J55" s="46">
        <f t="shared" si="6"/>
        <v>14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17</v>
      </c>
      <c r="F57" s="71">
        <v>5</v>
      </c>
      <c r="G57" s="46">
        <f t="shared" si="5"/>
        <v>22</v>
      </c>
      <c r="H57" s="78">
        <v>0</v>
      </c>
      <c r="I57" s="76">
        <v>0</v>
      </c>
      <c r="J57" s="46">
        <f t="shared" si="6"/>
        <v>20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3">
        <f t="shared" si="3"/>
        <v>170</v>
      </c>
      <c r="Q57" s="90">
        <v>31.46</v>
      </c>
      <c r="R57" s="43">
        <f t="shared" si="4"/>
        <v>62.92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3</v>
      </c>
      <c r="F58" s="71">
        <v>5</v>
      </c>
      <c r="G58" s="46">
        <f t="shared" si="5"/>
        <v>8</v>
      </c>
      <c r="H58" s="78">
        <v>0</v>
      </c>
      <c r="I58" s="76">
        <v>0</v>
      </c>
      <c r="J58" s="46">
        <f t="shared" si="6"/>
        <v>7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3">
        <f t="shared" si="3"/>
        <v>85</v>
      </c>
      <c r="Q58" s="90">
        <v>34.56</v>
      </c>
      <c r="R58" s="43">
        <f t="shared" si="4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19</v>
      </c>
      <c r="F62" s="71">
        <v>5</v>
      </c>
      <c r="G62" s="46">
        <f t="shared" si="5"/>
        <v>24</v>
      </c>
      <c r="H62" s="78">
        <v>0</v>
      </c>
      <c r="I62" s="76">
        <v>0</v>
      </c>
      <c r="J62" s="46">
        <f t="shared" si="6"/>
        <v>18</v>
      </c>
      <c r="K62" s="72">
        <v>6</v>
      </c>
      <c r="L62" s="15">
        <v>120</v>
      </c>
      <c r="M62" s="65">
        <f t="shared" si="2"/>
        <v>720</v>
      </c>
      <c r="N62" s="17" t="s">
        <v>16</v>
      </c>
      <c r="O62" s="18">
        <v>262.52999999999997</v>
      </c>
      <c r="P62" s="103">
        <f t="shared" si="3"/>
        <v>457.47</v>
      </c>
      <c r="Q62" s="90">
        <v>29.82</v>
      </c>
      <c r="R62" s="43">
        <f t="shared" si="4"/>
        <v>178.92000000000002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14</v>
      </c>
      <c r="F77" s="71">
        <v>10</v>
      </c>
      <c r="G77" s="46">
        <f t="shared" si="5"/>
        <v>24</v>
      </c>
      <c r="H77" s="78">
        <v>0</v>
      </c>
      <c r="I77" s="76">
        <v>0</v>
      </c>
      <c r="J77" s="46">
        <f t="shared" si="6"/>
        <v>23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44</v>
      </c>
      <c r="F79" s="71"/>
      <c r="G79" s="46">
        <f t="shared" si="5"/>
        <v>44</v>
      </c>
      <c r="H79" s="78">
        <v>0</v>
      </c>
      <c r="I79" s="76">
        <v>0</v>
      </c>
      <c r="J79" s="46">
        <f t="shared" si="6"/>
        <v>42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>
        <v>35</v>
      </c>
      <c r="P79" s="103">
        <f t="shared" si="3"/>
        <v>35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4</v>
      </c>
      <c r="F83" s="71">
        <v>2</v>
      </c>
      <c r="G83" s="46">
        <f t="shared" si="5"/>
        <v>6</v>
      </c>
      <c r="H83" s="78">
        <v>0</v>
      </c>
      <c r="I83" s="76">
        <v>0</v>
      </c>
      <c r="J83" s="46">
        <f t="shared" si="6"/>
        <v>5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03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7</v>
      </c>
      <c r="F84" s="71">
        <v>2</v>
      </c>
      <c r="G84" s="46">
        <f t="shared" si="5"/>
        <v>9</v>
      </c>
      <c r="H84" s="78">
        <v>0</v>
      </c>
      <c r="I84" s="76">
        <v>0</v>
      </c>
      <c r="J84" s="46">
        <f t="shared" si="6"/>
        <v>8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03">
        <f t="shared" si="11"/>
        <v>50</v>
      </c>
      <c r="Q84" s="90">
        <v>12.94</v>
      </c>
      <c r="R84" s="43">
        <f t="shared" si="12"/>
        <v>12.94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14</v>
      </c>
      <c r="F133" s="71">
        <v>10</v>
      </c>
      <c r="G133" s="46">
        <f t="shared" si="23"/>
        <v>24</v>
      </c>
      <c r="H133" s="78">
        <v>0</v>
      </c>
      <c r="I133" s="76">
        <v>0</v>
      </c>
      <c r="J133" s="46">
        <f t="shared" si="24"/>
        <v>24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5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3">
        <f>SUM(M175-O175)</f>
        <v>200</v>
      </c>
      <c r="Q175" s="90">
        <v>29.96</v>
      </c>
      <c r="R175" s="43">
        <f>+K175*Q175</f>
        <v>119.84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36</v>
      </c>
      <c r="F193" s="71">
        <v>10</v>
      </c>
      <c r="G193" s="46">
        <f t="shared" si="30"/>
        <v>46</v>
      </c>
      <c r="H193" s="78">
        <v>0</v>
      </c>
      <c r="I193" s="76">
        <v>0</v>
      </c>
      <c r="J193" s="46">
        <f t="shared" si="31"/>
        <v>42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37</v>
      </c>
      <c r="F194" s="71">
        <v>15</v>
      </c>
      <c r="G194" s="46">
        <f t="shared" si="30"/>
        <v>52</v>
      </c>
      <c r="H194" s="78">
        <v>0</v>
      </c>
      <c r="I194" s="76">
        <v>0</v>
      </c>
      <c r="J194" s="46">
        <f t="shared" si="31"/>
        <v>47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3">
        <f t="shared" si="35"/>
        <v>600</v>
      </c>
      <c r="Q194" s="90">
        <v>73</v>
      </c>
      <c r="R194" s="43">
        <f t="shared" si="36"/>
        <v>365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7</v>
      </c>
      <c r="F195" s="71">
        <v>10</v>
      </c>
      <c r="G195" s="46">
        <f t="shared" si="30"/>
        <v>17</v>
      </c>
      <c r="H195" s="78">
        <v>0</v>
      </c>
      <c r="I195" s="76">
        <v>0</v>
      </c>
      <c r="J195" s="46">
        <f t="shared" si="31"/>
        <v>15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3">
        <f t="shared" si="35"/>
        <v>120</v>
      </c>
      <c r="Q195" s="90">
        <v>38</v>
      </c>
      <c r="R195" s="43">
        <f t="shared" si="36"/>
        <v>76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22</v>
      </c>
      <c r="F196" s="71">
        <v>10</v>
      </c>
      <c r="G196" s="46">
        <f t="shared" si="30"/>
        <v>32</v>
      </c>
      <c r="H196" s="78">
        <v>0</v>
      </c>
      <c r="I196" s="76">
        <v>0</v>
      </c>
      <c r="J196" s="46">
        <f t="shared" si="31"/>
        <v>30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9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3">
        <f t="shared" si="35"/>
        <v>450</v>
      </c>
      <c r="Q198" s="90">
        <v>64.38</v>
      </c>
      <c r="R198" s="43">
        <f t="shared" si="36"/>
        <v>193.14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+'3'!J243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6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6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6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6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3239.6099999999997</v>
      </c>
      <c r="S260" s="75"/>
    </row>
    <row r="261" spans="1:26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6" ht="24.6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8405</v>
      </c>
    </row>
    <row r="263" spans="1:26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4880</v>
      </c>
      <c r="O264" s="2">
        <v>420</v>
      </c>
      <c r="P264" s="2">
        <v>230</v>
      </c>
      <c r="Q264" s="88">
        <v>290</v>
      </c>
      <c r="R264" s="2">
        <v>420</v>
      </c>
      <c r="S264" s="2">
        <v>200</v>
      </c>
      <c r="T264" s="2">
        <v>250</v>
      </c>
      <c r="U264" s="2">
        <v>200</v>
      </c>
      <c r="V264" s="2">
        <v>310</v>
      </c>
      <c r="W264" s="2">
        <v>230</v>
      </c>
      <c r="X264" s="2">
        <v>690</v>
      </c>
      <c r="Y264" s="2">
        <v>1290</v>
      </c>
      <c r="Z264" s="2">
        <v>350</v>
      </c>
    </row>
    <row r="265" spans="1:26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855</v>
      </c>
    </row>
    <row r="268" spans="1:26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2670</v>
      </c>
    </row>
    <row r="269" spans="1:26" ht="24.6">
      <c r="A269" s="1"/>
      <c r="E269" s="1"/>
      <c r="F269" s="1"/>
      <c r="G269" s="31"/>
      <c r="J269" s="31"/>
      <c r="L269" s="34" t="s">
        <v>209</v>
      </c>
      <c r="M269" s="35"/>
      <c r="N269" s="37">
        <v>2670</v>
      </c>
    </row>
    <row r="270" spans="1:26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7000000}">
    <filterColumn colId="15">
      <filters blank="1">
        <filter val="-"/>
        <filter val="1,040.00"/>
        <filter val="1,082.90"/>
        <filter val="100.00"/>
        <filter val="120.00"/>
        <filter val="130.00"/>
        <filter val="150.00"/>
        <filter val="170.00"/>
        <filter val="180.00"/>
        <filter val="200.00"/>
        <filter val="230"/>
        <filter val="240.00"/>
        <filter val="249.90"/>
        <filter val="300.00"/>
        <filter val="349.90"/>
        <filter val="35.00"/>
        <filter val="416.50"/>
        <filter val="450.00"/>
        <filter val="50.00"/>
        <filter val="600.00"/>
        <filter val="65.00"/>
        <filter val="83.33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activeCellId="1" sqref="P115:AD196 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46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3">
        <f>SUM(M5-O5)</f>
        <v>550</v>
      </c>
      <c r="Q5" s="90">
        <v>22.48</v>
      </c>
      <c r="R5" s="43">
        <f>+K5*Q5</f>
        <v>247.28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265</v>
      </c>
      <c r="F6" s="71"/>
      <c r="G6" s="46">
        <f t="shared" si="0"/>
        <v>265</v>
      </c>
      <c r="H6" s="78">
        <v>0</v>
      </c>
      <c r="I6" s="76">
        <v>0</v>
      </c>
      <c r="J6" s="46">
        <f t="shared" si="1"/>
        <v>258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116.9</v>
      </c>
      <c r="P6" s="103">
        <f t="shared" ref="P6:P80" si="3">SUM(M6-O6)</f>
        <v>583.1</v>
      </c>
      <c r="Q6" s="90">
        <v>39.29</v>
      </c>
      <c r="R6" s="43">
        <f t="shared" ref="R6:R80" si="4">+K6*Q6</f>
        <v>275.02999999999997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29</v>
      </c>
      <c r="F11" s="71"/>
      <c r="G11" s="46">
        <f t="shared" si="0"/>
        <v>29</v>
      </c>
      <c r="H11" s="78">
        <v>0</v>
      </c>
      <c r="I11" s="76">
        <v>0</v>
      </c>
      <c r="J11" s="46">
        <f t="shared" si="1"/>
        <v>19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/>
      <c r="P11" s="103">
        <f t="shared" si="3"/>
        <v>500</v>
      </c>
      <c r="Q11" s="90">
        <v>16.940000000000001</v>
      </c>
      <c r="R11" s="43">
        <f t="shared" si="4"/>
        <v>169.4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17</v>
      </c>
      <c r="F20" s="71"/>
      <c r="G20" s="46">
        <f t="shared" si="0"/>
        <v>17</v>
      </c>
      <c r="H20" s="78">
        <v>0</v>
      </c>
      <c r="I20" s="76">
        <v>0</v>
      </c>
      <c r="J20" s="46">
        <f t="shared" si="1"/>
        <v>16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9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114</v>
      </c>
      <c r="F22" s="71"/>
      <c r="G22" s="46">
        <f t="shared" si="0"/>
        <v>114</v>
      </c>
      <c r="H22" s="78">
        <v>0</v>
      </c>
      <c r="I22" s="76">
        <v>0</v>
      </c>
      <c r="J22" s="46">
        <f t="shared" si="1"/>
        <v>109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33.5</v>
      </c>
      <c r="P22" s="103">
        <f t="shared" si="3"/>
        <v>466.5</v>
      </c>
      <c r="Q22" s="90">
        <v>26.6</v>
      </c>
      <c r="R22" s="43">
        <f t="shared" si="4"/>
        <v>133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25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83.5</v>
      </c>
      <c r="P24" s="103">
        <f t="shared" si="3"/>
        <v>416.5</v>
      </c>
      <c r="Q24" s="90">
        <v>40.51</v>
      </c>
      <c r="R24" s="43">
        <f t="shared" si="4"/>
        <v>202.54999999999998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28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100.2</v>
      </c>
      <c r="P28" s="103">
        <f t="shared" si="3"/>
        <v>499.8</v>
      </c>
      <c r="Q28" s="90">
        <v>31.97</v>
      </c>
      <c r="R28" s="43">
        <f t="shared" si="4"/>
        <v>191.82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61</v>
      </c>
      <c r="K31" s="72">
        <v>19</v>
      </c>
      <c r="L31" s="15">
        <v>100</v>
      </c>
      <c r="M31" s="65">
        <f t="shared" si="2"/>
        <v>1900</v>
      </c>
      <c r="N31" s="17" t="s">
        <v>16</v>
      </c>
      <c r="O31" s="18">
        <v>267.2</v>
      </c>
      <c r="P31" s="103">
        <f t="shared" si="3"/>
        <v>1632.8</v>
      </c>
      <c r="Q31" s="90">
        <v>38.46</v>
      </c>
      <c r="R31" s="43">
        <f t="shared" si="4"/>
        <v>730.74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29</v>
      </c>
      <c r="F33" s="71"/>
      <c r="G33" s="46">
        <f t="shared" si="5"/>
        <v>29</v>
      </c>
      <c r="H33" s="78">
        <v>0</v>
      </c>
      <c r="I33" s="76">
        <v>0</v>
      </c>
      <c r="J33" s="46">
        <f t="shared" si="6"/>
        <v>29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12</v>
      </c>
      <c r="F35" s="71"/>
      <c r="G35" s="46">
        <f t="shared" si="5"/>
        <v>12</v>
      </c>
      <c r="H35" s="78">
        <v>0</v>
      </c>
      <c r="I35" s="76">
        <v>0</v>
      </c>
      <c r="J35" s="46">
        <f t="shared" si="6"/>
        <v>12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5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/>
      <c r="P39" s="103">
        <f t="shared" si="3"/>
        <v>350</v>
      </c>
      <c r="Q39" s="90">
        <v>27.84</v>
      </c>
      <c r="R39" s="43">
        <f t="shared" si="4"/>
        <v>194.88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3">
        <f t="shared" si="3"/>
        <v>150</v>
      </c>
      <c r="Q40" s="90">
        <v>27.12</v>
      </c>
      <c r="R40" s="43">
        <f t="shared" si="4"/>
        <v>81.36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8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103">
        <f t="shared" si="3"/>
        <v>200</v>
      </c>
      <c r="Q41" s="90">
        <v>15.42</v>
      </c>
      <c r="R41" s="43">
        <f t="shared" si="4"/>
        <v>61.68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3">
        <f t="shared" si="3"/>
        <v>50</v>
      </c>
      <c r="Q50" s="90">
        <v>21.81</v>
      </c>
      <c r="R50" s="43">
        <f t="shared" si="4"/>
        <v>43.62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16</v>
      </c>
      <c r="K53" s="72">
        <v>10</v>
      </c>
      <c r="L53" s="20">
        <v>50</v>
      </c>
      <c r="M53" s="65">
        <f>+L53*K53</f>
        <v>500</v>
      </c>
      <c r="N53" s="17" t="s">
        <v>16</v>
      </c>
      <c r="O53" s="18"/>
      <c r="P53" s="103">
        <f>SUM(M53-O53)</f>
        <v>500</v>
      </c>
      <c r="Q53" s="90">
        <v>17.53</v>
      </c>
      <c r="R53" s="43">
        <f>+K53*Q53</f>
        <v>175.3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9</v>
      </c>
      <c r="K62" s="72">
        <v>9</v>
      </c>
      <c r="L62" s="15">
        <v>120</v>
      </c>
      <c r="M62" s="65">
        <f t="shared" si="2"/>
        <v>1080</v>
      </c>
      <c r="N62" s="17" t="s">
        <v>16</v>
      </c>
      <c r="O62" s="18">
        <v>315</v>
      </c>
      <c r="P62" s="103">
        <f t="shared" si="3"/>
        <v>765</v>
      </c>
      <c r="Q62" s="90">
        <v>29.82</v>
      </c>
      <c r="R62" s="43">
        <f t="shared" si="4"/>
        <v>268.38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23</v>
      </c>
      <c r="F77" s="71"/>
      <c r="G77" s="46">
        <f t="shared" si="5"/>
        <v>23</v>
      </c>
      <c r="H77" s="78">
        <v>0</v>
      </c>
      <c r="I77" s="76">
        <v>0</v>
      </c>
      <c r="J77" s="46">
        <f t="shared" si="6"/>
        <v>23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42</v>
      </c>
      <c r="F79" s="71"/>
      <c r="G79" s="46">
        <f t="shared" si="5"/>
        <v>42</v>
      </c>
      <c r="H79" s="78">
        <v>0</v>
      </c>
      <c r="I79" s="76">
        <v>0</v>
      </c>
      <c r="J79" s="46">
        <f t="shared" si="6"/>
        <v>14</v>
      </c>
      <c r="K79" s="72">
        <v>28</v>
      </c>
      <c r="L79" s="21">
        <v>35</v>
      </c>
      <c r="M79" s="65">
        <f t="shared" si="2"/>
        <v>980</v>
      </c>
      <c r="N79" s="17" t="s">
        <v>16</v>
      </c>
      <c r="O79" s="18">
        <v>432.7</v>
      </c>
      <c r="P79" s="103">
        <f t="shared" si="3"/>
        <v>547.29999999999995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4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03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24</v>
      </c>
      <c r="F133" s="71"/>
      <c r="G133" s="46">
        <f t="shared" si="23"/>
        <v>24</v>
      </c>
      <c r="H133" s="78">
        <v>0</v>
      </c>
      <c r="I133" s="76">
        <v>0</v>
      </c>
      <c r="J133" s="46">
        <f t="shared" si="24"/>
        <v>23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42</v>
      </c>
      <c r="F193" s="71"/>
      <c r="G193" s="46">
        <f t="shared" si="30"/>
        <v>42</v>
      </c>
      <c r="H193" s="78">
        <v>0</v>
      </c>
      <c r="I193" s="76">
        <v>0</v>
      </c>
      <c r="J193" s="46">
        <f t="shared" si="31"/>
        <v>42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47</v>
      </c>
      <c r="F194" s="71"/>
      <c r="G194" s="46">
        <f t="shared" si="30"/>
        <v>47</v>
      </c>
      <c r="H194" s="78">
        <v>0</v>
      </c>
      <c r="I194" s="76">
        <v>0</v>
      </c>
      <c r="J194" s="46">
        <f t="shared" si="31"/>
        <v>45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30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9</v>
      </c>
      <c r="F198" s="71"/>
      <c r="G198" s="46">
        <f t="shared" si="30"/>
        <v>9</v>
      </c>
      <c r="H198" s="78">
        <v>0</v>
      </c>
      <c r="I198" s="76">
        <v>0</v>
      </c>
      <c r="J198" s="46">
        <f t="shared" si="31"/>
        <v>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+'4'!J243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6" ht="24.6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6" ht="24.6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6" ht="24" customHeight="1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6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3149.3900000000003</v>
      </c>
      <c r="S260" s="75"/>
    </row>
    <row r="261" spans="1:26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6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9535</v>
      </c>
    </row>
    <row r="263" spans="1:26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4029</v>
      </c>
      <c r="O264" s="2">
        <v>100</v>
      </c>
      <c r="P264" s="2">
        <v>100</v>
      </c>
      <c r="Q264" s="88">
        <v>220</v>
      </c>
      <c r="R264" s="2">
        <v>250</v>
      </c>
      <c r="S264" s="2">
        <v>50</v>
      </c>
      <c r="T264" s="2">
        <v>90</v>
      </c>
      <c r="U264" s="2">
        <v>250</v>
      </c>
      <c r="V264" s="2">
        <v>250</v>
      </c>
      <c r="W264" s="2">
        <v>150</v>
      </c>
      <c r="X264" s="2">
        <v>1100</v>
      </c>
      <c r="Y264" s="2">
        <v>300</v>
      </c>
      <c r="Z264" s="2">
        <v>1169</v>
      </c>
    </row>
    <row r="265" spans="1:26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1484</v>
      </c>
    </row>
    <row r="268" spans="1:26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4022</v>
      </c>
    </row>
    <row r="269" spans="1:26" ht="24.6">
      <c r="A269" s="1"/>
      <c r="E269" s="1"/>
      <c r="F269" s="1"/>
      <c r="G269" s="31"/>
      <c r="J269" s="31"/>
      <c r="L269" s="34" t="s">
        <v>209</v>
      </c>
      <c r="M269" s="35"/>
      <c r="N269" s="37">
        <v>4022</v>
      </c>
    </row>
    <row r="270" spans="1:26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8000000}">
    <filterColumn colId="15">
      <filters blank="1">
        <filter val="-"/>
        <filter val="1,632.80"/>
        <filter val="100"/>
        <filter val="100.00"/>
        <filter val="150.00"/>
        <filter val="200.00"/>
        <filter val="240.00"/>
        <filter val="350.00"/>
        <filter val="416.50"/>
        <filter val="466.50"/>
        <filter val="499.80"/>
        <filter val="50.00"/>
        <filter val="500.00"/>
        <filter val="55.00"/>
        <filter val="550.00"/>
        <filter val="583.10"/>
        <filter val="60.00"/>
        <filter val="65.00"/>
        <filter val="76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CFF"/>
  </sheetPr>
  <dimension ref="A1:AD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J29" sqref="J29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258</v>
      </c>
      <c r="F6" s="71"/>
      <c r="G6" s="46">
        <f t="shared" si="0"/>
        <v>258</v>
      </c>
      <c r="H6" s="78">
        <v>0</v>
      </c>
      <c r="I6" s="76">
        <v>0</v>
      </c>
      <c r="J6" s="46">
        <f t="shared" si="1"/>
        <v>249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91.9</v>
      </c>
      <c r="P6" s="103">
        <f t="shared" ref="P6:P80" si="3">SUM(M6-O6)</f>
        <v>808.1</v>
      </c>
      <c r="Q6" s="90">
        <v>39.29</v>
      </c>
      <c r="R6" s="43">
        <f t="shared" ref="R6:R80" si="4">+K6*Q6</f>
        <v>353.61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13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3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16</v>
      </c>
      <c r="F20" s="71"/>
      <c r="G20" s="46">
        <f t="shared" si="0"/>
        <v>16</v>
      </c>
      <c r="H20" s="78">
        <v>0</v>
      </c>
      <c r="I20" s="76">
        <v>0</v>
      </c>
      <c r="J20" s="46">
        <f t="shared" si="1"/>
        <v>16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03">
        <f t="shared" si="3"/>
        <v>85</v>
      </c>
      <c r="Q21" s="90">
        <v>22.85</v>
      </c>
      <c r="R21" s="43">
        <f t="shared" si="4"/>
        <v>45.7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109</v>
      </c>
      <c r="F22" s="71"/>
      <c r="G22" s="46">
        <f t="shared" si="0"/>
        <v>109</v>
      </c>
      <c r="H22" s="78">
        <v>0</v>
      </c>
      <c r="I22" s="76">
        <v>0</v>
      </c>
      <c r="J22" s="46">
        <f t="shared" si="1"/>
        <v>106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50.1</v>
      </c>
      <c r="P22" s="103">
        <f t="shared" si="3"/>
        <v>249.9</v>
      </c>
      <c r="Q22" s="90">
        <v>26.6</v>
      </c>
      <c r="R22" s="43">
        <f t="shared" si="4"/>
        <v>79.800000000000011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29</v>
      </c>
      <c r="F33" s="71"/>
      <c r="G33" s="46">
        <f t="shared" si="5"/>
        <v>29</v>
      </c>
      <c r="H33" s="78">
        <v>0</v>
      </c>
      <c r="I33" s="76">
        <v>0</v>
      </c>
      <c r="J33" s="46">
        <f t="shared" si="6"/>
        <v>21</v>
      </c>
      <c r="K33" s="72">
        <v>8</v>
      </c>
      <c r="L33" s="15">
        <v>130</v>
      </c>
      <c r="M33" s="65">
        <f t="shared" si="2"/>
        <v>1040</v>
      </c>
      <c r="N33" s="17" t="s">
        <v>16</v>
      </c>
      <c r="O33" s="18">
        <v>520</v>
      </c>
      <c r="P33" s="103">
        <f t="shared" si="3"/>
        <v>520</v>
      </c>
      <c r="Q33" s="90">
        <v>38.9</v>
      </c>
      <c r="R33" s="43">
        <f t="shared" si="4"/>
        <v>311.2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12</v>
      </c>
      <c r="F35" s="71"/>
      <c r="G35" s="46">
        <f t="shared" si="5"/>
        <v>12</v>
      </c>
      <c r="H35" s="78">
        <v>0</v>
      </c>
      <c r="I35" s="76">
        <v>0</v>
      </c>
      <c r="J35" s="46">
        <f t="shared" si="6"/>
        <v>12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23</v>
      </c>
      <c r="F77" s="71"/>
      <c r="G77" s="46">
        <f t="shared" si="5"/>
        <v>23</v>
      </c>
      <c r="H77" s="78">
        <v>0</v>
      </c>
      <c r="I77" s="76">
        <v>0</v>
      </c>
      <c r="J77" s="46">
        <f t="shared" si="6"/>
        <v>16</v>
      </c>
      <c r="K77" s="72">
        <v>7</v>
      </c>
      <c r="L77" s="21">
        <v>50</v>
      </c>
      <c r="M77" s="65">
        <f t="shared" si="2"/>
        <v>350</v>
      </c>
      <c r="N77" s="17" t="s">
        <v>16</v>
      </c>
      <c r="O77" s="18">
        <v>200</v>
      </c>
      <c r="P77" s="103">
        <f t="shared" si="3"/>
        <v>150</v>
      </c>
      <c r="Q77" s="90">
        <v>17.329999999999998</v>
      </c>
      <c r="R77" s="43">
        <f t="shared" si="4"/>
        <v>121.30999999999999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hidden="1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14</v>
      </c>
      <c r="F79" s="71"/>
      <c r="G79" s="46">
        <f t="shared" si="5"/>
        <v>14</v>
      </c>
      <c r="H79" s="78">
        <v>0</v>
      </c>
      <c r="I79" s="76">
        <v>0</v>
      </c>
      <c r="J79" s="46">
        <f t="shared" si="6"/>
        <v>10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3">
        <f t="shared" si="3"/>
        <v>140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4" si="8">SUM(M81-O81)</f>
        <v>0</v>
      </c>
      <c r="Q81" s="90">
        <v>11.58</v>
      </c>
      <c r="R81" s="43">
        <f t="shared" ref="R81:R113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30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30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30" ht="28.8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129" t="s">
        <v>1422</v>
      </c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</row>
    <row r="116" spans="1:30" ht="28.8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29" t="s">
        <v>1422</v>
      </c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</row>
    <row r="117" spans="1:30" ht="28.8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9" t="s">
        <v>1422</v>
      </c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</row>
    <row r="118" spans="1:30" ht="28.8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9" t="s">
        <v>1422</v>
      </c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</row>
    <row r="119" spans="1:30" ht="28.8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9" t="s">
        <v>1422</v>
      </c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</row>
    <row r="120" spans="1:30" ht="28.8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9" t="s">
        <v>1422</v>
      </c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</row>
    <row r="121" spans="1:30" ht="28.8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9" t="s">
        <v>1422</v>
      </c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</row>
    <row r="122" spans="1:30" ht="28.8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9" t="s">
        <v>1422</v>
      </c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</row>
    <row r="123" spans="1:30" ht="28.8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9" t="s">
        <v>1422</v>
      </c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</row>
    <row r="124" spans="1:30" ht="28.8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9" t="s">
        <v>1422</v>
      </c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</row>
    <row r="125" spans="1:30" ht="28.8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129" t="s">
        <v>1422</v>
      </c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</row>
    <row r="126" spans="1:30" ht="28.8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129" t="s">
        <v>1422</v>
      </c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</row>
    <row r="127" spans="1:30" ht="28.8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9" t="s">
        <v>1422</v>
      </c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</row>
    <row r="128" spans="1:30" ht="28.8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9" t="s">
        <v>1422</v>
      </c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</row>
    <row r="129" spans="1:30" ht="28.8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9" t="s">
        <v>1422</v>
      </c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</row>
    <row r="130" spans="1:30" ht="28.8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9" t="s">
        <v>1422</v>
      </c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</row>
    <row r="131" spans="1:30" ht="28.8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29" t="s">
        <v>1422</v>
      </c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</row>
    <row r="132" spans="1:30" ht="28.8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9" t="s">
        <v>1422</v>
      </c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</row>
    <row r="133" spans="1:30" ht="28.8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23</v>
      </c>
      <c r="F133" s="71"/>
      <c r="G133" s="46">
        <f t="shared" si="23"/>
        <v>23</v>
      </c>
      <c r="H133" s="78">
        <v>0</v>
      </c>
      <c r="I133" s="76">
        <v>0</v>
      </c>
      <c r="J133" s="46">
        <f t="shared" si="24"/>
        <v>19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100</v>
      </c>
      <c r="P133" s="129" t="s">
        <v>1422</v>
      </c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</row>
    <row r="134" spans="1:30" ht="28.8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9" t="s">
        <v>1422</v>
      </c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</row>
    <row r="135" spans="1:30" ht="28.8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9" t="s">
        <v>1422</v>
      </c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</row>
    <row r="136" spans="1:30" ht="28.8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9" t="s">
        <v>1422</v>
      </c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</row>
    <row r="137" spans="1:30" ht="28.8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9" t="s">
        <v>1422</v>
      </c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</row>
    <row r="138" spans="1:30" ht="28.8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9" t="s">
        <v>1422</v>
      </c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</row>
    <row r="139" spans="1:30" ht="28.8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9" t="s">
        <v>1422</v>
      </c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</row>
    <row r="140" spans="1:30" ht="28.8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9" t="s">
        <v>1422</v>
      </c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</row>
    <row r="141" spans="1:30" ht="28.8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9" t="s">
        <v>1422</v>
      </c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</row>
    <row r="142" spans="1:30" ht="28.8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9" t="s">
        <v>1422</v>
      </c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</row>
    <row r="143" spans="1:30" ht="28.8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9" t="s">
        <v>1422</v>
      </c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</row>
    <row r="144" spans="1:30" ht="28.8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9" t="s">
        <v>1422</v>
      </c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</row>
    <row r="145" spans="1:30" ht="28.8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9" t="s">
        <v>1422</v>
      </c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</row>
    <row r="146" spans="1:30" ht="28.8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9" t="s">
        <v>1422</v>
      </c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</row>
    <row r="147" spans="1:30" ht="28.8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9" t="s">
        <v>1422</v>
      </c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</row>
    <row r="148" spans="1:30" ht="28.8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9" t="s">
        <v>1422</v>
      </c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</row>
    <row r="149" spans="1:30" ht="28.8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9" t="s">
        <v>1422</v>
      </c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</row>
    <row r="150" spans="1:30" ht="28.8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9" t="s">
        <v>1422</v>
      </c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</row>
    <row r="151" spans="1:30" ht="28.8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9" t="s">
        <v>1422</v>
      </c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</row>
    <row r="152" spans="1:30" ht="28.8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9" t="s">
        <v>1422</v>
      </c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</row>
    <row r="153" spans="1:30" ht="28.8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9" t="s">
        <v>1422</v>
      </c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</row>
    <row r="154" spans="1:30" ht="28.8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9" t="s">
        <v>1422</v>
      </c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</row>
    <row r="155" spans="1:30" ht="28.8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9" t="s">
        <v>1422</v>
      </c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</row>
    <row r="156" spans="1:30" ht="28.8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9" t="s">
        <v>1422</v>
      </c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</row>
    <row r="157" spans="1:30" ht="28.8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9" t="s">
        <v>1422</v>
      </c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</row>
    <row r="158" spans="1:30" ht="28.8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9" t="s">
        <v>1422</v>
      </c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</row>
    <row r="159" spans="1:30" ht="28.8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9" t="s">
        <v>1422</v>
      </c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</row>
    <row r="160" spans="1:30" ht="28.8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9" t="s">
        <v>1422</v>
      </c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</row>
    <row r="161" spans="1:30" ht="28.8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9" t="s">
        <v>1422</v>
      </c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</row>
    <row r="162" spans="1:30" ht="28.8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9" t="s">
        <v>1422</v>
      </c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</row>
    <row r="163" spans="1:30" ht="28.8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9" t="s">
        <v>1422</v>
      </c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</row>
    <row r="164" spans="1:30" ht="28.8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9" t="s">
        <v>1422</v>
      </c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</row>
    <row r="165" spans="1:30" ht="28.8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9" t="s">
        <v>1422</v>
      </c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</row>
    <row r="166" spans="1:30" ht="28.8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9" t="s">
        <v>1422</v>
      </c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</row>
    <row r="167" spans="1:30" ht="28.8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9" t="s">
        <v>1422</v>
      </c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</row>
    <row r="168" spans="1:30" ht="28.8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9" t="s">
        <v>1422</v>
      </c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</row>
    <row r="169" spans="1:30" ht="28.8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9" t="s">
        <v>1422</v>
      </c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</row>
    <row r="170" spans="1:30" ht="28.8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9" t="s">
        <v>1422</v>
      </c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</row>
    <row r="171" spans="1:30" ht="28.8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9" t="s">
        <v>1422</v>
      </c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</row>
    <row r="172" spans="1:30" ht="28.8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9" t="s">
        <v>1422</v>
      </c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</row>
    <row r="173" spans="1:30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29" t="s">
        <v>1422</v>
      </c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</row>
    <row r="174" spans="1:30" ht="28.8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9" t="s">
        <v>1422</v>
      </c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</row>
    <row r="175" spans="1:30" ht="28.8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29" t="s">
        <v>1422</v>
      </c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</row>
    <row r="176" spans="1:30" ht="28.8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9" t="s">
        <v>1422</v>
      </c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</row>
    <row r="177" spans="1:30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9" t="s">
        <v>1422</v>
      </c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</row>
    <row r="178" spans="1:30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9" t="s">
        <v>1422</v>
      </c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</row>
    <row r="179" spans="1:30" ht="28.8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9" t="s">
        <v>1422</v>
      </c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</row>
    <row r="180" spans="1:30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9" t="s">
        <v>1422</v>
      </c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</row>
    <row r="181" spans="1:30" ht="28.8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9" t="s">
        <v>1422</v>
      </c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</row>
    <row r="182" spans="1:30" ht="28.8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9" t="s">
        <v>1422</v>
      </c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</row>
    <row r="183" spans="1:30" ht="28.8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9" t="s">
        <v>1422</v>
      </c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</row>
    <row r="184" spans="1:30" ht="28.8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9" t="s">
        <v>1422</v>
      </c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</row>
    <row r="185" spans="1:30" ht="28.8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129" t="s">
        <v>1422</v>
      </c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</row>
    <row r="186" spans="1:30" ht="28.8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9" t="s">
        <v>1422</v>
      </c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</row>
    <row r="187" spans="1:30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9" t="s">
        <v>1422</v>
      </c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</row>
    <row r="188" spans="1:30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9" t="s">
        <v>1422</v>
      </c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</row>
    <row r="189" spans="1:30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9" t="s">
        <v>1422</v>
      </c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</row>
    <row r="190" spans="1:30" ht="28.8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9" t="s">
        <v>1422</v>
      </c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</row>
    <row r="191" spans="1:30" ht="28.8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9" t="s">
        <v>1422</v>
      </c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</row>
    <row r="192" spans="1:30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9" t="s">
        <v>1422</v>
      </c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</row>
    <row r="193" spans="1:30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42</v>
      </c>
      <c r="F193" s="71"/>
      <c r="G193" s="46">
        <f t="shared" si="30"/>
        <v>42</v>
      </c>
      <c r="H193" s="78">
        <v>0</v>
      </c>
      <c r="I193" s="76">
        <v>0</v>
      </c>
      <c r="J193" s="46">
        <f t="shared" si="31"/>
        <v>42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29" t="s">
        <v>1422</v>
      </c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</row>
    <row r="194" spans="1:30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45</v>
      </c>
      <c r="F194" s="71"/>
      <c r="G194" s="46">
        <f t="shared" si="30"/>
        <v>45</v>
      </c>
      <c r="H194" s="78">
        <v>0</v>
      </c>
      <c r="I194" s="76">
        <v>0</v>
      </c>
      <c r="J194" s="46">
        <f t="shared" si="31"/>
        <v>41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9" t="s">
        <v>1422</v>
      </c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</row>
    <row r="195" spans="1:30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14</v>
      </c>
      <c r="F195" s="71"/>
      <c r="G195" s="46">
        <f t="shared" si="30"/>
        <v>14</v>
      </c>
      <c r="H195" s="78">
        <v>0</v>
      </c>
      <c r="I195" s="76">
        <v>0</v>
      </c>
      <c r="J195" s="46">
        <f t="shared" si="31"/>
        <v>12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9" t="s">
        <v>1422</v>
      </c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</row>
    <row r="196" spans="1:30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30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129" t="s">
        <v>1422</v>
      </c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</row>
    <row r="197" spans="1:30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ref="R197:R258" si="36">+K197*Q197</f>
        <v>0</v>
      </c>
    </row>
    <row r="198" spans="1:30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9</v>
      </c>
      <c r="F198" s="71"/>
      <c r="G198" s="46">
        <f t="shared" si="30"/>
        <v>9</v>
      </c>
      <c r="H198" s="78">
        <v>0</v>
      </c>
      <c r="I198" s="76">
        <v>0</v>
      </c>
      <c r="J198" s="46">
        <f t="shared" si="31"/>
        <v>8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30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30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30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30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30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30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30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30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30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7">+K207*Q207</f>
        <v>0</v>
      </c>
    </row>
    <row r="208" spans="1:30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2"/>
      <c r="R235" s="43">
        <f t="shared" ref="R235:R247" si="44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2"/>
      <c r="R236" s="43">
        <f t="shared" si="44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2"/>
      <c r="R237" s="43">
        <f t="shared" si="44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2"/>
      <c r="R238" s="43">
        <f t="shared" si="44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2"/>
      <c r="R239" s="43">
        <f t="shared" si="44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2"/>
      <c r="R240" s="43">
        <f t="shared" si="44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2"/>
      <c r="R241" s="43">
        <f t="shared" si="44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2"/>
      <c r="R242" s="43">
        <f t="shared" si="44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+'5'!J243</f>
        <v>33</v>
      </c>
      <c r="F243" s="71"/>
      <c r="G243" s="46">
        <f t="shared" ref="G243:G246" si="45">E243+F243</f>
        <v>33</v>
      </c>
      <c r="H243" s="78">
        <v>0</v>
      </c>
      <c r="I243" s="76">
        <v>0</v>
      </c>
      <c r="J243" s="46">
        <f t="shared" ref="J243:J246" si="46">+G243-H243-K243-I243</f>
        <v>33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2"/>
      <c r="R243" s="43">
        <f t="shared" ref="R243:R246" si="49">+K243*Q243</f>
        <v>0</v>
      </c>
    </row>
    <row r="244" spans="1:18" ht="24.6">
      <c r="A244" s="10">
        <v>240</v>
      </c>
      <c r="B244" s="10"/>
      <c r="C244" s="19"/>
      <c r="D244" s="10"/>
      <c r="E244" s="64">
        <f>+'5'!J244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/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2"/>
      <c r="R244" s="43">
        <f t="shared" si="49"/>
        <v>0</v>
      </c>
    </row>
    <row r="245" spans="1:18" ht="24.6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/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2"/>
      <c r="R245" s="43">
        <f t="shared" si="49"/>
        <v>0</v>
      </c>
    </row>
    <row r="246" spans="1:18" ht="24.6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2"/>
      <c r="R246" s="43">
        <f t="shared" si="49"/>
        <v>0</v>
      </c>
    </row>
    <row r="247" spans="1:18" ht="24" customHeight="1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2"/>
      <c r="R247" s="43">
        <f t="shared" si="44"/>
        <v>0</v>
      </c>
    </row>
    <row r="248" spans="1:18" ht="24.6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2"/>
      <c r="R253" s="43">
        <f t="shared" ref="R253" si="54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2"/>
      <c r="R257" s="43">
        <f t="shared" ref="R257" si="59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2"/>
      <c r="R259" s="43">
        <f t="shared" ref="R259" si="64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1117.1199999999999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4250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639</v>
      </c>
      <c r="O264" s="2">
        <v>50</v>
      </c>
      <c r="P264" s="2">
        <v>250</v>
      </c>
      <c r="Q264" s="88">
        <v>250</v>
      </c>
      <c r="R264" s="2">
        <v>40</v>
      </c>
      <c r="S264" s="2">
        <v>49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1047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2564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2564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9000000}">
    <filterColumn colId="15">
      <filters blank="1">
        <filter val="-"/>
        <filter val="100.00"/>
        <filter val="120.00"/>
        <filter val="150.00"/>
        <filter val="249.90"/>
        <filter val="250"/>
        <filter val="300.00"/>
        <filter val="480.00"/>
        <filter val="50.00"/>
        <filter val="520.00"/>
        <filter val="85.00"/>
        <filter val="ส่วนลดสินค้า SALE"/>
      </filters>
    </filterColumn>
  </autoFilter>
  <mergeCells count="98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P115:AD115"/>
    <mergeCell ref="P116:AD116"/>
    <mergeCell ref="P117:AD117"/>
    <mergeCell ref="P118:AD118"/>
    <mergeCell ref="P119:AD119"/>
    <mergeCell ref="P120:AD120"/>
    <mergeCell ref="P121:AD121"/>
    <mergeCell ref="P122:AD122"/>
    <mergeCell ref="P123:AD123"/>
    <mergeCell ref="P124:AD124"/>
    <mergeCell ref="P125:AD125"/>
    <mergeCell ref="P126:AD126"/>
    <mergeCell ref="P127:AD127"/>
    <mergeCell ref="P128:AD128"/>
    <mergeCell ref="P129:AD129"/>
    <mergeCell ref="P130:AD130"/>
    <mergeCell ref="P131:AD131"/>
    <mergeCell ref="P132:AD132"/>
    <mergeCell ref="P133:AD133"/>
    <mergeCell ref="P134:AD134"/>
    <mergeCell ref="P135:AD135"/>
    <mergeCell ref="P136:AD136"/>
    <mergeCell ref="P137:AD137"/>
    <mergeCell ref="P138:AD138"/>
    <mergeCell ref="P139:AD139"/>
    <mergeCell ref="P140:AD140"/>
    <mergeCell ref="P141:AD141"/>
    <mergeCell ref="P142:AD142"/>
    <mergeCell ref="P143:AD143"/>
    <mergeCell ref="P144:AD144"/>
    <mergeCell ref="P145:AD145"/>
    <mergeCell ref="P146:AD146"/>
    <mergeCell ref="P147:AD147"/>
    <mergeCell ref="P148:AD148"/>
    <mergeCell ref="P149:AD149"/>
    <mergeCell ref="P150:AD150"/>
    <mergeCell ref="P151:AD151"/>
    <mergeCell ref="P152:AD152"/>
    <mergeCell ref="P153:AD153"/>
    <mergeCell ref="P154:AD154"/>
    <mergeCell ref="P155:AD155"/>
    <mergeCell ref="P156:AD156"/>
    <mergeCell ref="P157:AD157"/>
    <mergeCell ref="P158:AD158"/>
    <mergeCell ref="P159:AD159"/>
    <mergeCell ref="P160:AD160"/>
    <mergeCell ref="P161:AD161"/>
    <mergeCell ref="P162:AD162"/>
    <mergeCell ref="P163:AD163"/>
    <mergeCell ref="P164:AD164"/>
    <mergeCell ref="P165:AD165"/>
    <mergeCell ref="P166:AD166"/>
    <mergeCell ref="P167:AD167"/>
    <mergeCell ref="P168:AD168"/>
    <mergeCell ref="P169:AD169"/>
    <mergeCell ref="P170:AD170"/>
    <mergeCell ref="P171:AD171"/>
    <mergeCell ref="P172:AD172"/>
    <mergeCell ref="P173:AD173"/>
    <mergeCell ref="P174:AD174"/>
    <mergeCell ref="P175:AD175"/>
    <mergeCell ref="P176:AD176"/>
    <mergeCell ref="P177:AD177"/>
    <mergeCell ref="P178:AD178"/>
    <mergeCell ref="P179:AD179"/>
    <mergeCell ref="P180:AD180"/>
    <mergeCell ref="P181:AD181"/>
    <mergeCell ref="P182:AD182"/>
    <mergeCell ref="P183:AD183"/>
    <mergeCell ref="P184:AD184"/>
    <mergeCell ref="P185:AD185"/>
    <mergeCell ref="P186:AD186"/>
    <mergeCell ref="P187:AD187"/>
    <mergeCell ref="P188:AD188"/>
    <mergeCell ref="P189:AD189"/>
    <mergeCell ref="P195:AD195"/>
    <mergeCell ref="P196:AD196"/>
    <mergeCell ref="P190:AD190"/>
    <mergeCell ref="P191:AD191"/>
    <mergeCell ref="P192:AD192"/>
    <mergeCell ref="P193:AD193"/>
    <mergeCell ref="P194:AD19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36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03">
        <f>SUM(M5-O5)</f>
        <v>500</v>
      </c>
      <c r="Q5" s="90">
        <v>22.48</v>
      </c>
      <c r="R5" s="43">
        <f>+K5*Q5</f>
        <v>224.8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249</v>
      </c>
      <c r="F6" s="71"/>
      <c r="G6" s="46">
        <f t="shared" si="0"/>
        <v>249</v>
      </c>
      <c r="H6" s="78">
        <v>0</v>
      </c>
      <c r="I6" s="76">
        <v>0</v>
      </c>
      <c r="J6" s="46">
        <f t="shared" si="1"/>
        <v>229</v>
      </c>
      <c r="K6" s="72">
        <v>20</v>
      </c>
      <c r="L6" s="15">
        <v>100</v>
      </c>
      <c r="M6" s="65">
        <f t="shared" ref="M6:M80" si="2">+L6*K6</f>
        <v>2000</v>
      </c>
      <c r="N6" s="17" t="s">
        <v>16</v>
      </c>
      <c r="O6" s="18">
        <v>300.60000000000002</v>
      </c>
      <c r="P6" s="103">
        <f t="shared" ref="P6:P80" si="3">SUM(M6-O6)</f>
        <v>1699.4</v>
      </c>
      <c r="Q6" s="90">
        <v>39.29</v>
      </c>
      <c r="R6" s="43">
        <f t="shared" ref="R6:R80" si="4">+K6*Q6</f>
        <v>785.8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16</v>
      </c>
      <c r="F20" s="71"/>
      <c r="G20" s="46">
        <f t="shared" si="0"/>
        <v>16</v>
      </c>
      <c r="H20" s="78">
        <v>0</v>
      </c>
      <c r="I20" s="76">
        <v>0</v>
      </c>
      <c r="J20" s="46">
        <f t="shared" si="1"/>
        <v>16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3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85</v>
      </c>
      <c r="P21" s="103">
        <f t="shared" si="3"/>
        <v>255</v>
      </c>
      <c r="Q21" s="90">
        <v>22.85</v>
      </c>
      <c r="R21" s="43">
        <f t="shared" si="4"/>
        <v>91.4</v>
      </c>
    </row>
    <row r="22" spans="1:18" ht="24.6" hidden="1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106</v>
      </c>
      <c r="F22" s="71"/>
      <c r="G22" s="46">
        <f t="shared" si="0"/>
        <v>106</v>
      </c>
      <c r="H22" s="78">
        <v>0</v>
      </c>
      <c r="I22" s="76">
        <v>0</v>
      </c>
      <c r="J22" s="46">
        <f t="shared" si="1"/>
        <v>100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149.4</v>
      </c>
      <c r="P22" s="103">
        <f t="shared" si="3"/>
        <v>450.6</v>
      </c>
      <c r="Q22" s="90">
        <v>26.6</v>
      </c>
      <c r="R22" s="43">
        <f t="shared" si="4"/>
        <v>159.60000000000002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21</v>
      </c>
      <c r="F33" s="71"/>
      <c r="G33" s="46">
        <f t="shared" si="5"/>
        <v>21</v>
      </c>
      <c r="H33" s="78">
        <v>0</v>
      </c>
      <c r="I33" s="76">
        <v>0</v>
      </c>
      <c r="J33" s="46">
        <f t="shared" si="6"/>
        <v>19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12</v>
      </c>
      <c r="F35" s="71"/>
      <c r="G35" s="46">
        <f t="shared" si="5"/>
        <v>12</v>
      </c>
      <c r="H35" s="78">
        <v>0</v>
      </c>
      <c r="I35" s="76">
        <v>0</v>
      </c>
      <c r="J35" s="46">
        <f t="shared" si="6"/>
        <v>11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9</v>
      </c>
      <c r="F46" s="71">
        <v>10</v>
      </c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</v>
      </c>
      <c r="F47" s="71">
        <v>10</v>
      </c>
      <c r="G47" s="46">
        <f t="shared" si="5"/>
        <v>11</v>
      </c>
      <c r="H47" s="78">
        <v>0</v>
      </c>
      <c r="I47" s="76">
        <v>5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10</v>
      </c>
      <c r="F48" s="71">
        <v>10</v>
      </c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>
        <v>10</v>
      </c>
      <c r="G49" s="46">
        <f t="shared" si="5"/>
        <v>16</v>
      </c>
      <c r="H49" s="78">
        <v>0</v>
      </c>
      <c r="I49" s="76">
        <v>0</v>
      </c>
      <c r="J49" s="46">
        <f t="shared" si="6"/>
        <v>16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>
        <v>10</v>
      </c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50</v>
      </c>
      <c r="P51" s="103">
        <f>SUM(M51-O51)</f>
        <v>50</v>
      </c>
      <c r="Q51" s="90">
        <v>14.65</v>
      </c>
      <c r="R51" s="43">
        <f>+K51*Q51</f>
        <v>29.3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03">
        <f>SUM(M56-O56)</f>
        <v>170</v>
      </c>
      <c r="Q56" s="90">
        <v>33.409999999999997</v>
      </c>
      <c r="R56" s="43">
        <f>+K56*Q56</f>
        <v>66.819999999999993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10</v>
      </c>
      <c r="F79" s="71"/>
      <c r="G79" s="46">
        <f t="shared" si="5"/>
        <v>10</v>
      </c>
      <c r="H79" s="78">
        <v>0</v>
      </c>
      <c r="I79" s="76">
        <v>0</v>
      </c>
      <c r="J79" s="46">
        <f t="shared" si="6"/>
        <v>8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>
        <v>31</v>
      </c>
      <c r="P79" s="103">
        <f t="shared" si="3"/>
        <v>39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42</v>
      </c>
      <c r="F193" s="71"/>
      <c r="G193" s="46">
        <f t="shared" si="30"/>
        <v>42</v>
      </c>
      <c r="H193" s="78">
        <v>0</v>
      </c>
      <c r="I193" s="76">
        <v>0</v>
      </c>
      <c r="J193" s="46">
        <f t="shared" si="31"/>
        <v>40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28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6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+'6'!J243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2057.25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5570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1010</v>
      </c>
      <c r="O264" s="2">
        <v>200</v>
      </c>
      <c r="P264" s="2">
        <v>500</v>
      </c>
      <c r="Q264" s="88">
        <v>310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>
        <v>69</v>
      </c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686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3805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3805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A000000}">
    <filterColumn colId="15">
      <filters blank="1">
        <filter val="-"/>
        <filter val="1,699.40"/>
        <filter val="100.00"/>
        <filter val="120.00"/>
        <filter val="130.00"/>
        <filter val="170.00"/>
        <filter val="200.00"/>
        <filter val="240.00"/>
        <filter val="255.00"/>
        <filter val="260.00"/>
        <filter val="300.00"/>
        <filter val="39.00"/>
        <filter val="50.00"/>
        <filter val="500"/>
        <filter val="50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3" sqref="A3:A4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229</v>
      </c>
      <c r="F6" s="71"/>
      <c r="G6" s="46">
        <f t="shared" si="0"/>
        <v>229</v>
      </c>
      <c r="H6" s="78">
        <v>0</v>
      </c>
      <c r="I6" s="76">
        <v>0</v>
      </c>
      <c r="J6" s="46">
        <f t="shared" si="1"/>
        <v>224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66.599999999999994</v>
      </c>
      <c r="P6" s="103">
        <f t="shared" ref="P6:P80" si="3">SUM(M6-O6)</f>
        <v>433.4</v>
      </c>
      <c r="Q6" s="90">
        <v>39.29</v>
      </c>
      <c r="R6" s="43">
        <f t="shared" ref="R6:R80" si="4">+K6*Q6</f>
        <v>196.45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16</v>
      </c>
      <c r="F20" s="71"/>
      <c r="G20" s="46">
        <f t="shared" si="0"/>
        <v>16</v>
      </c>
      <c r="H20" s="78">
        <v>0</v>
      </c>
      <c r="I20" s="76">
        <v>0</v>
      </c>
      <c r="J20" s="46">
        <f t="shared" si="1"/>
        <v>12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65</v>
      </c>
      <c r="P20" s="103">
        <f t="shared" si="3"/>
        <v>195</v>
      </c>
      <c r="Q20" s="90">
        <v>22.25</v>
      </c>
      <c r="R20" s="43">
        <f t="shared" si="4"/>
        <v>89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100</v>
      </c>
      <c r="F22" s="71"/>
      <c r="G22" s="46">
        <f t="shared" si="0"/>
        <v>100</v>
      </c>
      <c r="H22" s="78">
        <v>0</v>
      </c>
      <c r="I22" s="76">
        <v>0</v>
      </c>
      <c r="J22" s="46">
        <f t="shared" si="1"/>
        <v>98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33.4</v>
      </c>
      <c r="P22" s="103">
        <f t="shared" si="3"/>
        <v>166.6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19</v>
      </c>
      <c r="F33" s="71"/>
      <c r="G33" s="46">
        <f t="shared" si="5"/>
        <v>19</v>
      </c>
      <c r="H33" s="78">
        <v>0</v>
      </c>
      <c r="I33" s="76">
        <v>0</v>
      </c>
      <c r="J33" s="46">
        <f t="shared" si="6"/>
        <v>17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65</v>
      </c>
      <c r="P33" s="103">
        <f t="shared" si="3"/>
        <v>195</v>
      </c>
      <c r="Q33" s="90">
        <v>38.9</v>
      </c>
      <c r="R33" s="43">
        <f t="shared" si="4"/>
        <v>77.8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11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>
        <v>8</v>
      </c>
      <c r="G81" s="46">
        <f t="shared" si="5"/>
        <v>8</v>
      </c>
      <c r="H81" s="78">
        <v>0</v>
      </c>
      <c r="I81" s="76">
        <v>0</v>
      </c>
      <c r="J81" s="46">
        <f t="shared" si="6"/>
        <v>2</v>
      </c>
      <c r="K81" s="72">
        <v>6</v>
      </c>
      <c r="L81" s="20">
        <v>55</v>
      </c>
      <c r="M81" s="65">
        <f t="shared" ref="M81:M172" si="7">+L81*K81</f>
        <v>330</v>
      </c>
      <c r="N81" s="17" t="s">
        <v>16</v>
      </c>
      <c r="O81" s="18">
        <v>213</v>
      </c>
      <c r="P81" s="103">
        <f t="shared" ref="P81:P172" si="8">SUM(M81-O81)</f>
        <v>117</v>
      </c>
      <c r="Q81" s="90">
        <v>11.58</v>
      </c>
      <c r="R81" s="43">
        <f t="shared" ref="R81:R172" si="9">+K81*Q81</f>
        <v>69.48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11</v>
      </c>
      <c r="K133" s="72">
        <v>7</v>
      </c>
      <c r="L133" s="20">
        <v>50</v>
      </c>
      <c r="M133" s="65">
        <f t="shared" si="7"/>
        <v>350</v>
      </c>
      <c r="N133" s="17" t="s">
        <v>16</v>
      </c>
      <c r="O133" s="18"/>
      <c r="P133" s="103">
        <f t="shared" si="8"/>
        <v>350</v>
      </c>
      <c r="Q133" s="90">
        <v>21.75</v>
      </c>
      <c r="R133" s="43">
        <f t="shared" si="9"/>
        <v>152.25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40</v>
      </c>
      <c r="F193" s="71"/>
      <c r="G193" s="46">
        <f t="shared" si="30"/>
        <v>40</v>
      </c>
      <c r="H193" s="78">
        <v>0</v>
      </c>
      <c r="I193" s="76">
        <v>0</v>
      </c>
      <c r="J193" s="46">
        <f t="shared" si="31"/>
        <v>38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3">
        <f t="shared" si="35"/>
        <v>120</v>
      </c>
      <c r="Q195" s="90">
        <v>38</v>
      </c>
      <c r="R195" s="43">
        <f t="shared" si="36"/>
        <v>76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6</v>
      </c>
      <c r="F198" s="71">
        <v>10</v>
      </c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+'7'!J243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902.9899999999999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2470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</v>
      </c>
      <c r="O264" s="2">
        <v>130</v>
      </c>
      <c r="P264" s="2">
        <v>50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443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1847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1847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B000000}">
    <filterColumn colId="15">
      <filters blank="1">
        <filter val="-"/>
        <filter val="117.00"/>
        <filter val="120.00"/>
        <filter val="166.60"/>
        <filter val="195.00"/>
        <filter val="350.00"/>
        <filter val="50"/>
        <filter val="5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35</v>
      </c>
      <c r="F5" s="71"/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224</v>
      </c>
      <c r="F6" s="71"/>
      <c r="G6" s="46">
        <f t="shared" si="0"/>
        <v>224</v>
      </c>
      <c r="H6" s="78">
        <v>0</v>
      </c>
      <c r="I6" s="76">
        <v>0</v>
      </c>
      <c r="J6" s="46">
        <f t="shared" si="1"/>
        <v>213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183.2</v>
      </c>
      <c r="P6" s="103">
        <f t="shared" ref="P6:P80" si="3">SUM(M6-O6)</f>
        <v>916.8</v>
      </c>
      <c r="Q6" s="90">
        <v>39.29</v>
      </c>
      <c r="R6" s="43">
        <f t="shared" ref="R6:R80" si="4">+K6*Q6</f>
        <v>432.19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98</v>
      </c>
      <c r="F22" s="71"/>
      <c r="G22" s="46">
        <f t="shared" si="0"/>
        <v>98</v>
      </c>
      <c r="H22" s="78">
        <v>0</v>
      </c>
      <c r="I22" s="76">
        <v>0</v>
      </c>
      <c r="J22" s="46">
        <f t="shared" si="1"/>
        <v>93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66.8</v>
      </c>
      <c r="P22" s="103">
        <f t="shared" si="3"/>
        <v>433.2</v>
      </c>
      <c r="Q22" s="90">
        <v>26.6</v>
      </c>
      <c r="R22" s="43">
        <f t="shared" si="4"/>
        <v>133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17</v>
      </c>
      <c r="F33" s="71"/>
      <c r="G33" s="46">
        <f t="shared" si="5"/>
        <v>17</v>
      </c>
      <c r="H33" s="78">
        <v>0</v>
      </c>
      <c r="I33" s="76">
        <v>0</v>
      </c>
      <c r="J33" s="46">
        <f t="shared" si="6"/>
        <v>17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10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3">
        <f>SUM(M49-O49)</f>
        <v>50</v>
      </c>
      <c r="Q49" s="90">
        <v>20.43</v>
      </c>
      <c r="R49" s="43">
        <f>+K49*Q49</f>
        <v>40.86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38</v>
      </c>
      <c r="F193" s="71"/>
      <c r="G193" s="46">
        <f t="shared" si="30"/>
        <v>38</v>
      </c>
      <c r="H193" s="78">
        <v>0</v>
      </c>
      <c r="I193" s="76">
        <v>0</v>
      </c>
      <c r="J193" s="46">
        <f t="shared" si="31"/>
        <v>30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/>
      <c r="P193" s="103">
        <f t="shared" si="35"/>
        <v>480</v>
      </c>
      <c r="Q193" s="90">
        <v>38</v>
      </c>
      <c r="R193" s="43">
        <f t="shared" si="36"/>
        <v>304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40</v>
      </c>
      <c r="F194" s="71"/>
      <c r="G194" s="46">
        <f t="shared" si="30"/>
        <v>40</v>
      </c>
      <c r="H194" s="78">
        <v>0</v>
      </c>
      <c r="I194" s="76">
        <v>0</v>
      </c>
      <c r="J194" s="46">
        <f t="shared" si="31"/>
        <v>38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23">
        <f t="shared" si="35"/>
        <v>60</v>
      </c>
      <c r="Q195" s="90">
        <v>38</v>
      </c>
      <c r="R195" s="43">
        <f t="shared" si="36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+'8'!J243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1245.56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2990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600</v>
      </c>
      <c r="P264" s="2">
        <v>250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1840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1840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C000000}">
    <filterColumn colId="15">
      <filters blank="1">
        <filter val="-"/>
        <filter val="100.00"/>
        <filter val="130.00"/>
        <filter val="240.00"/>
        <filter val="250"/>
        <filter val="433.20"/>
        <filter val="480.00"/>
        <filter val="5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33</v>
      </c>
      <c r="F5" s="71">
        <v>32</v>
      </c>
      <c r="G5" s="46">
        <f t="shared" ref="G5:G26" si="0">E5+F5</f>
        <v>65</v>
      </c>
      <c r="H5" s="78">
        <v>0</v>
      </c>
      <c r="I5" s="76">
        <v>10</v>
      </c>
      <c r="J5" s="46">
        <f t="shared" ref="J5:J26" si="1">+G5-H5-K5-I5</f>
        <v>54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213</v>
      </c>
      <c r="F6" s="71"/>
      <c r="G6" s="46">
        <f t="shared" si="0"/>
        <v>213</v>
      </c>
      <c r="H6" s="78">
        <v>0</v>
      </c>
      <c r="I6" s="76">
        <v>0</v>
      </c>
      <c r="J6" s="46">
        <f t="shared" si="1"/>
        <v>209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03">
        <f t="shared" ref="P6:P80" si="3">SUM(M6-O6)</f>
        <v>350</v>
      </c>
      <c r="Q6" s="90">
        <v>39.29</v>
      </c>
      <c r="R6" s="43">
        <f t="shared" ref="R6:R80" si="4">+K6*Q6</f>
        <v>157.16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8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97.5</v>
      </c>
      <c r="P20" s="103">
        <f t="shared" si="3"/>
        <v>97.5</v>
      </c>
      <c r="Q20" s="90">
        <v>22.25</v>
      </c>
      <c r="R20" s="43">
        <f t="shared" si="4"/>
        <v>66.75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127.5</v>
      </c>
      <c r="P21" s="103">
        <f t="shared" si="3"/>
        <v>127.5</v>
      </c>
      <c r="Q21" s="90">
        <v>22.85</v>
      </c>
      <c r="R21" s="43">
        <f t="shared" si="4"/>
        <v>68.550000000000011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93</v>
      </c>
      <c r="F22" s="71"/>
      <c r="G22" s="46">
        <f t="shared" si="0"/>
        <v>93</v>
      </c>
      <c r="H22" s="78">
        <v>0</v>
      </c>
      <c r="I22" s="76">
        <v>0</v>
      </c>
      <c r="J22" s="46">
        <f t="shared" si="1"/>
        <v>79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700</v>
      </c>
      <c r="P22" s="103">
        <f t="shared" si="3"/>
        <v>700</v>
      </c>
      <c r="Q22" s="90">
        <v>26.6</v>
      </c>
      <c r="R22" s="43">
        <f t="shared" si="4"/>
        <v>372.40000000000003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03">
        <f t="shared" si="3"/>
        <v>200</v>
      </c>
      <c r="Q28" s="90">
        <v>31.97</v>
      </c>
      <c r="R28" s="43">
        <f t="shared" si="4"/>
        <v>127.88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3">
        <f t="shared" si="3"/>
        <v>65</v>
      </c>
      <c r="Q32" s="90">
        <v>46.37</v>
      </c>
      <c r="R32" s="43">
        <f t="shared" si="4"/>
        <v>46.37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17</v>
      </c>
      <c r="F33" s="71"/>
      <c r="G33" s="46">
        <f t="shared" si="5"/>
        <v>17</v>
      </c>
      <c r="H33" s="78">
        <v>2</v>
      </c>
      <c r="I33" s="76">
        <v>0</v>
      </c>
      <c r="J33" s="46">
        <f t="shared" si="6"/>
        <v>10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v>325</v>
      </c>
      <c r="P33" s="103">
        <f t="shared" si="3"/>
        <v>325</v>
      </c>
      <c r="Q33" s="90">
        <v>38.9</v>
      </c>
      <c r="R33" s="43">
        <f t="shared" si="4"/>
        <v>194.5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10</v>
      </c>
      <c r="F35" s="71"/>
      <c r="G35" s="46">
        <f t="shared" si="5"/>
        <v>10</v>
      </c>
      <c r="H35" s="78">
        <v>3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3">
        <f>SUM(M55-O55)</f>
        <v>170</v>
      </c>
      <c r="Q55" s="90">
        <v>29.34</v>
      </c>
      <c r="R55" s="43">
        <f>+K55*Q55</f>
        <v>58.68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30</v>
      </c>
      <c r="F193" s="71"/>
      <c r="G193" s="46">
        <f t="shared" si="30"/>
        <v>30</v>
      </c>
      <c r="H193" s="78">
        <v>0</v>
      </c>
      <c r="I193" s="76">
        <v>0</v>
      </c>
      <c r="J193" s="46">
        <f t="shared" si="31"/>
        <v>30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38</v>
      </c>
      <c r="F194" s="71"/>
      <c r="G194" s="46">
        <f t="shared" si="30"/>
        <v>38</v>
      </c>
      <c r="H194" s="78">
        <v>0</v>
      </c>
      <c r="I194" s="76">
        <v>0</v>
      </c>
      <c r="J194" s="46">
        <f t="shared" si="31"/>
        <v>37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16</v>
      </c>
      <c r="F198" s="71">
        <v>5</v>
      </c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+'9'!J243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1380.25</v>
      </c>
      <c r="S260" s="75"/>
    </row>
    <row r="261" spans="1:22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2" ht="24.6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4420</v>
      </c>
    </row>
    <row r="263" spans="1:22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1290</v>
      </c>
      <c r="O264" s="2">
        <v>100</v>
      </c>
      <c r="P264" s="2">
        <v>200</v>
      </c>
      <c r="Q264" s="88">
        <v>100</v>
      </c>
      <c r="R264" s="2">
        <v>290</v>
      </c>
      <c r="S264" s="2">
        <v>160</v>
      </c>
      <c r="T264" s="2">
        <v>165</v>
      </c>
      <c r="U264" s="2">
        <v>225</v>
      </c>
      <c r="V264" s="2">
        <v>50</v>
      </c>
    </row>
    <row r="265" spans="1:22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1635</v>
      </c>
    </row>
    <row r="268" spans="1:22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1495</v>
      </c>
    </row>
    <row r="269" spans="1:22" ht="24.6">
      <c r="A269" s="1"/>
      <c r="E269" s="1"/>
      <c r="F269" s="1"/>
      <c r="G269" s="31"/>
      <c r="J269" s="31"/>
      <c r="L269" s="34" t="s">
        <v>209</v>
      </c>
      <c r="M269" s="35"/>
      <c r="N269" s="37">
        <v>1495</v>
      </c>
    </row>
    <row r="270" spans="1:22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209</v>
      </c>
      <c r="F6" s="71"/>
      <c r="G6" s="46">
        <f t="shared" si="0"/>
        <v>209</v>
      </c>
      <c r="H6" s="78">
        <v>0</v>
      </c>
      <c r="I6" s="76">
        <v>0</v>
      </c>
      <c r="J6" s="46">
        <f t="shared" si="1"/>
        <v>199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100</v>
      </c>
      <c r="P6" s="103">
        <f t="shared" ref="P6:P80" si="3">SUM(M6-O6)</f>
        <v>900</v>
      </c>
      <c r="Q6" s="90">
        <v>39.29</v>
      </c>
      <c r="R6" s="43">
        <f t="shared" ref="R6:R80" si="4">+K6*Q6</f>
        <v>392.9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13</v>
      </c>
      <c r="F11" s="71">
        <v>20</v>
      </c>
      <c r="G11" s="46">
        <f t="shared" si="0"/>
        <v>33</v>
      </c>
      <c r="H11" s="78">
        <v>0</v>
      </c>
      <c r="I11" s="76">
        <v>0</v>
      </c>
      <c r="J11" s="46">
        <f t="shared" si="1"/>
        <v>32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8</v>
      </c>
      <c r="F20" s="71">
        <v>4</v>
      </c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79</v>
      </c>
      <c r="F22" s="71">
        <v>15</v>
      </c>
      <c r="G22" s="46">
        <f t="shared" si="0"/>
        <v>94</v>
      </c>
      <c r="H22" s="78">
        <v>0</v>
      </c>
      <c r="I22" s="76">
        <v>0</v>
      </c>
      <c r="J22" s="46">
        <f t="shared" si="1"/>
        <v>82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500</v>
      </c>
      <c r="P22" s="103">
        <f t="shared" si="3"/>
        <v>700</v>
      </c>
      <c r="Q22" s="90">
        <v>26.6</v>
      </c>
      <c r="R22" s="43">
        <f t="shared" si="4"/>
        <v>319.20000000000005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21</v>
      </c>
      <c r="F24" s="71">
        <v>10</v>
      </c>
      <c r="G24" s="46">
        <f t="shared" si="0"/>
        <v>31</v>
      </c>
      <c r="H24" s="78">
        <v>0</v>
      </c>
      <c r="I24" s="76">
        <v>0</v>
      </c>
      <c r="J24" s="46">
        <f t="shared" si="1"/>
        <v>30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24</v>
      </c>
      <c r="F28" s="71">
        <v>10</v>
      </c>
      <c r="G28" s="46">
        <f t="shared" si="5"/>
        <v>34</v>
      </c>
      <c r="H28" s="78">
        <v>0</v>
      </c>
      <c r="I28" s="76">
        <v>0</v>
      </c>
      <c r="J28" s="46">
        <f t="shared" si="6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61</v>
      </c>
      <c r="F31" s="71">
        <v>15</v>
      </c>
      <c r="G31" s="46">
        <f t="shared" si="5"/>
        <v>76</v>
      </c>
      <c r="H31" s="78">
        <v>0</v>
      </c>
      <c r="I31" s="76">
        <v>0</v>
      </c>
      <c r="J31" s="46">
        <f t="shared" si="6"/>
        <v>76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10</v>
      </c>
      <c r="F32" s="71">
        <v>10</v>
      </c>
      <c r="G32" s="46">
        <f t="shared" si="5"/>
        <v>20</v>
      </c>
      <c r="H32" s="78">
        <v>0</v>
      </c>
      <c r="I32" s="76">
        <v>0</v>
      </c>
      <c r="J32" s="46">
        <f t="shared" si="6"/>
        <v>13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455</v>
      </c>
      <c r="P32" s="103">
        <f t="shared" si="3"/>
        <v>455</v>
      </c>
      <c r="Q32" s="90">
        <v>46.37</v>
      </c>
      <c r="R32" s="43">
        <f t="shared" si="4"/>
        <v>324.58999999999997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10</v>
      </c>
      <c r="F33" s="71">
        <v>5</v>
      </c>
      <c r="G33" s="46">
        <f t="shared" si="5"/>
        <v>15</v>
      </c>
      <c r="H33" s="78">
        <v>0</v>
      </c>
      <c r="I33" s="76">
        <v>0</v>
      </c>
      <c r="J33" s="46">
        <f t="shared" si="6"/>
        <v>14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3">
        <f t="shared" si="3"/>
        <v>65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03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>
        <v>10</v>
      </c>
      <c r="G39" s="46">
        <f t="shared" si="5"/>
        <v>15</v>
      </c>
      <c r="H39" s="78">
        <v>0</v>
      </c>
      <c r="I39" s="76">
        <v>0</v>
      </c>
      <c r="J39" s="46">
        <f t="shared" si="6"/>
        <v>14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11</v>
      </c>
      <c r="F40" s="71">
        <v>11</v>
      </c>
      <c r="G40" s="46">
        <f t="shared" si="5"/>
        <v>22</v>
      </c>
      <c r="H40" s="78">
        <v>0</v>
      </c>
      <c r="I40" s="76">
        <v>0</v>
      </c>
      <c r="J40" s="46">
        <f t="shared" si="6"/>
        <v>22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8</v>
      </c>
      <c r="F41" s="71">
        <v>10</v>
      </c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>
        <v>2</v>
      </c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16</v>
      </c>
      <c r="F53" s="71">
        <v>10</v>
      </c>
      <c r="G53" s="46">
        <f t="shared" si="5"/>
        <v>26</v>
      </c>
      <c r="H53" s="78">
        <v>0</v>
      </c>
      <c r="I53" s="76">
        <v>0</v>
      </c>
      <c r="J53" s="46">
        <f t="shared" si="6"/>
        <v>25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11</v>
      </c>
      <c r="F55" s="71">
        <v>2</v>
      </c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7</v>
      </c>
      <c r="F58" s="71">
        <v>5</v>
      </c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9</v>
      </c>
      <c r="F62" s="71">
        <v>2</v>
      </c>
      <c r="G62" s="46">
        <f t="shared" si="5"/>
        <v>11</v>
      </c>
      <c r="H62" s="78">
        <v>0</v>
      </c>
      <c r="I62" s="76">
        <v>0</v>
      </c>
      <c r="J62" s="46">
        <f t="shared" si="6"/>
        <v>9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3">
        <f t="shared" si="3"/>
        <v>170</v>
      </c>
      <c r="Q62" s="90">
        <v>29.82</v>
      </c>
      <c r="R62" s="43">
        <f t="shared" si="4"/>
        <v>59.64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12</v>
      </c>
      <c r="F77" s="71">
        <v>10</v>
      </c>
      <c r="G77" s="46">
        <f t="shared" si="5"/>
        <v>22</v>
      </c>
      <c r="H77" s="78">
        <v>0</v>
      </c>
      <c r="I77" s="76">
        <v>0</v>
      </c>
      <c r="J77" s="46">
        <f t="shared" si="6"/>
        <v>21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8</v>
      </c>
      <c r="F84" s="71">
        <v>3</v>
      </c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11</v>
      </c>
      <c r="F112" s="71">
        <v>10</v>
      </c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11</v>
      </c>
      <c r="F115" s="71">
        <v>10</v>
      </c>
      <c r="G115" s="46">
        <f t="shared" si="23"/>
        <v>21</v>
      </c>
      <c r="H115" s="78">
        <v>0</v>
      </c>
      <c r="I115" s="76">
        <v>0</v>
      </c>
      <c r="J115" s="46">
        <f t="shared" si="24"/>
        <v>18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9</v>
      </c>
      <c r="F133" s="71">
        <v>10</v>
      </c>
      <c r="G133" s="46">
        <f t="shared" si="23"/>
        <v>19</v>
      </c>
      <c r="H133" s="78">
        <v>0</v>
      </c>
      <c r="I133" s="76">
        <v>0</v>
      </c>
      <c r="J133" s="46">
        <f t="shared" si="24"/>
        <v>19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5</v>
      </c>
      <c r="F175" s="71">
        <v>10</v>
      </c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3</v>
      </c>
      <c r="F180" s="71">
        <v>10</v>
      </c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</v>
      </c>
      <c r="F185" s="71">
        <v>30</v>
      </c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30</v>
      </c>
      <c r="F193" s="71"/>
      <c r="G193" s="46">
        <f t="shared" si="30"/>
        <v>30</v>
      </c>
      <c r="H193" s="78">
        <v>0</v>
      </c>
      <c r="I193" s="76">
        <v>0</v>
      </c>
      <c r="J193" s="46">
        <f t="shared" si="31"/>
        <v>28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37</v>
      </c>
      <c r="F194" s="71">
        <v>8</v>
      </c>
      <c r="G194" s="46">
        <f t="shared" si="30"/>
        <v>45</v>
      </c>
      <c r="H194" s="78">
        <v>0</v>
      </c>
      <c r="I194" s="76">
        <v>0</v>
      </c>
      <c r="J194" s="46">
        <f t="shared" si="31"/>
        <v>44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9</v>
      </c>
      <c r="F195" s="71">
        <v>10</v>
      </c>
      <c r="G195" s="46">
        <f t="shared" si="30"/>
        <v>19</v>
      </c>
      <c r="H195" s="78">
        <v>0</v>
      </c>
      <c r="I195" s="76">
        <v>0</v>
      </c>
      <c r="J195" s="46">
        <f t="shared" si="31"/>
        <v>18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28</v>
      </c>
      <c r="F196" s="71">
        <v>10</v>
      </c>
      <c r="G196" s="46">
        <f t="shared" si="30"/>
        <v>38</v>
      </c>
      <c r="H196" s="78">
        <v>0</v>
      </c>
      <c r="I196" s="76">
        <v>0</v>
      </c>
      <c r="J196" s="46">
        <f t="shared" si="31"/>
        <v>38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+'10'!J243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1643.93</v>
      </c>
      <c r="S260" s="75"/>
    </row>
    <row r="261" spans="1:21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1" ht="24.6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4835</v>
      </c>
    </row>
    <row r="263" spans="1:21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130</v>
      </c>
      <c r="P264" s="2">
        <v>130</v>
      </c>
      <c r="Q264" s="88">
        <v>100</v>
      </c>
      <c r="R264" s="2">
        <v>150</v>
      </c>
      <c r="S264" s="2">
        <v>230</v>
      </c>
      <c r="T264" s="2">
        <v>100</v>
      </c>
      <c r="U264" s="2">
        <v>310</v>
      </c>
    </row>
    <row r="265" spans="1:21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1320</v>
      </c>
    </row>
    <row r="268" spans="1:21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2365</v>
      </c>
    </row>
    <row r="269" spans="1:21" ht="24.6">
      <c r="A269" s="1"/>
      <c r="E269" s="1"/>
      <c r="F269" s="1"/>
      <c r="G269" s="31"/>
      <c r="J269" s="31"/>
      <c r="L269" s="34" t="s">
        <v>209</v>
      </c>
      <c r="M269" s="35"/>
      <c r="N269" s="37">
        <v>2365</v>
      </c>
    </row>
    <row r="270" spans="1:21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E000000}">
    <filterColumn colId="15">
      <filters blank="1">
        <filter val="-"/>
        <filter val="100.00"/>
        <filter val="120.00"/>
        <filter val="130"/>
        <filter val="130.00"/>
        <filter val="170.00"/>
        <filter val="180.00"/>
        <filter val="455.00"/>
        <filter val="50.00"/>
        <filter val="60.00"/>
        <filter val="65.00"/>
        <filter val="7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FFCCFF"/>
  </sheetPr>
  <dimension ref="A1:W346"/>
  <sheetViews>
    <sheetView zoomScale="70" zoomScaleNormal="70" workbookViewId="0">
      <pane xSplit="10" ySplit="4" topLeftCell="K44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199</v>
      </c>
      <c r="F6" s="71"/>
      <c r="G6" s="46">
        <f t="shared" si="0"/>
        <v>199</v>
      </c>
      <c r="H6" s="78">
        <v>0</v>
      </c>
      <c r="I6" s="76">
        <v>0</v>
      </c>
      <c r="J6" s="46">
        <f t="shared" si="1"/>
        <v>184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150</v>
      </c>
      <c r="P6" s="103">
        <f t="shared" ref="P6:P80" si="3">SUM(M6-O6)</f>
        <v>1350</v>
      </c>
      <c r="Q6" s="90">
        <v>39.29</v>
      </c>
      <c r="R6" s="43">
        <f t="shared" ref="R6:R80" si="4">+K6*Q6</f>
        <v>589.35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29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1"/>
        <v>78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24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03">
        <f t="shared" si="3"/>
        <v>600</v>
      </c>
      <c r="Q24" s="90">
        <v>40.51</v>
      </c>
      <c r="R24" s="43">
        <f t="shared" si="4"/>
        <v>243.06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34</v>
      </c>
      <c r="F28" s="71"/>
      <c r="G28" s="46">
        <f t="shared" si="5"/>
        <v>34</v>
      </c>
      <c r="H28" s="78">
        <v>0</v>
      </c>
      <c r="I28" s="76">
        <v>0</v>
      </c>
      <c r="J28" s="46">
        <f t="shared" si="6"/>
        <v>33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76</v>
      </c>
      <c r="F31" s="71"/>
      <c r="G31" s="46">
        <f t="shared" si="5"/>
        <v>76</v>
      </c>
      <c r="H31" s="78">
        <v>0</v>
      </c>
      <c r="I31" s="76">
        <v>0</v>
      </c>
      <c r="J31" s="46">
        <f t="shared" si="6"/>
        <v>73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14</v>
      </c>
      <c r="F33" s="71"/>
      <c r="G33" s="46">
        <f t="shared" si="5"/>
        <v>14</v>
      </c>
      <c r="H33" s="78">
        <v>0</v>
      </c>
      <c r="I33" s="76">
        <v>0</v>
      </c>
      <c r="J33" s="46">
        <f t="shared" si="6"/>
        <v>13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22</v>
      </c>
      <c r="F40" s="71"/>
      <c r="G40" s="46">
        <f t="shared" si="5"/>
        <v>22</v>
      </c>
      <c r="H40" s="78">
        <v>0</v>
      </c>
      <c r="I40" s="76">
        <v>0</v>
      </c>
      <c r="J40" s="46">
        <f t="shared" si="6"/>
        <v>21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25</v>
      </c>
      <c r="F53" s="71"/>
      <c r="G53" s="46">
        <f t="shared" si="5"/>
        <v>25</v>
      </c>
      <c r="H53" s="78">
        <v>0</v>
      </c>
      <c r="I53" s="76">
        <v>0</v>
      </c>
      <c r="J53" s="46">
        <f t="shared" si="6"/>
        <v>24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17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3">
        <f t="shared" si="3"/>
        <v>170</v>
      </c>
      <c r="Q57" s="90">
        <v>31.46</v>
      </c>
      <c r="R57" s="43">
        <f t="shared" si="4"/>
        <v>62.92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13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3">
        <f t="shared" si="8"/>
        <v>300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44</v>
      </c>
      <c r="F194" s="71"/>
      <c r="G194" s="46">
        <f t="shared" si="30"/>
        <v>44</v>
      </c>
      <c r="H194" s="78">
        <v>0</v>
      </c>
      <c r="I194" s="76">
        <v>0</v>
      </c>
      <c r="J194" s="46">
        <f t="shared" si="31"/>
        <v>41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38</v>
      </c>
      <c r="F196" s="71"/>
      <c r="G196" s="46">
        <f t="shared" si="30"/>
        <v>38</v>
      </c>
      <c r="H196" s="78">
        <v>0</v>
      </c>
      <c r="I196" s="76">
        <v>0</v>
      </c>
      <c r="J196" s="46">
        <f t="shared" si="31"/>
        <v>37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19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03">
        <f t="shared" si="35"/>
        <v>150</v>
      </c>
      <c r="Q198" s="90">
        <v>64.38</v>
      </c>
      <c r="R198" s="43">
        <f t="shared" si="36"/>
        <v>128.76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+'11'!J243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1894.72</v>
      </c>
      <c r="S260" s="75"/>
    </row>
    <row r="261" spans="1:23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3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5355</v>
      </c>
    </row>
    <row r="263" spans="1:23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2780</v>
      </c>
      <c r="O264" s="2">
        <v>140</v>
      </c>
      <c r="P264" s="2">
        <v>500</v>
      </c>
      <c r="Q264" s="88">
        <v>690</v>
      </c>
      <c r="R264" s="2">
        <v>270</v>
      </c>
      <c r="S264" s="2">
        <v>370</v>
      </c>
      <c r="T264" s="2">
        <v>200</v>
      </c>
      <c r="U264" s="2">
        <v>180</v>
      </c>
      <c r="V264" s="2">
        <v>180</v>
      </c>
      <c r="W264" s="2">
        <v>250</v>
      </c>
    </row>
    <row r="265" spans="1:23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23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2205</v>
      </c>
    </row>
    <row r="269" spans="1:23" ht="24.6">
      <c r="A269" s="1"/>
      <c r="E269" s="1"/>
      <c r="F269" s="1"/>
      <c r="G269" s="31"/>
      <c r="J269" s="31"/>
      <c r="L269" s="34" t="s">
        <v>209</v>
      </c>
      <c r="M269" s="35"/>
      <c r="N269" s="37">
        <v>2205</v>
      </c>
    </row>
    <row r="270" spans="1:23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0F000000}">
    <filterColumn colId="15">
      <filters blank="1">
        <filter val="-"/>
        <filter val="100.00"/>
        <filter val="120.00"/>
        <filter val="130.00"/>
        <filter val="150.00"/>
        <filter val="170.00"/>
        <filter val="300.00"/>
        <filter val="360.00"/>
        <filter val="400.00"/>
        <filter val="50.00"/>
        <filter val="500"/>
        <filter val="60.00"/>
        <filter val="600.00"/>
        <filter val="6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CCFF"/>
  </sheetPr>
  <dimension ref="A1:S346"/>
  <sheetViews>
    <sheetView zoomScale="70" zoomScaleNormal="70" workbookViewId="0">
      <pane xSplit="10" ySplit="4" topLeftCell="M200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hidden="1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184</v>
      </c>
      <c r="F6" s="71"/>
      <c r="G6" s="46">
        <f t="shared" si="0"/>
        <v>184</v>
      </c>
      <c r="H6" s="78">
        <v>0</v>
      </c>
      <c r="I6" s="76">
        <v>0</v>
      </c>
      <c r="J6" s="46">
        <f t="shared" si="1"/>
        <v>180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03">
        <f t="shared" ref="P6:P80" si="3">SUM(M6-O6)</f>
        <v>350</v>
      </c>
      <c r="Q6" s="90">
        <v>39.29</v>
      </c>
      <c r="R6" s="43">
        <f t="shared" ref="R6:R80" si="4">+K6*Q6</f>
        <v>157.16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29</v>
      </c>
      <c r="F11" s="71"/>
      <c r="G11" s="46">
        <f t="shared" si="0"/>
        <v>29</v>
      </c>
      <c r="H11" s="78">
        <v>0</v>
      </c>
      <c r="I11" s="76">
        <v>0</v>
      </c>
      <c r="J11" s="46">
        <f t="shared" si="1"/>
        <v>28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21</v>
      </c>
      <c r="F40" s="71"/>
      <c r="G40" s="46">
        <f t="shared" si="5"/>
        <v>21</v>
      </c>
      <c r="H40" s="78">
        <v>0</v>
      </c>
      <c r="I40" s="76">
        <v>0</v>
      </c>
      <c r="J40" s="46">
        <f t="shared" si="6"/>
        <v>21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2</v>
      </c>
      <c r="F72" s="71">
        <v>1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3">
        <f t="shared" si="3"/>
        <v>50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37</v>
      </c>
      <c r="F196" s="71"/>
      <c r="G196" s="46">
        <f t="shared" si="30"/>
        <v>37</v>
      </c>
      <c r="H196" s="78">
        <v>0</v>
      </c>
      <c r="I196" s="76">
        <v>0</v>
      </c>
      <c r="J196" s="46">
        <f t="shared" si="31"/>
        <v>37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16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225</v>
      </c>
      <c r="P198" s="103">
        <f t="shared" si="35"/>
        <v>225</v>
      </c>
      <c r="Q198" s="90">
        <v>64.38</v>
      </c>
      <c r="R198" s="43">
        <f t="shared" si="36"/>
        <v>193.14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+'12'!J243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389.49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1100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0000000}">
    <filterColumn colId="15">
      <filters blank="1">
        <filter val="-"/>
        <filter val="225.00"/>
        <filter val="35.00"/>
        <filter val="5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FFCCFF"/>
  </sheetPr>
  <dimension ref="A1:S346"/>
  <sheetViews>
    <sheetView zoomScale="70" zoomScaleNormal="70" workbookViewId="0">
      <pane xSplit="10" ySplit="4" topLeftCell="K50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O55" sqref="O55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180</v>
      </c>
      <c r="F6" s="71"/>
      <c r="G6" s="46">
        <f t="shared" si="0"/>
        <v>180</v>
      </c>
      <c r="H6" s="78">
        <v>0</v>
      </c>
      <c r="I6" s="76">
        <v>50</v>
      </c>
      <c r="J6" s="46">
        <f t="shared" si="1"/>
        <v>125</v>
      </c>
      <c r="K6" s="72">
        <v>5</v>
      </c>
      <c r="L6" s="15">
        <v>100</v>
      </c>
      <c r="M6" s="65">
        <f t="shared" ref="M6:M80" si="2">+L6*K6</f>
        <v>500</v>
      </c>
      <c r="N6" s="17" t="s">
        <v>1419</v>
      </c>
      <c r="O6" s="18">
        <v>50</v>
      </c>
      <c r="P6" s="103">
        <f>SUM(M6-O6)</f>
        <v>450</v>
      </c>
      <c r="Q6" s="90">
        <v>39.29</v>
      </c>
      <c r="R6" s="43">
        <f t="shared" ref="R6:R80" si="3">+K6*Q6</f>
        <v>196.45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2</v>
      </c>
      <c r="F7" s="71"/>
      <c r="G7" s="46">
        <f t="shared" si="0"/>
        <v>2</v>
      </c>
      <c r="H7" s="78">
        <v>0</v>
      </c>
      <c r="I7" s="76"/>
      <c r="J7" s="46">
        <f t="shared" si="1"/>
        <v>2</v>
      </c>
      <c r="K7" s="72"/>
      <c r="L7" s="15">
        <v>50</v>
      </c>
      <c r="M7" s="65">
        <f t="shared" si="2"/>
        <v>0</v>
      </c>
      <c r="N7" s="17"/>
      <c r="O7" s="18"/>
      <c r="P7" s="23"/>
      <c r="Q7" s="90">
        <v>26.11</v>
      </c>
      <c r="R7" s="43">
        <f t="shared" si="3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ref="P8:P80" si="4">SUM(M8-O8)</f>
        <v>0</v>
      </c>
      <c r="Q8" s="90">
        <v>33.89</v>
      </c>
      <c r="R8" s="43">
        <f t="shared" si="3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4"/>
        <v>100</v>
      </c>
      <c r="Q22" s="90">
        <v>26.6</v>
      </c>
      <c r="R22" s="43">
        <f t="shared" si="3"/>
        <v>26.6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21</v>
      </c>
      <c r="F40" s="71"/>
      <c r="G40" s="46">
        <f t="shared" si="5"/>
        <v>21</v>
      </c>
      <c r="H40" s="78">
        <v>0</v>
      </c>
      <c r="I40" s="76">
        <v>0</v>
      </c>
      <c r="J40" s="46">
        <f t="shared" si="6"/>
        <v>21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4"/>
        <v>50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3">
        <f t="shared" si="4"/>
        <v>170</v>
      </c>
      <c r="Q55" s="90">
        <v>29.34</v>
      </c>
      <c r="R55" s="43">
        <f>+K55*Q55</f>
        <v>58.68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3">
        <f t="shared" si="4"/>
        <v>170</v>
      </c>
      <c r="Q57" s="90">
        <v>31.46</v>
      </c>
      <c r="R57" s="43">
        <f t="shared" si="3"/>
        <v>62.92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2"/>
      <c r="R67" s="43">
        <f t="shared" si="3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2"/>
      <c r="R68" s="43">
        <f t="shared" si="3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/>
      <c r="R73" s="43">
        <f t="shared" si="3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4"/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4"/>
        <v>50</v>
      </c>
      <c r="Q77" s="90">
        <v>17.329999999999998</v>
      </c>
      <c r="R77" s="43">
        <f t="shared" si="3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/>
      <c r="R79" s="43">
        <f t="shared" si="3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20</v>
      </c>
      <c r="F112" s="71"/>
      <c r="G112" s="46">
        <f t="shared" si="20"/>
        <v>20</v>
      </c>
      <c r="H112" s="78">
        <v>0</v>
      </c>
      <c r="I112" s="76">
        <v>0</v>
      </c>
      <c r="J112" s="46">
        <f t="shared" si="21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18</v>
      </c>
      <c r="F133" s="71"/>
      <c r="G133" s="46">
        <f t="shared" si="20"/>
        <v>18</v>
      </c>
      <c r="H133" s="78">
        <v>0</v>
      </c>
      <c r="I133" s="76">
        <v>0</v>
      </c>
      <c r="J133" s="46">
        <f t="shared" si="21"/>
        <v>17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12</v>
      </c>
      <c r="F180" s="71"/>
      <c r="G180" s="46">
        <f t="shared" si="27"/>
        <v>12</v>
      </c>
      <c r="H180" s="78">
        <v>0</v>
      </c>
      <c r="I180" s="76">
        <v>0</v>
      </c>
      <c r="J180" s="46">
        <f t="shared" si="28"/>
        <v>11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31</v>
      </c>
      <c r="F185" s="71"/>
      <c r="G185" s="46">
        <f t="shared" si="27"/>
        <v>31</v>
      </c>
      <c r="H185" s="78">
        <v>0</v>
      </c>
      <c r="I185" s="76">
        <v>0</v>
      </c>
      <c r="J185" s="46">
        <f t="shared" si="28"/>
        <v>31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27</v>
      </c>
      <c r="F193" s="71"/>
      <c r="G193" s="46">
        <f t="shared" si="27"/>
        <v>27</v>
      </c>
      <c r="H193" s="78">
        <v>0</v>
      </c>
      <c r="I193" s="76">
        <v>0</v>
      </c>
      <c r="J193" s="46">
        <f t="shared" si="28"/>
        <v>26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41</v>
      </c>
      <c r="F194" s="71"/>
      <c r="G194" s="46">
        <f t="shared" si="27"/>
        <v>41</v>
      </c>
      <c r="H194" s="78">
        <v>0</v>
      </c>
      <c r="I194" s="76">
        <v>0</v>
      </c>
      <c r="J194" s="46">
        <f t="shared" si="28"/>
        <v>40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18</v>
      </c>
      <c r="F195" s="71"/>
      <c r="G195" s="46">
        <f t="shared" si="27"/>
        <v>18</v>
      </c>
      <c r="H195" s="78">
        <v>0</v>
      </c>
      <c r="I195" s="76">
        <v>0</v>
      </c>
      <c r="J195" s="46">
        <f t="shared" si="28"/>
        <v>16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03">
        <f t="shared" si="26"/>
        <v>120</v>
      </c>
      <c r="Q195" s="90">
        <v>38</v>
      </c>
      <c r="R195" s="43">
        <f t="shared" si="32"/>
        <v>76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37</v>
      </c>
      <c r="F196" s="71"/>
      <c r="G196" s="46">
        <f t="shared" si="27"/>
        <v>37</v>
      </c>
      <c r="H196" s="78">
        <v>0</v>
      </c>
      <c r="I196" s="76">
        <v>0</v>
      </c>
      <c r="J196" s="46">
        <f t="shared" si="28"/>
        <v>37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+'13'!J243</f>
        <v>33</v>
      </c>
      <c r="F243" s="71"/>
      <c r="G243" s="46">
        <f t="shared" ref="G243:G246" si="43">E243+F243</f>
        <v>33</v>
      </c>
      <c r="H243" s="78">
        <v>0</v>
      </c>
      <c r="I243" s="76">
        <v>0</v>
      </c>
      <c r="J243" s="46">
        <f t="shared" ref="J243:J246" si="44">+G243-H243-K243-I243</f>
        <v>33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+'13'!J244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619.56999999999994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1615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440</v>
      </c>
      <c r="P264" s="2">
        <v>80</v>
      </c>
      <c r="Q264" s="88">
        <v>5</v>
      </c>
      <c r="R264" s="2">
        <v>250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650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1000000}">
    <filterColumn colId="15">
      <filters blank="1">
        <filter val="-"/>
        <filter val="100.00"/>
        <filter val="120.00"/>
        <filter val="170.00"/>
        <filter val="35.00"/>
        <filter val="50.00"/>
        <filter val="60.00"/>
        <filter val="8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125</v>
      </c>
      <c r="F6" s="71"/>
      <c r="G6" s="46">
        <f t="shared" si="0"/>
        <v>125</v>
      </c>
      <c r="H6" s="78">
        <v>0</v>
      </c>
      <c r="I6" s="76">
        <v>0</v>
      </c>
      <c r="J6" s="46">
        <f t="shared" si="1"/>
        <v>118</v>
      </c>
      <c r="K6" s="72">
        <v>7</v>
      </c>
      <c r="L6" s="15">
        <v>100</v>
      </c>
      <c r="M6" s="65">
        <f t="shared" ref="M6:M80" si="2">+L6*K6</f>
        <v>700</v>
      </c>
      <c r="N6" s="17"/>
      <c r="O6" s="18">
        <v>250</v>
      </c>
      <c r="P6" s="103">
        <f t="shared" ref="P6:P69" si="3">SUM(M6-O6)</f>
        <v>450</v>
      </c>
      <c r="Q6" s="90">
        <v>39.29</v>
      </c>
      <c r="R6" s="43">
        <f t="shared" ref="R6:R80" si="4">+K6*Q6</f>
        <v>275.02999999999997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/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77</v>
      </c>
      <c r="F22" s="71"/>
      <c r="G22" s="46">
        <f t="shared" si="0"/>
        <v>77</v>
      </c>
      <c r="H22" s="78">
        <v>0</v>
      </c>
      <c r="I22" s="76">
        <v>0</v>
      </c>
      <c r="J22" s="46">
        <f t="shared" si="1"/>
        <v>64</v>
      </c>
      <c r="K22" s="72">
        <v>13</v>
      </c>
      <c r="L22" s="20">
        <v>100</v>
      </c>
      <c r="M22" s="65">
        <f t="shared" si="2"/>
        <v>1300</v>
      </c>
      <c r="N22" s="17"/>
      <c r="O22" s="18">
        <v>650</v>
      </c>
      <c r="P22" s="103">
        <f t="shared" si="3"/>
        <v>650</v>
      </c>
      <c r="Q22" s="90">
        <v>26.6</v>
      </c>
      <c r="R22" s="43">
        <f t="shared" si="4"/>
        <v>345.8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28</v>
      </c>
      <c r="K28" s="72">
        <v>5</v>
      </c>
      <c r="L28" s="15">
        <v>100</v>
      </c>
      <c r="M28" s="65">
        <f t="shared" si="2"/>
        <v>500</v>
      </c>
      <c r="N28" s="17"/>
      <c r="O28" s="18">
        <v>250</v>
      </c>
      <c r="P28" s="103">
        <f t="shared" si="3"/>
        <v>250</v>
      </c>
      <c r="Q28" s="90">
        <v>31.97</v>
      </c>
      <c r="R28" s="43">
        <f t="shared" si="4"/>
        <v>159.85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61</v>
      </c>
      <c r="K31" s="72">
        <v>12</v>
      </c>
      <c r="L31" s="15">
        <v>100</v>
      </c>
      <c r="M31" s="65">
        <f t="shared" si="2"/>
        <v>1200</v>
      </c>
      <c r="N31" s="17"/>
      <c r="O31" s="18">
        <v>600</v>
      </c>
      <c r="P31" s="103">
        <f t="shared" si="3"/>
        <v>600</v>
      </c>
      <c r="Q31" s="90">
        <v>38.46</v>
      </c>
      <c r="R31" s="43">
        <f t="shared" si="4"/>
        <v>461.52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13</v>
      </c>
      <c r="F33" s="71"/>
      <c r="G33" s="46">
        <f t="shared" si="5"/>
        <v>13</v>
      </c>
      <c r="H33" s="78">
        <v>2</v>
      </c>
      <c r="I33" s="76">
        <v>0</v>
      </c>
      <c r="J33" s="46">
        <f t="shared" si="6"/>
        <v>9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21</v>
      </c>
      <c r="F40" s="71"/>
      <c r="G40" s="46">
        <f t="shared" si="5"/>
        <v>21</v>
      </c>
      <c r="H40" s="78">
        <v>0</v>
      </c>
      <c r="I40" s="76">
        <v>0</v>
      </c>
      <c r="J40" s="46">
        <f t="shared" si="6"/>
        <v>21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/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/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12</v>
      </c>
      <c r="K48" s="72">
        <v>5</v>
      </c>
      <c r="L48" s="20">
        <v>50</v>
      </c>
      <c r="M48" s="65">
        <f>+L48*K48</f>
        <v>250</v>
      </c>
      <c r="N48" s="17"/>
      <c r="O48" s="18">
        <v>100</v>
      </c>
      <c r="P48" s="103">
        <f t="shared" si="3"/>
        <v>150</v>
      </c>
      <c r="Q48" s="90">
        <v>18.88</v>
      </c>
      <c r="R48" s="43">
        <f>+K48*Q48</f>
        <v>94.399999999999991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10</v>
      </c>
      <c r="K49" s="72">
        <v>4</v>
      </c>
      <c r="L49" s="20">
        <v>50</v>
      </c>
      <c r="M49" s="65">
        <f>+L49*K49</f>
        <v>200</v>
      </c>
      <c r="N49" s="17"/>
      <c r="O49" s="18">
        <v>100</v>
      </c>
      <c r="P49" s="103">
        <f t="shared" si="3"/>
        <v>100</v>
      </c>
      <c r="Q49" s="90">
        <v>20.43</v>
      </c>
      <c r="R49" s="43">
        <f>+K49*Q49</f>
        <v>81.72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6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>
        <v>150</v>
      </c>
      <c r="P50" s="103">
        <f t="shared" si="3"/>
        <v>150</v>
      </c>
      <c r="Q50" s="90">
        <v>21.81</v>
      </c>
      <c r="R50" s="43">
        <f t="shared" si="4"/>
        <v>130.85999999999999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5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50</v>
      </c>
      <c r="P51" s="103">
        <f t="shared" si="3"/>
        <v>50</v>
      </c>
      <c r="Q51" s="90">
        <v>14.65</v>
      </c>
      <c r="R51" s="43">
        <f>+K51*Q51</f>
        <v>29.3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20</v>
      </c>
      <c r="F77" s="71"/>
      <c r="G77" s="46">
        <f t="shared" si="5"/>
        <v>20</v>
      </c>
      <c r="H77" s="78">
        <v>3</v>
      </c>
      <c r="I77" s="76">
        <v>0</v>
      </c>
      <c r="J77" s="46">
        <f t="shared" si="6"/>
        <v>16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17.329999999999998</v>
      </c>
      <c r="R77" s="43">
        <f t="shared" si="4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2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2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2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20</v>
      </c>
      <c r="F112" s="71"/>
      <c r="G112" s="46">
        <f t="shared" si="20"/>
        <v>20</v>
      </c>
      <c r="H112" s="78">
        <v>0</v>
      </c>
      <c r="I112" s="76">
        <v>0</v>
      </c>
      <c r="J112" s="46">
        <f t="shared" si="21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7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17</v>
      </c>
      <c r="F133" s="71"/>
      <c r="G133" s="46">
        <f t="shared" si="20"/>
        <v>17</v>
      </c>
      <c r="H133" s="78">
        <v>0</v>
      </c>
      <c r="I133" s="76">
        <v>0</v>
      </c>
      <c r="J133" s="46">
        <f t="shared" si="21"/>
        <v>16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7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 t="shared" si="26"/>
        <v>150</v>
      </c>
      <c r="Q175" s="90">
        <v>29.96</v>
      </c>
      <c r="R175" s="43">
        <f>+K175*Q175</f>
        <v>89.88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11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hidden="1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31</v>
      </c>
      <c r="F185" s="71"/>
      <c r="G185" s="46">
        <f t="shared" si="27"/>
        <v>31</v>
      </c>
      <c r="H185" s="78">
        <v>0</v>
      </c>
      <c r="I185" s="76">
        <v>0</v>
      </c>
      <c r="J185" s="46">
        <f t="shared" si="28"/>
        <v>25</v>
      </c>
      <c r="K185" s="72">
        <v>6</v>
      </c>
      <c r="L185" s="20">
        <v>80</v>
      </c>
      <c r="M185" s="65">
        <f t="shared" si="31"/>
        <v>480</v>
      </c>
      <c r="N185" s="17" t="s">
        <v>16</v>
      </c>
      <c r="O185" s="18"/>
      <c r="P185" s="103">
        <f t="shared" si="26"/>
        <v>480</v>
      </c>
      <c r="Q185" s="124"/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26</v>
      </c>
      <c r="F193" s="71"/>
      <c r="G193" s="46">
        <f t="shared" si="27"/>
        <v>26</v>
      </c>
      <c r="H193" s="78">
        <v>0</v>
      </c>
      <c r="I193" s="76">
        <v>0</v>
      </c>
      <c r="J193" s="46">
        <f t="shared" si="28"/>
        <v>26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40</v>
      </c>
      <c r="F194" s="71"/>
      <c r="G194" s="46">
        <f t="shared" si="27"/>
        <v>40</v>
      </c>
      <c r="H194" s="78">
        <v>0</v>
      </c>
      <c r="I194" s="76">
        <v>0</v>
      </c>
      <c r="J194" s="46">
        <f t="shared" si="28"/>
        <v>38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37</v>
      </c>
      <c r="F196" s="71"/>
      <c r="G196" s="46">
        <f t="shared" si="27"/>
        <v>37</v>
      </c>
      <c r="H196" s="78">
        <v>0</v>
      </c>
      <c r="I196" s="76">
        <v>0</v>
      </c>
      <c r="J196" s="46">
        <f t="shared" si="28"/>
        <v>36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10</v>
      </c>
      <c r="K198" s="72">
        <v>6</v>
      </c>
      <c r="L198" s="20">
        <v>150</v>
      </c>
      <c r="M198" s="65">
        <f t="shared" si="31"/>
        <v>900</v>
      </c>
      <c r="N198" s="17"/>
      <c r="O198" s="18">
        <v>450</v>
      </c>
      <c r="P198" s="103">
        <f t="shared" ref="P198:P258" si="35">SUM(M198-O198)</f>
        <v>450</v>
      </c>
      <c r="Q198" s="90">
        <v>64.38</v>
      </c>
      <c r="R198" s="43">
        <f t="shared" si="32"/>
        <v>386.28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2"/>
      <c r="R207" s="43">
        <f t="shared" ref="R207" si="36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2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2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2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2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2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2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2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2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+'14'!J243</f>
        <v>33</v>
      </c>
      <c r="F243" s="71"/>
      <c r="G243" s="46">
        <f t="shared" ref="G243:G246" si="43">E243+F243</f>
        <v>33</v>
      </c>
      <c r="H243" s="78">
        <v>0</v>
      </c>
      <c r="I243" s="76">
        <v>0</v>
      </c>
      <c r="J243" s="46">
        <f t="shared" ref="J243:J246" si="44">+G243-H243-K243-I243</f>
        <v>33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2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+'14'!J244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2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2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2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2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2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2"/>
        <v>0</v>
      </c>
    </row>
    <row r="257" spans="1:21" ht="24.6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2"/>
      <c r="R257" s="43">
        <f t="shared" ref="R257" si="54">+K257*Q257</f>
        <v>0</v>
      </c>
    </row>
    <row r="258" spans="1:21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2"/>
        <v>0</v>
      </c>
    </row>
    <row r="259" spans="1:21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21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2481.71</v>
      </c>
      <c r="S260" s="75"/>
    </row>
    <row r="261" spans="1:21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1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7125</v>
      </c>
    </row>
    <row r="263" spans="1:21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1825</v>
      </c>
      <c r="O264" s="2">
        <v>250</v>
      </c>
      <c r="P264" s="2">
        <v>250</v>
      </c>
      <c r="Q264" s="88">
        <v>75</v>
      </c>
      <c r="R264" s="2">
        <v>425</v>
      </c>
      <c r="S264" s="2">
        <v>200</v>
      </c>
      <c r="T264" s="2">
        <v>300</v>
      </c>
      <c r="U264" s="2">
        <v>325</v>
      </c>
    </row>
    <row r="265" spans="1:21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2650</v>
      </c>
    </row>
    <row r="268" spans="1:21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2650</v>
      </c>
    </row>
    <row r="269" spans="1:21" ht="24.6">
      <c r="A269" s="1"/>
      <c r="E269" s="1"/>
      <c r="F269" s="1"/>
      <c r="G269" s="31"/>
      <c r="J269" s="31"/>
      <c r="L269" s="34" t="s">
        <v>209</v>
      </c>
      <c r="M269" s="35"/>
      <c r="N269" s="37">
        <v>2650</v>
      </c>
    </row>
    <row r="270" spans="1:21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2000000}">
    <filterColumn colId="15">
      <filters blank="1">
        <filter val="-"/>
        <filter val="100.00"/>
        <filter val="120.00"/>
        <filter val="150.00"/>
        <filter val="240.00"/>
        <filter val="250"/>
        <filter val="250.00"/>
        <filter val="260.00"/>
        <filter val="450.00"/>
        <filter val="50.00"/>
        <filter val="60.00"/>
        <filter val="600.00"/>
        <filter val="65.00"/>
        <filter val="6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U346"/>
  <sheetViews>
    <sheetView tabSelected="1" zoomScale="70" zoomScaleNormal="70" workbookViewId="0">
      <pane xSplit="10" ySplit="4" topLeftCell="L38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P46" sqref="P46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117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64</v>
      </c>
      <c r="F22" s="71"/>
      <c r="G22" s="46">
        <f t="shared" si="0"/>
        <v>64</v>
      </c>
      <c r="H22" s="78">
        <v>0</v>
      </c>
      <c r="I22" s="76">
        <v>0</v>
      </c>
      <c r="J22" s="46">
        <f t="shared" si="1"/>
        <v>62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21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150</v>
      </c>
      <c r="P28" s="103">
        <f t="shared" si="3"/>
        <v>550</v>
      </c>
      <c r="Q28" s="90">
        <v>31.97</v>
      </c>
      <c r="R28" s="43">
        <f t="shared" si="4"/>
        <v>223.79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58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21</v>
      </c>
      <c r="F40" s="71"/>
      <c r="G40" s="46">
        <f t="shared" si="5"/>
        <v>21</v>
      </c>
      <c r="H40" s="78">
        <v>0</v>
      </c>
      <c r="I40" s="76">
        <v>0</v>
      </c>
      <c r="J40" s="46">
        <f t="shared" si="6"/>
        <v>21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11</v>
      </c>
      <c r="K46" s="72">
        <v>7</v>
      </c>
      <c r="L46" s="15">
        <v>50</v>
      </c>
      <c r="M46" s="65">
        <f t="shared" si="2"/>
        <v>350</v>
      </c>
      <c r="N46" s="17" t="s">
        <v>16</v>
      </c>
      <c r="O46" s="18">
        <v>175</v>
      </c>
      <c r="P46" s="103">
        <f t="shared" si="3"/>
        <v>175</v>
      </c>
      <c r="Q46" s="90">
        <v>19.05</v>
      </c>
      <c r="R46" s="43">
        <f t="shared" si="4"/>
        <v>133.35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3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100</v>
      </c>
      <c r="P47" s="103">
        <f t="shared" si="3"/>
        <v>100</v>
      </c>
      <c r="Q47" s="90">
        <v>19.21</v>
      </c>
      <c r="R47" s="43">
        <f t="shared" si="4"/>
        <v>76.84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5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>
        <v>175</v>
      </c>
      <c r="P48" s="103">
        <f>SUM(M48-O48)</f>
        <v>175</v>
      </c>
      <c r="Q48" s="90">
        <v>18.88</v>
      </c>
      <c r="R48" s="43">
        <f>+K48*Q48</f>
        <v>132.16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5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125</v>
      </c>
      <c r="P49" s="103">
        <f>SUM(M49-O49)</f>
        <v>125</v>
      </c>
      <c r="Q49" s="90">
        <v>20.43</v>
      </c>
      <c r="R49" s="43">
        <f>+K49*Q49</f>
        <v>102.15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3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03">
        <f t="shared" si="3"/>
        <v>75</v>
      </c>
      <c r="Q50" s="90">
        <v>21.81</v>
      </c>
      <c r="R50" s="43">
        <f t="shared" si="4"/>
        <v>65.429999999999993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1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>
        <v>100</v>
      </c>
      <c r="P51" s="103">
        <f>SUM(M51-O51)</f>
        <v>100</v>
      </c>
      <c r="Q51" s="90">
        <v>14.65</v>
      </c>
      <c r="R51" s="43">
        <f>+K51*Q51</f>
        <v>58.6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3">
        <f t="shared" si="3"/>
        <v>120</v>
      </c>
      <c r="Q58" s="90">
        <v>34.56</v>
      </c>
      <c r="R58" s="43">
        <f t="shared" si="4"/>
        <v>69.12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25</v>
      </c>
      <c r="F185" s="71"/>
      <c r="G185" s="46">
        <f t="shared" si="30"/>
        <v>25</v>
      </c>
      <c r="H185" s="78">
        <v>0</v>
      </c>
      <c r="I185" s="76">
        <v>0</v>
      </c>
      <c r="J185" s="46">
        <f t="shared" si="31"/>
        <v>21</v>
      </c>
      <c r="K185" s="72">
        <v>4</v>
      </c>
      <c r="L185" s="20">
        <v>80</v>
      </c>
      <c r="M185" s="65">
        <f t="shared" si="34"/>
        <v>320</v>
      </c>
      <c r="N185" s="17" t="s">
        <v>16</v>
      </c>
      <c r="O185" s="18"/>
      <c r="P185" s="103">
        <f t="shared" si="35"/>
        <v>320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38</v>
      </c>
      <c r="F194" s="71"/>
      <c r="G194" s="46">
        <f t="shared" si="30"/>
        <v>38</v>
      </c>
      <c r="H194" s="78">
        <v>0</v>
      </c>
      <c r="I194" s="76">
        <v>0</v>
      </c>
      <c r="J194" s="46">
        <f t="shared" si="31"/>
        <v>35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16</v>
      </c>
      <c r="F195" s="71"/>
      <c r="G195" s="46">
        <f t="shared" si="30"/>
        <v>16</v>
      </c>
      <c r="H195" s="78">
        <v>0</v>
      </c>
      <c r="I195" s="76">
        <v>0</v>
      </c>
      <c r="J195" s="46">
        <f t="shared" si="31"/>
        <v>16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36</v>
      </c>
      <c r="F196" s="71"/>
      <c r="G196" s="46">
        <f t="shared" si="30"/>
        <v>36</v>
      </c>
      <c r="H196" s="78">
        <v>0</v>
      </c>
      <c r="I196" s="76">
        <v>0</v>
      </c>
      <c r="J196" s="46">
        <f t="shared" si="31"/>
        <v>35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9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+'15'!J243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1749.6099999999997</v>
      </c>
      <c r="S260" s="75"/>
    </row>
    <row r="261" spans="1:21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1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4900</v>
      </c>
    </row>
    <row r="263" spans="1:21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130</v>
      </c>
      <c r="P264" s="2">
        <v>50</v>
      </c>
      <c r="Q264" s="88">
        <v>250</v>
      </c>
      <c r="R264" s="2">
        <v>120</v>
      </c>
      <c r="S264" s="2">
        <v>50</v>
      </c>
      <c r="T264" s="2">
        <v>300</v>
      </c>
      <c r="U264" s="2">
        <v>150</v>
      </c>
    </row>
    <row r="265" spans="1:21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1020</v>
      </c>
    </row>
    <row r="268" spans="1:21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2830</v>
      </c>
    </row>
    <row r="269" spans="1:21" ht="24.6">
      <c r="A269" s="1"/>
      <c r="E269" s="1"/>
      <c r="F269" s="1"/>
      <c r="G269" s="31"/>
      <c r="J269" s="31"/>
      <c r="L269" s="34" t="s">
        <v>209</v>
      </c>
      <c r="M269" s="35"/>
      <c r="N269" s="37">
        <v>2830</v>
      </c>
    </row>
    <row r="270" spans="1:21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117</v>
      </c>
      <c r="F6" s="71"/>
      <c r="G6" s="46">
        <f t="shared" si="0"/>
        <v>117</v>
      </c>
      <c r="H6" s="78">
        <v>0</v>
      </c>
      <c r="I6" s="76">
        <v>0</v>
      </c>
      <c r="J6" s="46">
        <f t="shared" si="1"/>
        <v>117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3">
        <f t="shared" si="3"/>
        <v>255</v>
      </c>
      <c r="Q21" s="90">
        <v>22.85</v>
      </c>
      <c r="R21" s="43">
        <f t="shared" si="4"/>
        <v>68.550000000000011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62</v>
      </c>
      <c r="F22" s="71"/>
      <c r="G22" s="46">
        <f t="shared" si="0"/>
        <v>62</v>
      </c>
      <c r="H22" s="78">
        <v>0</v>
      </c>
      <c r="I22" s="76">
        <v>0</v>
      </c>
      <c r="J22" s="46">
        <f t="shared" si="1"/>
        <v>60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19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58</v>
      </c>
      <c r="F31" s="71"/>
      <c r="G31" s="46">
        <f t="shared" si="5"/>
        <v>58</v>
      </c>
      <c r="H31" s="78">
        <v>0</v>
      </c>
      <c r="I31" s="76">
        <v>0</v>
      </c>
      <c r="J31" s="46">
        <f t="shared" si="6"/>
        <v>48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3">
        <f t="shared" si="3"/>
        <v>1000</v>
      </c>
      <c r="Q31" s="90">
        <v>38.46</v>
      </c>
      <c r="R31" s="43">
        <f t="shared" si="4"/>
        <v>384.6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21</v>
      </c>
      <c r="F40" s="71"/>
      <c r="G40" s="46">
        <f t="shared" si="5"/>
        <v>21</v>
      </c>
      <c r="H40" s="78">
        <v>0</v>
      </c>
      <c r="I40" s="76">
        <v>0</v>
      </c>
      <c r="J40" s="46">
        <f t="shared" si="6"/>
        <v>21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3">
        <f>SUM(M48-O48)</f>
        <v>25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3">
        <f>SUM(M49-O49)</f>
        <v>25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16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3">
        <f>SUM(M53-O53)</f>
        <v>300</v>
      </c>
      <c r="Q53" s="90">
        <v>17.53</v>
      </c>
      <c r="R53" s="43">
        <f>+K53*Q53</f>
        <v>105.18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16</v>
      </c>
      <c r="F195" s="71"/>
      <c r="G195" s="46">
        <f t="shared" si="30"/>
        <v>16</v>
      </c>
      <c r="H195" s="78">
        <v>0</v>
      </c>
      <c r="I195" s="76">
        <v>0</v>
      </c>
      <c r="J195" s="46">
        <f t="shared" si="31"/>
        <v>15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35</v>
      </c>
      <c r="F196" s="71"/>
      <c r="G196" s="46">
        <f t="shared" si="30"/>
        <v>35</v>
      </c>
      <c r="H196" s="78">
        <v>0</v>
      </c>
      <c r="I196" s="76">
        <v>0</v>
      </c>
      <c r="J196" s="46">
        <f t="shared" si="31"/>
        <v>35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9</v>
      </c>
      <c r="F198" s="71"/>
      <c r="G198" s="46">
        <f t="shared" si="30"/>
        <v>9</v>
      </c>
      <c r="H198" s="78">
        <v>0</v>
      </c>
      <c r="I198" s="76">
        <v>0</v>
      </c>
      <c r="J198" s="46">
        <f t="shared" si="31"/>
        <v>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+'16'!J243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7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7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7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7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1238.77</v>
      </c>
      <c r="S260" s="75"/>
    </row>
    <row r="261" spans="1:27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7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3490</v>
      </c>
    </row>
    <row r="263" spans="1:27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2235</v>
      </c>
      <c r="O264" s="2">
        <v>135</v>
      </c>
      <c r="P264" s="2">
        <v>160</v>
      </c>
      <c r="Q264" s="88">
        <v>220</v>
      </c>
      <c r="R264" s="2">
        <v>50</v>
      </c>
      <c r="S264" s="2">
        <v>100</v>
      </c>
      <c r="T264" s="2">
        <v>130</v>
      </c>
      <c r="U264" s="2">
        <v>120</v>
      </c>
      <c r="V264" s="2">
        <v>85</v>
      </c>
      <c r="W264" s="2">
        <v>50</v>
      </c>
      <c r="X264" s="2">
        <v>220</v>
      </c>
      <c r="Y264" s="2">
        <v>415</v>
      </c>
      <c r="Z264" s="2">
        <v>400</v>
      </c>
      <c r="AA264" s="2">
        <v>150</v>
      </c>
    </row>
    <row r="265" spans="1:27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7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1155</v>
      </c>
    </row>
    <row r="269" spans="1:27" ht="24.6">
      <c r="A269" s="1"/>
      <c r="E269" s="1"/>
      <c r="F269" s="1"/>
      <c r="G269" s="31"/>
      <c r="J269" s="31"/>
      <c r="L269" s="34" t="s">
        <v>209</v>
      </c>
      <c r="M269" s="35"/>
      <c r="N269" s="37">
        <v>1155</v>
      </c>
    </row>
    <row r="270" spans="1:27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52</v>
      </c>
      <c r="F5" s="71">
        <v>30</v>
      </c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81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117</v>
      </c>
      <c r="F6" s="71">
        <v>10</v>
      </c>
      <c r="G6" s="46">
        <f t="shared" si="0"/>
        <v>127</v>
      </c>
      <c r="H6" s="78">
        <v>0</v>
      </c>
      <c r="I6" s="76">
        <v>0</v>
      </c>
      <c r="J6" s="46">
        <f t="shared" si="1"/>
        <v>117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3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2</v>
      </c>
      <c r="F7" s="71">
        <v>5</v>
      </c>
      <c r="G7" s="46">
        <f t="shared" si="0"/>
        <v>7</v>
      </c>
      <c r="H7" s="78">
        <v>0</v>
      </c>
      <c r="I7" s="76">
        <v>0</v>
      </c>
      <c r="J7" s="46">
        <f t="shared" si="1"/>
        <v>6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3">
        <f t="shared" si="3"/>
        <v>50</v>
      </c>
      <c r="Q7" s="90">
        <v>26.11</v>
      </c>
      <c r="R7" s="43">
        <f t="shared" si="4"/>
        <v>26.11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21</v>
      </c>
      <c r="F11" s="71">
        <v>20</v>
      </c>
      <c r="G11" s="46">
        <f t="shared" si="0"/>
        <v>41</v>
      </c>
      <c r="H11" s="78">
        <v>0</v>
      </c>
      <c r="I11" s="76">
        <v>0</v>
      </c>
      <c r="J11" s="46">
        <f t="shared" si="1"/>
        <v>30</v>
      </c>
      <c r="K11" s="72">
        <v>11</v>
      </c>
      <c r="L11" s="15">
        <v>50</v>
      </c>
      <c r="M11" s="65">
        <f t="shared" si="2"/>
        <v>550</v>
      </c>
      <c r="N11" s="17" t="s">
        <v>16</v>
      </c>
      <c r="O11" s="18">
        <v>100</v>
      </c>
      <c r="P11" s="103">
        <f t="shared" si="3"/>
        <v>450</v>
      </c>
      <c r="Q11" s="90">
        <v>16.940000000000001</v>
      </c>
      <c r="R11" s="43">
        <f t="shared" si="4"/>
        <v>186.34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9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60</v>
      </c>
      <c r="F22" s="71">
        <v>20</v>
      </c>
      <c r="G22" s="46">
        <f t="shared" si="0"/>
        <v>80</v>
      </c>
      <c r="H22" s="78">
        <v>0</v>
      </c>
      <c r="I22" s="76">
        <v>0</v>
      </c>
      <c r="J22" s="46">
        <f t="shared" si="1"/>
        <v>76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23</v>
      </c>
      <c r="F24" s="71">
        <v>15</v>
      </c>
      <c r="G24" s="46">
        <f t="shared" si="0"/>
        <v>38</v>
      </c>
      <c r="H24" s="78">
        <v>0</v>
      </c>
      <c r="I24" s="76">
        <v>0</v>
      </c>
      <c r="J24" s="46">
        <f t="shared" si="1"/>
        <v>35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3">
        <f>SUM(M24-O24)</f>
        <v>300</v>
      </c>
      <c r="Q24" s="90">
        <v>40.51</v>
      </c>
      <c r="R24" s="43">
        <f t="shared" si="4"/>
        <v>121.53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19</v>
      </c>
      <c r="F28" s="71">
        <v>10</v>
      </c>
      <c r="G28" s="46">
        <f t="shared" si="5"/>
        <v>29</v>
      </c>
      <c r="H28" s="78">
        <v>0</v>
      </c>
      <c r="I28" s="76">
        <v>0</v>
      </c>
      <c r="J28" s="46">
        <f t="shared" si="6"/>
        <v>25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3"/>
        <v>400</v>
      </c>
      <c r="Q28" s="90">
        <v>31.97</v>
      </c>
      <c r="R28" s="43">
        <f t="shared" si="4"/>
        <v>127.88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48</v>
      </c>
      <c r="F31" s="71">
        <v>30</v>
      </c>
      <c r="G31" s="46">
        <f t="shared" si="5"/>
        <v>78</v>
      </c>
      <c r="H31" s="78">
        <v>0</v>
      </c>
      <c r="I31" s="76">
        <v>0</v>
      </c>
      <c r="J31" s="46">
        <f t="shared" si="6"/>
        <v>73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10</v>
      </c>
      <c r="F32" s="71">
        <v>10</v>
      </c>
      <c r="G32" s="46">
        <f t="shared" si="5"/>
        <v>20</v>
      </c>
      <c r="H32" s="78">
        <v>0</v>
      </c>
      <c r="I32" s="76">
        <v>0</v>
      </c>
      <c r="J32" s="46">
        <f t="shared" si="6"/>
        <v>20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8</v>
      </c>
      <c r="F33" s="71">
        <v>10</v>
      </c>
      <c r="G33" s="46">
        <f t="shared" si="5"/>
        <v>18</v>
      </c>
      <c r="H33" s="78">
        <v>0</v>
      </c>
      <c r="I33" s="76">
        <v>0</v>
      </c>
      <c r="J33" s="46">
        <f t="shared" si="6"/>
        <v>17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3">
        <f t="shared" si="3"/>
        <v>65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2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195</v>
      </c>
      <c r="P34" s="103">
        <f t="shared" si="3"/>
        <v>195</v>
      </c>
      <c r="Q34" s="90">
        <v>38.07</v>
      </c>
      <c r="R34" s="43">
        <f t="shared" si="4"/>
        <v>114.21000000000001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5</v>
      </c>
      <c r="F35" s="71">
        <v>5</v>
      </c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11</v>
      </c>
      <c r="F39" s="71">
        <v>10</v>
      </c>
      <c r="G39" s="46">
        <f t="shared" si="5"/>
        <v>21</v>
      </c>
      <c r="H39" s="78">
        <v>0</v>
      </c>
      <c r="I39" s="76">
        <v>0</v>
      </c>
      <c r="J39" s="46">
        <f t="shared" si="6"/>
        <v>16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03">
        <f t="shared" si="3"/>
        <v>125</v>
      </c>
      <c r="Q39" s="90">
        <v>27.84</v>
      </c>
      <c r="R39" s="43">
        <f t="shared" si="4"/>
        <v>139.19999999999999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21</v>
      </c>
      <c r="F40" s="71">
        <v>5</v>
      </c>
      <c r="G40" s="46">
        <f t="shared" si="5"/>
        <v>26</v>
      </c>
      <c r="H40" s="78">
        <v>0</v>
      </c>
      <c r="I40" s="76">
        <v>0</v>
      </c>
      <c r="J40" s="46">
        <f t="shared" si="6"/>
        <v>24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75</v>
      </c>
      <c r="P40" s="103">
        <f t="shared" si="3"/>
        <v>25</v>
      </c>
      <c r="Q40" s="90">
        <v>27.12</v>
      </c>
      <c r="R40" s="43">
        <f t="shared" si="4"/>
        <v>54.24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16</v>
      </c>
      <c r="F41" s="71">
        <v>3</v>
      </c>
      <c r="G41" s="46">
        <f t="shared" si="5"/>
        <v>19</v>
      </c>
      <c r="H41" s="78">
        <v>0</v>
      </c>
      <c r="I41" s="76">
        <v>0</v>
      </c>
      <c r="J41" s="46">
        <f t="shared" si="6"/>
        <v>13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150</v>
      </c>
      <c r="P41" s="103">
        <f t="shared" si="3"/>
        <v>150</v>
      </c>
      <c r="Q41" s="90">
        <v>15.42</v>
      </c>
      <c r="R41" s="43">
        <f t="shared" si="4"/>
        <v>92.52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9</v>
      </c>
      <c r="F46" s="71">
        <v>10</v>
      </c>
      <c r="G46" s="46">
        <f t="shared" si="5"/>
        <v>19</v>
      </c>
      <c r="H46" s="78">
        <v>0</v>
      </c>
      <c r="I46" s="76">
        <v>0</v>
      </c>
      <c r="J46" s="46">
        <f t="shared" si="6"/>
        <v>18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3">
        <f t="shared" si="3"/>
        <v>25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3</v>
      </c>
      <c r="F47" s="71">
        <v>10</v>
      </c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1</v>
      </c>
      <c r="F51" s="71">
        <v>5</v>
      </c>
      <c r="G51" s="46">
        <f t="shared" si="5"/>
        <v>6</v>
      </c>
      <c r="H51" s="78">
        <v>0</v>
      </c>
      <c r="I51" s="76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3">
        <f>SUM(M51-O51)</f>
        <v>25</v>
      </c>
      <c r="Q51" s="90">
        <v>14.65</v>
      </c>
      <c r="R51" s="43">
        <f>+K51*Q51</f>
        <v>14.65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16</v>
      </c>
      <c r="F53" s="71">
        <v>5</v>
      </c>
      <c r="G53" s="46">
        <f t="shared" si="5"/>
        <v>21</v>
      </c>
      <c r="H53" s="78">
        <v>0</v>
      </c>
      <c r="I53" s="76">
        <v>0</v>
      </c>
      <c r="J53" s="46">
        <f t="shared" si="6"/>
        <v>19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11</v>
      </c>
      <c r="F55" s="71">
        <v>10</v>
      </c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>
        <v>2</v>
      </c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14</v>
      </c>
      <c r="F57" s="71">
        <v>10</v>
      </c>
      <c r="G57" s="46">
        <f t="shared" si="5"/>
        <v>24</v>
      </c>
      <c r="H57" s="78">
        <v>0</v>
      </c>
      <c r="I57" s="76">
        <v>0</v>
      </c>
      <c r="J57" s="46">
        <f t="shared" si="6"/>
        <v>23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3">
        <f t="shared" si="3"/>
        <v>85</v>
      </c>
      <c r="Q58" s="90">
        <v>34.56</v>
      </c>
      <c r="R58" s="43">
        <f t="shared" si="4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9</v>
      </c>
      <c r="F62" s="71">
        <v>10</v>
      </c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11</v>
      </c>
      <c r="F77" s="71">
        <v>10</v>
      </c>
      <c r="G77" s="46">
        <f t="shared" si="5"/>
        <v>21</v>
      </c>
      <c r="H77" s="78">
        <v>0</v>
      </c>
      <c r="I77" s="76">
        <v>0</v>
      </c>
      <c r="J77" s="46">
        <f t="shared" si="6"/>
        <v>17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03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4</v>
      </c>
      <c r="F83" s="71">
        <v>3</v>
      </c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11</v>
      </c>
      <c r="F84" s="71">
        <v>3</v>
      </c>
      <c r="G84" s="46">
        <f t="shared" si="5"/>
        <v>14</v>
      </c>
      <c r="H84" s="78">
        <v>0</v>
      </c>
      <c r="I84" s="76">
        <v>0</v>
      </c>
      <c r="J84" s="46">
        <f t="shared" si="6"/>
        <v>14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9</v>
      </c>
      <c r="F115" s="71">
        <v>10</v>
      </c>
      <c r="G115" s="46">
        <f t="shared" si="23"/>
        <v>19</v>
      </c>
      <c r="H115" s="78">
        <v>0</v>
      </c>
      <c r="I115" s="76">
        <v>0</v>
      </c>
      <c r="J115" s="46">
        <f t="shared" si="24"/>
        <v>17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2</v>
      </c>
      <c r="F132" s="71">
        <v>5</v>
      </c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3">
        <f t="shared" si="8"/>
        <v>60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14</v>
      </c>
      <c r="F133" s="71">
        <v>10</v>
      </c>
      <c r="G133" s="46">
        <f t="shared" si="23"/>
        <v>24</v>
      </c>
      <c r="H133" s="78">
        <v>0</v>
      </c>
      <c r="I133" s="76">
        <v>0</v>
      </c>
      <c r="J133" s="46">
        <f t="shared" si="24"/>
        <v>24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23</v>
      </c>
      <c r="F193" s="71">
        <v>5</v>
      </c>
      <c r="G193" s="46">
        <f t="shared" si="30"/>
        <v>28</v>
      </c>
      <c r="H193" s="78">
        <v>0</v>
      </c>
      <c r="I193" s="76">
        <v>0</v>
      </c>
      <c r="J193" s="46">
        <f t="shared" si="31"/>
        <v>26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33</v>
      </c>
      <c r="F194" s="71">
        <v>5</v>
      </c>
      <c r="G194" s="46">
        <f t="shared" si="30"/>
        <v>38</v>
      </c>
      <c r="H194" s="78">
        <v>0</v>
      </c>
      <c r="I194" s="76">
        <v>0</v>
      </c>
      <c r="J194" s="46">
        <f t="shared" si="31"/>
        <v>38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15</v>
      </c>
      <c r="F195" s="71">
        <v>5</v>
      </c>
      <c r="G195" s="46">
        <f t="shared" si="30"/>
        <v>20</v>
      </c>
      <c r="H195" s="78">
        <v>0</v>
      </c>
      <c r="I195" s="76">
        <v>0</v>
      </c>
      <c r="J195" s="46">
        <f t="shared" si="31"/>
        <v>17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03">
        <f t="shared" si="35"/>
        <v>180</v>
      </c>
      <c r="Q195" s="90">
        <v>38</v>
      </c>
      <c r="R195" s="43">
        <f t="shared" si="36"/>
        <v>114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35</v>
      </c>
      <c r="F196" s="71">
        <v>5</v>
      </c>
      <c r="G196" s="46">
        <f t="shared" si="30"/>
        <v>40</v>
      </c>
      <c r="H196" s="78">
        <v>0</v>
      </c>
      <c r="I196" s="76">
        <v>0</v>
      </c>
      <c r="J196" s="46">
        <f t="shared" si="31"/>
        <v>31</v>
      </c>
      <c r="K196" s="72">
        <v>9</v>
      </c>
      <c r="L196" s="20">
        <v>120</v>
      </c>
      <c r="M196" s="65">
        <f t="shared" si="34"/>
        <v>1080</v>
      </c>
      <c r="N196" s="17" t="s">
        <v>16</v>
      </c>
      <c r="O196" s="18"/>
      <c r="P196" s="103">
        <f t="shared" si="35"/>
        <v>1080</v>
      </c>
      <c r="Q196" s="90">
        <v>73</v>
      </c>
      <c r="R196" s="43">
        <f t="shared" si="36"/>
        <v>657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9</v>
      </c>
      <c r="F198" s="71"/>
      <c r="G198" s="46">
        <f t="shared" si="30"/>
        <v>9</v>
      </c>
      <c r="H198" s="78">
        <v>0</v>
      </c>
      <c r="I198" s="76">
        <v>0</v>
      </c>
      <c r="J198" s="46">
        <f t="shared" si="31"/>
        <v>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+'17'!J243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32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3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2732.8599999999997</v>
      </c>
      <c r="S260" s="75"/>
    </row>
    <row r="261" spans="1:21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1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7215</v>
      </c>
    </row>
    <row r="263" spans="1:21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1095</v>
      </c>
      <c r="O264" s="2">
        <v>100</v>
      </c>
      <c r="P264" s="2">
        <v>185</v>
      </c>
      <c r="Q264" s="88">
        <v>120</v>
      </c>
      <c r="R264" s="2">
        <v>170</v>
      </c>
      <c r="S264" s="2">
        <v>220</v>
      </c>
      <c r="T264" s="2">
        <v>150</v>
      </c>
      <c r="U264" s="2">
        <v>150</v>
      </c>
    </row>
    <row r="265" spans="1:21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990</v>
      </c>
    </row>
    <row r="268" spans="1:21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5130</v>
      </c>
    </row>
    <row r="269" spans="1:21" ht="24.6">
      <c r="A269" s="1"/>
      <c r="E269" s="1"/>
      <c r="F269" s="1"/>
      <c r="G269" s="31"/>
      <c r="J269" s="31"/>
      <c r="L269" s="34" t="s">
        <v>209</v>
      </c>
      <c r="M269" s="35"/>
      <c r="N269" s="37">
        <v>5130</v>
      </c>
    </row>
    <row r="270" spans="1:21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81</v>
      </c>
      <c r="F5" s="71"/>
      <c r="G5" s="46">
        <f t="shared" ref="G5:G26" si="0">E5+F5</f>
        <v>81</v>
      </c>
      <c r="H5" s="78">
        <v>0</v>
      </c>
      <c r="I5" s="76">
        <v>0</v>
      </c>
      <c r="J5" s="46">
        <f t="shared" ref="J5:J26" si="1">+G5-H5-K5-I5</f>
        <v>79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117</v>
      </c>
      <c r="F6" s="71"/>
      <c r="G6" s="46">
        <f t="shared" si="0"/>
        <v>117</v>
      </c>
      <c r="H6" s="78">
        <v>0</v>
      </c>
      <c r="I6" s="76">
        <v>0</v>
      </c>
      <c r="J6" s="46">
        <v>74</v>
      </c>
      <c r="K6" s="72">
        <v>1</v>
      </c>
      <c r="L6" s="15">
        <v>100</v>
      </c>
      <c r="M6" s="65">
        <f>+L6*K6</f>
        <v>100</v>
      </c>
      <c r="N6" s="17" t="s">
        <v>16</v>
      </c>
      <c r="O6" s="18"/>
      <c r="P6" s="103">
        <f t="shared" ref="P6:P80" si="2">SUM(M6-O6)</f>
        <v>100</v>
      </c>
      <c r="Q6" s="90">
        <v>39.29</v>
      </c>
      <c r="R6" s="43">
        <f t="shared" ref="R6:R80" si="3">+K6*Q6</f>
        <v>39.29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30</v>
      </c>
      <c r="F11" s="71"/>
      <c r="G11" s="46">
        <f t="shared" si="0"/>
        <v>30</v>
      </c>
      <c r="H11" s="78">
        <v>0</v>
      </c>
      <c r="I11" s="76">
        <v>0</v>
      </c>
      <c r="J11" s="46">
        <f t="shared" si="1"/>
        <v>26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>
        <v>50</v>
      </c>
      <c r="P11" s="103">
        <f t="shared" si="2"/>
        <v>150</v>
      </c>
      <c r="Q11" s="90">
        <v>16.940000000000001</v>
      </c>
      <c r="R11" s="43">
        <f t="shared" si="3"/>
        <v>67.760000000000005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>+G18-H18-K18-I18</f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3">
        <f t="shared" si="2"/>
        <v>65</v>
      </c>
      <c r="Q20" s="90">
        <v>22.25</v>
      </c>
      <c r="R20" s="43">
        <f t="shared" si="3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76</v>
      </c>
      <c r="F22" s="71"/>
      <c r="G22" s="46">
        <f t="shared" si="0"/>
        <v>76</v>
      </c>
      <c r="H22" s="78">
        <v>0</v>
      </c>
      <c r="I22" s="76">
        <v>0</v>
      </c>
      <c r="J22" s="46">
        <f t="shared" si="1"/>
        <v>67</v>
      </c>
      <c r="K22" s="72">
        <v>9</v>
      </c>
      <c r="L22" s="20">
        <v>100</v>
      </c>
      <c r="M22" s="65">
        <f t="shared" si="4"/>
        <v>900</v>
      </c>
      <c r="N22" s="17" t="s">
        <v>16</v>
      </c>
      <c r="O22" s="18"/>
      <c r="P22" s="103">
        <f t="shared" si="2"/>
        <v>900</v>
      </c>
      <c r="Q22" s="90">
        <v>26.6</v>
      </c>
      <c r="R22" s="43">
        <f t="shared" si="3"/>
        <v>239.4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32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/>
      <c r="P24" s="103">
        <f t="shared" si="2"/>
        <v>300</v>
      </c>
      <c r="Q24" s="90">
        <v>40.51</v>
      </c>
      <c r="R24" s="43">
        <f t="shared" si="3"/>
        <v>121.53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23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103">
        <f t="shared" si="2"/>
        <v>200</v>
      </c>
      <c r="Q28" s="90">
        <v>31.97</v>
      </c>
      <c r="R28" s="43">
        <f t="shared" si="3"/>
        <v>63.94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65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103">
        <f t="shared" si="2"/>
        <v>800</v>
      </c>
      <c r="Q31" s="90">
        <v>38.46</v>
      </c>
      <c r="R31" s="43">
        <f t="shared" si="3"/>
        <v>307.68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20</v>
      </c>
      <c r="F32" s="71"/>
      <c r="G32" s="46">
        <f t="shared" si="5"/>
        <v>20</v>
      </c>
      <c r="H32" s="78">
        <v>0</v>
      </c>
      <c r="I32" s="76">
        <v>0</v>
      </c>
      <c r="J32" s="46">
        <f t="shared" si="6"/>
        <v>13</v>
      </c>
      <c r="K32" s="72">
        <v>7</v>
      </c>
      <c r="L32" s="15">
        <v>130</v>
      </c>
      <c r="M32" s="65">
        <f t="shared" si="4"/>
        <v>910</v>
      </c>
      <c r="N32" s="17" t="s">
        <v>16</v>
      </c>
      <c r="O32" s="18">
        <v>455</v>
      </c>
      <c r="P32" s="103">
        <f t="shared" si="2"/>
        <v>455</v>
      </c>
      <c r="Q32" s="90">
        <v>46.37</v>
      </c>
      <c r="R32" s="43">
        <f t="shared" si="3"/>
        <v>324.58999999999997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17</v>
      </c>
      <c r="F33" s="71"/>
      <c r="G33" s="46">
        <f t="shared" si="5"/>
        <v>17</v>
      </c>
      <c r="H33" s="78">
        <v>0</v>
      </c>
      <c r="I33" s="76">
        <v>0</v>
      </c>
      <c r="J33" s="46">
        <f t="shared" si="6"/>
        <v>15</v>
      </c>
      <c r="K33" s="72">
        <v>2</v>
      </c>
      <c r="L33" s="15">
        <v>130</v>
      </c>
      <c r="M33" s="65">
        <f t="shared" si="4"/>
        <v>260</v>
      </c>
      <c r="N33" s="17" t="s">
        <v>16</v>
      </c>
      <c r="O33" s="18">
        <v>65</v>
      </c>
      <c r="P33" s="103">
        <f t="shared" si="2"/>
        <v>195</v>
      </c>
      <c r="Q33" s="90">
        <v>38.9</v>
      </c>
      <c r="R33" s="43">
        <f t="shared" si="3"/>
        <v>77.8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>
        <v>130</v>
      </c>
      <c r="P34" s="103">
        <f t="shared" si="2"/>
        <v>130</v>
      </c>
      <c r="Q34" s="90">
        <v>38.07</v>
      </c>
      <c r="R34" s="43">
        <f t="shared" si="3"/>
        <v>76.14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14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25</v>
      </c>
      <c r="P39" s="103">
        <f t="shared" si="2"/>
        <v>75</v>
      </c>
      <c r="Q39" s="90">
        <v>27.84</v>
      </c>
      <c r="R39" s="43">
        <f t="shared" si="3"/>
        <v>55.68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24</v>
      </c>
      <c r="F40" s="71"/>
      <c r="G40" s="46">
        <f t="shared" si="5"/>
        <v>24</v>
      </c>
      <c r="H40" s="78">
        <v>0</v>
      </c>
      <c r="I40" s="76">
        <v>0</v>
      </c>
      <c r="J40" s="46">
        <f t="shared" si="6"/>
        <v>16</v>
      </c>
      <c r="K40" s="72">
        <v>8</v>
      </c>
      <c r="L40" s="15">
        <v>50</v>
      </c>
      <c r="M40" s="65">
        <f t="shared" si="4"/>
        <v>400</v>
      </c>
      <c r="N40" s="17" t="s">
        <v>16</v>
      </c>
      <c r="O40" s="18">
        <v>200</v>
      </c>
      <c r="P40" s="103">
        <f t="shared" si="2"/>
        <v>200</v>
      </c>
      <c r="Q40" s="90">
        <v>27.12</v>
      </c>
      <c r="R40" s="43">
        <f t="shared" si="3"/>
        <v>216.96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10</v>
      </c>
      <c r="K41" s="72">
        <v>3</v>
      </c>
      <c r="L41" s="15">
        <v>50</v>
      </c>
      <c r="M41" s="65">
        <f t="shared" si="4"/>
        <v>150</v>
      </c>
      <c r="N41" s="17" t="s">
        <v>16</v>
      </c>
      <c r="O41" s="18">
        <v>75</v>
      </c>
      <c r="P41" s="103">
        <f t="shared" si="2"/>
        <v>75</v>
      </c>
      <c r="Q41" s="90">
        <v>15.42</v>
      </c>
      <c r="R41" s="43">
        <f t="shared" si="3"/>
        <v>46.26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11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3">
        <f t="shared" si="2"/>
        <v>100</v>
      </c>
      <c r="Q47" s="90">
        <v>19.21</v>
      </c>
      <c r="R47" s="43">
        <f t="shared" si="3"/>
        <v>38.42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50</v>
      </c>
      <c r="P50" s="23">
        <f t="shared" si="2"/>
        <v>0</v>
      </c>
      <c r="Q50" s="90">
        <v>21.81</v>
      </c>
      <c r="R50" s="43">
        <f t="shared" si="3"/>
        <v>21.81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15</v>
      </c>
      <c r="K53" s="72">
        <v>4</v>
      </c>
      <c r="L53" s="20">
        <v>50</v>
      </c>
      <c r="M53" s="65">
        <f t="shared" si="7"/>
        <v>200</v>
      </c>
      <c r="N53" s="17" t="s">
        <v>16</v>
      </c>
      <c r="O53" s="18">
        <v>50</v>
      </c>
      <c r="P53" s="103">
        <f>SUM(M53-O53)</f>
        <v>150</v>
      </c>
      <c r="Q53" s="90">
        <v>17.53</v>
      </c>
      <c r="R53" s="43">
        <f>+K53*Q53</f>
        <v>70.12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19</v>
      </c>
      <c r="K55" s="72">
        <v>2</v>
      </c>
      <c r="L55" s="15">
        <v>120</v>
      </c>
      <c r="M55" s="65">
        <f t="shared" si="7"/>
        <v>240</v>
      </c>
      <c r="N55" s="17" t="s">
        <v>16</v>
      </c>
      <c r="O55" s="18">
        <v>70</v>
      </c>
      <c r="P55" s="103">
        <f>SUM(M55-O55)</f>
        <v>170</v>
      </c>
      <c r="Q55" s="90">
        <v>29.34</v>
      </c>
      <c r="R55" s="43">
        <f>+K55*Q55</f>
        <v>58.68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20</v>
      </c>
      <c r="K57" s="72">
        <v>3</v>
      </c>
      <c r="L57" s="15">
        <v>120</v>
      </c>
      <c r="M57" s="65">
        <f t="shared" si="4"/>
        <v>360</v>
      </c>
      <c r="N57" s="17" t="s">
        <v>16</v>
      </c>
      <c r="O57" s="18">
        <v>105</v>
      </c>
      <c r="P57" s="103">
        <f t="shared" si="2"/>
        <v>255</v>
      </c>
      <c r="Q57" s="90">
        <v>31.46</v>
      </c>
      <c r="R57" s="43">
        <f t="shared" si="3"/>
        <v>94.38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16</v>
      </c>
      <c r="K62" s="72">
        <v>3</v>
      </c>
      <c r="L62" s="15">
        <v>120</v>
      </c>
      <c r="M62" s="65">
        <f t="shared" si="4"/>
        <v>360</v>
      </c>
      <c r="N62" s="17" t="s">
        <v>16</v>
      </c>
      <c r="O62" s="18">
        <v>105</v>
      </c>
      <c r="P62" s="103">
        <f t="shared" si="2"/>
        <v>255</v>
      </c>
      <c r="Q62" s="90">
        <v>29.82</v>
      </c>
      <c r="R62" s="43">
        <f t="shared" si="3"/>
        <v>89.460000000000008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50</v>
      </c>
      <c r="P74" s="103">
        <f t="shared" si="2"/>
        <v>50</v>
      </c>
      <c r="Q74" s="90">
        <v>17.09</v>
      </c>
      <c r="R74" s="43">
        <f t="shared" si="3"/>
        <v>34.18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v>9</v>
      </c>
      <c r="K77" s="72">
        <v>1</v>
      </c>
      <c r="L77" s="21">
        <v>50</v>
      </c>
      <c r="M77" s="65">
        <f t="shared" si="4"/>
        <v>50</v>
      </c>
      <c r="N77" s="17" t="s">
        <v>16</v>
      </c>
      <c r="O77" s="18"/>
      <c r="P77" s="103">
        <f t="shared" si="2"/>
        <v>50</v>
      </c>
      <c r="Q77" s="90">
        <v>17.329999999999998</v>
      </c>
      <c r="R77" s="43">
        <f t="shared" si="3"/>
        <v>17.329999999999998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14</v>
      </c>
      <c r="F84" s="71"/>
      <c r="G84" s="46">
        <f t="shared" si="5"/>
        <v>14</v>
      </c>
      <c r="H84" s="78">
        <v>0</v>
      </c>
      <c r="I84" s="76">
        <v>0</v>
      </c>
      <c r="J84" s="46">
        <f t="shared" si="6"/>
        <v>14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17</v>
      </c>
      <c r="F112" s="71"/>
      <c r="G112" s="46">
        <f t="shared" si="24"/>
        <v>17</v>
      </c>
      <c r="H112" s="78">
        <v>0</v>
      </c>
      <c r="I112" s="76">
        <v>0</v>
      </c>
      <c r="J112" s="46">
        <f t="shared" si="25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5">
        <f t="shared" si="9"/>
        <v>55</v>
      </c>
      <c r="Q113" s="90"/>
      <c r="R113" s="43">
        <f t="shared" si="10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126">
        <f t="shared" si="9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17</v>
      </c>
      <c r="F115" s="71"/>
      <c r="G115" s="46">
        <f t="shared" si="24"/>
        <v>17</v>
      </c>
      <c r="H115" s="78">
        <v>0</v>
      </c>
      <c r="I115" s="76">
        <v>0</v>
      </c>
      <c r="J115" s="46">
        <f t="shared" si="25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126">
        <f t="shared" si="9"/>
        <v>0</v>
      </c>
      <c r="Q115" s="90"/>
      <c r="R115" s="43">
        <f t="shared" si="10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126">
        <f t="shared" si="9"/>
        <v>0</v>
      </c>
      <c r="Q116" s="90">
        <v>13.03</v>
      </c>
      <c r="R116" s="43">
        <f t="shared" si="10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126">
        <f t="shared" si="9"/>
        <v>0</v>
      </c>
      <c r="Q117" s="90">
        <v>11.91</v>
      </c>
      <c r="R117" s="43">
        <f t="shared" si="10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126">
        <f t="shared" si="9"/>
        <v>0</v>
      </c>
      <c r="Q118" s="90">
        <v>30</v>
      </c>
      <c r="R118" s="43">
        <f t="shared" si="10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126">
        <f t="shared" si="9"/>
        <v>0</v>
      </c>
      <c r="Q119" s="90">
        <v>30</v>
      </c>
      <c r="R119" s="43">
        <f t="shared" si="10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126">
        <f t="shared" si="9"/>
        <v>0</v>
      </c>
      <c r="Q120" s="90">
        <v>30</v>
      </c>
      <c r="R120" s="43">
        <f t="shared" si="10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6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126">
        <f t="shared" si="9"/>
        <v>0</v>
      </c>
      <c r="Q122" s="92"/>
      <c r="R122" s="43">
        <f t="shared" si="10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126">
        <f t="shared" si="9"/>
        <v>0</v>
      </c>
      <c r="Q123" s="92"/>
      <c r="R123" s="43">
        <f t="shared" si="10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6">
        <f>SUM(M124-O124)</f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126">
        <f t="shared" si="9"/>
        <v>0</v>
      </c>
      <c r="Q125" s="90">
        <v>33</v>
      </c>
      <c r="R125" s="43">
        <f t="shared" si="10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126">
        <f t="shared" si="9"/>
        <v>0</v>
      </c>
      <c r="Q126" s="90">
        <v>68</v>
      </c>
      <c r="R126" s="43">
        <f t="shared" si="10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126">
        <f t="shared" si="9"/>
        <v>0</v>
      </c>
      <c r="Q127" s="90"/>
      <c r="R127" s="43">
        <f t="shared" si="10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126">
        <f t="shared" si="9"/>
        <v>0</v>
      </c>
      <c r="Q128" s="90"/>
      <c r="R128" s="43">
        <f t="shared" si="10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126">
        <f t="shared" si="9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126">
        <f t="shared" si="9"/>
        <v>0</v>
      </c>
      <c r="Q130" s="90">
        <v>11.12</v>
      </c>
      <c r="R130" s="43">
        <f t="shared" si="10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126">
        <f t="shared" si="9"/>
        <v>0</v>
      </c>
      <c r="Q131" s="90">
        <v>9.91</v>
      </c>
      <c r="R131" s="43">
        <f t="shared" si="10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126">
        <f t="shared" si="9"/>
        <v>0</v>
      </c>
      <c r="Q132" s="90"/>
      <c r="R132" s="43">
        <f t="shared" si="10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24</v>
      </c>
      <c r="F133" s="71"/>
      <c r="G133" s="46">
        <f t="shared" si="24"/>
        <v>24</v>
      </c>
      <c r="H133" s="78">
        <v>0</v>
      </c>
      <c r="I133" s="76">
        <v>0</v>
      </c>
      <c r="J133" s="46">
        <f t="shared" si="25"/>
        <v>23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5">
        <f t="shared" si="9"/>
        <v>25</v>
      </c>
      <c r="Q133" s="90">
        <v>21.75</v>
      </c>
      <c r="R133" s="43">
        <f t="shared" si="10"/>
        <v>21.75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126">
        <f t="shared" si="9"/>
        <v>0</v>
      </c>
      <c r="Q134" s="90"/>
      <c r="R134" s="43">
        <f t="shared" si="10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126">
        <f t="shared" si="9"/>
        <v>0</v>
      </c>
      <c r="Q135" s="90"/>
      <c r="R135" s="43">
        <f t="shared" si="10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126">
        <f t="shared" si="9"/>
        <v>0</v>
      </c>
      <c r="Q136" s="90"/>
      <c r="R136" s="43">
        <f t="shared" si="10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6">
        <f>SUM(M137-O137)</f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126">
        <f t="shared" si="9"/>
        <v>0</v>
      </c>
      <c r="Q138" s="90">
        <v>22.91</v>
      </c>
      <c r="R138" s="43">
        <f t="shared" si="10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126">
        <f t="shared" si="9"/>
        <v>0</v>
      </c>
      <c r="Q139" s="90"/>
      <c r="R139" s="43">
        <f t="shared" si="10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126">
        <f t="shared" si="9"/>
        <v>0</v>
      </c>
      <c r="Q140" s="90"/>
      <c r="R140" s="43">
        <f t="shared" si="10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126">
        <f t="shared" si="9"/>
        <v>0</v>
      </c>
      <c r="Q141" s="90"/>
      <c r="R141" s="43">
        <f t="shared" si="10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126">
        <f t="shared" si="9"/>
        <v>0</v>
      </c>
      <c r="Q142" s="90">
        <v>2.17</v>
      </c>
      <c r="R142" s="43">
        <f t="shared" si="10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126">
        <f t="shared" si="9"/>
        <v>0</v>
      </c>
      <c r="Q143" s="90">
        <v>2.35</v>
      </c>
      <c r="R143" s="43">
        <f t="shared" si="10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126">
        <f t="shared" si="9"/>
        <v>0</v>
      </c>
      <c r="Q144" s="90">
        <v>2.12</v>
      </c>
      <c r="R144" s="43">
        <f t="shared" si="10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126">
        <f t="shared" si="9"/>
        <v>0</v>
      </c>
      <c r="Q145" s="90">
        <v>2.17</v>
      </c>
      <c r="R145" s="43">
        <f t="shared" si="10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126">
        <f t="shared" si="9"/>
        <v>0</v>
      </c>
      <c r="Q146" s="90">
        <v>2.17</v>
      </c>
      <c r="R146" s="43">
        <f t="shared" si="10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126">
        <f t="shared" si="9"/>
        <v>0</v>
      </c>
      <c r="Q147" s="90"/>
      <c r="R147" s="43">
        <f t="shared" si="10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126">
        <f t="shared" si="9"/>
        <v>0</v>
      </c>
      <c r="Q148" s="90"/>
      <c r="R148" s="43">
        <f t="shared" si="10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126">
        <f t="shared" si="9"/>
        <v>0</v>
      </c>
      <c r="Q149" s="90">
        <v>10.48</v>
      </c>
      <c r="R149" s="43">
        <f t="shared" si="10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126">
        <f t="shared" si="9"/>
        <v>0</v>
      </c>
      <c r="Q150" s="90">
        <v>15.28</v>
      </c>
      <c r="R150" s="43">
        <f t="shared" si="10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126">
        <f t="shared" si="9"/>
        <v>0</v>
      </c>
      <c r="Q151" s="90"/>
      <c r="R151" s="43">
        <f t="shared" si="10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126">
        <f t="shared" si="9"/>
        <v>0</v>
      </c>
      <c r="Q152" s="90">
        <v>10.55</v>
      </c>
      <c r="R152" s="43">
        <f t="shared" si="10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126">
        <f t="shared" si="9"/>
        <v>0</v>
      </c>
      <c r="Q153" s="90">
        <v>18.5</v>
      </c>
      <c r="R153" s="43">
        <f t="shared" si="10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6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126">
        <f t="shared" si="9"/>
        <v>0</v>
      </c>
      <c r="Q155" s="90">
        <v>18.63</v>
      </c>
      <c r="R155" s="43">
        <f t="shared" si="10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126">
        <f t="shared" si="9"/>
        <v>0</v>
      </c>
      <c r="Q156" s="90">
        <v>11.39</v>
      </c>
      <c r="R156" s="43">
        <f t="shared" si="10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126">
        <f t="shared" si="9"/>
        <v>0</v>
      </c>
      <c r="Q157" s="90">
        <v>15.6</v>
      </c>
      <c r="R157" s="43">
        <f t="shared" si="10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126">
        <f t="shared" si="9"/>
        <v>0</v>
      </c>
      <c r="Q158" s="90"/>
      <c r="R158" s="43">
        <f t="shared" si="10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126">
        <f t="shared" si="9"/>
        <v>0</v>
      </c>
      <c r="Q159" s="90"/>
      <c r="R159" s="43">
        <f t="shared" si="10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126">
        <f t="shared" si="9"/>
        <v>0</v>
      </c>
      <c r="Q160" s="90"/>
      <c r="R160" s="43">
        <f t="shared" si="10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126">
        <f t="shared" si="9"/>
        <v>0</v>
      </c>
      <c r="Q161" s="90"/>
      <c r="R161" s="43">
        <f t="shared" si="10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126">
        <f t="shared" si="9"/>
        <v>0</v>
      </c>
      <c r="Q162" s="90"/>
      <c r="R162" s="43">
        <f t="shared" si="10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126">
        <f t="shared" si="9"/>
        <v>0</v>
      </c>
      <c r="Q163" s="90"/>
      <c r="R163" s="43">
        <f t="shared" si="10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126">
        <f t="shared" si="9"/>
        <v>0</v>
      </c>
      <c r="Q164" s="90">
        <v>12.95</v>
      </c>
      <c r="R164" s="43">
        <f t="shared" si="10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126">
        <f t="shared" si="9"/>
        <v>0</v>
      </c>
      <c r="Q165" s="90">
        <v>10.61</v>
      </c>
      <c r="R165" s="43">
        <f t="shared" si="10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126">
        <f t="shared" si="9"/>
        <v>0</v>
      </c>
      <c r="Q166" s="90">
        <v>11.97</v>
      </c>
      <c r="R166" s="43">
        <f t="shared" si="10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6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6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126">
        <f t="shared" si="9"/>
        <v>0</v>
      </c>
      <c r="Q169" s="90">
        <v>14.95</v>
      </c>
      <c r="R169" s="43">
        <f t="shared" si="10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126">
        <f t="shared" si="9"/>
        <v>0</v>
      </c>
      <c r="Q170" s="90"/>
      <c r="R170" s="43">
        <f t="shared" si="10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126">
        <f t="shared" si="9"/>
        <v>0</v>
      </c>
      <c r="Q171" s="90"/>
      <c r="R171" s="43">
        <f t="shared" si="10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126">
        <f t="shared" si="9"/>
        <v>0</v>
      </c>
      <c r="Q172" s="92"/>
      <c r="R172" s="43">
        <f t="shared" si="10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26">
        <f>SUM(M173-O173)</f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6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11</v>
      </c>
      <c r="F175" s="71"/>
      <c r="G175" s="46">
        <f t="shared" si="31"/>
        <v>11</v>
      </c>
      <c r="H175" s="78">
        <v>0</v>
      </c>
      <c r="I175" s="76">
        <v>0</v>
      </c>
      <c r="J175" s="46">
        <f t="shared" si="32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26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6">
        <f>SUM(M176-O176)</f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126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126">
        <f t="shared" si="36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126">
        <f t="shared" si="36"/>
        <v>0</v>
      </c>
      <c r="Q179" s="90"/>
      <c r="R179" s="43">
        <f t="shared" si="37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11</v>
      </c>
      <c r="F180" s="71"/>
      <c r="G180" s="46">
        <f t="shared" si="31"/>
        <v>11</v>
      </c>
      <c r="H180" s="78">
        <v>0</v>
      </c>
      <c r="I180" s="76">
        <v>0</v>
      </c>
      <c r="J180" s="46">
        <f t="shared" si="32"/>
        <v>8</v>
      </c>
      <c r="K180" s="72">
        <v>3</v>
      </c>
      <c r="L180" s="20">
        <v>35</v>
      </c>
      <c r="M180" s="65">
        <f t="shared" si="35"/>
        <v>105</v>
      </c>
      <c r="N180" s="17" t="s">
        <v>16</v>
      </c>
      <c r="O180" s="18"/>
      <c r="P180" s="125">
        <f t="shared" si="36"/>
        <v>105</v>
      </c>
      <c r="Q180" s="90"/>
      <c r="R180" s="43">
        <f t="shared" si="37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6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126">
        <f t="shared" si="36"/>
        <v>0</v>
      </c>
      <c r="Q182" s="90"/>
      <c r="R182" s="43">
        <f t="shared" si="37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6">
        <f>SUM(M183-O183)</f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126">
        <f t="shared" si="36"/>
        <v>0</v>
      </c>
      <c r="Q184" s="90">
        <v>24.99</v>
      </c>
      <c r="R184" s="43">
        <f t="shared" si="37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21</v>
      </c>
      <c r="F185" s="71"/>
      <c r="G185" s="46">
        <f t="shared" si="31"/>
        <v>21</v>
      </c>
      <c r="H185" s="78">
        <v>0</v>
      </c>
      <c r="I185" s="76">
        <v>0</v>
      </c>
      <c r="J185" s="46">
        <f t="shared" si="32"/>
        <v>21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126">
        <f t="shared" si="36"/>
        <v>0</v>
      </c>
      <c r="Q185" s="92"/>
      <c r="R185" s="43">
        <f t="shared" si="37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126">
        <f t="shared" si="36"/>
        <v>0</v>
      </c>
      <c r="Q186" s="92"/>
      <c r="R186" s="43">
        <f t="shared" ref="R186" si="38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6">
        <f>SUM(M187-O187)</f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6">
        <f>SUM(M188-O188)</f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6">
        <f>SUM(M189-O189)</f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126">
        <f t="shared" si="36"/>
        <v>0</v>
      </c>
      <c r="Q190" s="92"/>
      <c r="R190" s="43">
        <f t="shared" ref="R190" si="39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126">
        <f t="shared" si="36"/>
        <v>0</v>
      </c>
      <c r="Q191" s="90">
        <v>40.28</v>
      </c>
      <c r="R191" s="43">
        <f t="shared" si="37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126">
        <f t="shared" si="36"/>
        <v>0</v>
      </c>
      <c r="Q192" s="92"/>
      <c r="R192" s="43">
        <f t="shared" si="37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26</v>
      </c>
      <c r="F193" s="71"/>
      <c r="G193" s="46">
        <f t="shared" si="31"/>
        <v>26</v>
      </c>
      <c r="H193" s="78">
        <v>0</v>
      </c>
      <c r="I193" s="76">
        <v>0</v>
      </c>
      <c r="J193" s="46">
        <f t="shared" si="32"/>
        <v>26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126">
        <f t="shared" si="36"/>
        <v>0</v>
      </c>
      <c r="Q193" s="90">
        <v>38</v>
      </c>
      <c r="R193" s="43">
        <f t="shared" si="37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38</v>
      </c>
      <c r="F194" s="71"/>
      <c r="G194" s="46">
        <f t="shared" si="31"/>
        <v>38</v>
      </c>
      <c r="H194" s="78">
        <v>0</v>
      </c>
      <c r="I194" s="76">
        <v>0</v>
      </c>
      <c r="J194" s="46">
        <f t="shared" si="32"/>
        <v>34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25">
        <f t="shared" si="36"/>
        <v>480</v>
      </c>
      <c r="Q194" s="90">
        <v>73</v>
      </c>
      <c r="R194" s="43">
        <f t="shared" si="37"/>
        <v>292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17</v>
      </c>
      <c r="F195" s="71"/>
      <c r="G195" s="46">
        <f t="shared" si="31"/>
        <v>17</v>
      </c>
      <c r="H195" s="78">
        <v>0</v>
      </c>
      <c r="I195" s="76">
        <v>0</v>
      </c>
      <c r="J195" s="46">
        <f t="shared" si="32"/>
        <v>17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126">
        <f t="shared" si="36"/>
        <v>0</v>
      </c>
      <c r="Q195" s="90">
        <v>38</v>
      </c>
      <c r="R195" s="43">
        <f t="shared" si="37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31</v>
      </c>
      <c r="F196" s="71"/>
      <c r="G196" s="46">
        <f t="shared" si="31"/>
        <v>31</v>
      </c>
      <c r="H196" s="78">
        <v>0</v>
      </c>
      <c r="I196" s="76">
        <v>0</v>
      </c>
      <c r="J196" s="46">
        <f t="shared" si="32"/>
        <v>31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126">
        <f t="shared" si="36"/>
        <v>0</v>
      </c>
      <c r="Q196" s="90">
        <v>73</v>
      </c>
      <c r="R196" s="43">
        <f t="shared" si="37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126">
        <f t="shared" si="36"/>
        <v>0</v>
      </c>
      <c r="Q197" s="90">
        <v>23.74</v>
      </c>
      <c r="R197" s="43">
        <f t="shared" si="37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9</v>
      </c>
      <c r="F198" s="71"/>
      <c r="G198" s="46">
        <f t="shared" si="31"/>
        <v>9</v>
      </c>
      <c r="H198" s="78">
        <v>0</v>
      </c>
      <c r="I198" s="76">
        <v>0</v>
      </c>
      <c r="J198" s="46">
        <v>26</v>
      </c>
      <c r="K198" s="72">
        <v>1</v>
      </c>
      <c r="L198" s="20">
        <v>150</v>
      </c>
      <c r="M198" s="65">
        <f t="shared" si="35"/>
        <v>150</v>
      </c>
      <c r="N198" s="17" t="s">
        <v>16</v>
      </c>
      <c r="O198" s="18"/>
      <c r="P198" s="125">
        <f t="shared" si="36"/>
        <v>150</v>
      </c>
      <c r="Q198" s="90">
        <v>64.38</v>
      </c>
      <c r="R198" s="43">
        <f t="shared" si="37"/>
        <v>64.38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25</v>
      </c>
      <c r="F217" s="71"/>
      <c r="G217" s="46">
        <f t="shared" si="31"/>
        <v>25</v>
      </c>
      <c r="H217" s="78">
        <v>0</v>
      </c>
      <c r="I217" s="76">
        <v>0</v>
      </c>
      <c r="J217" s="46">
        <f t="shared" si="32"/>
        <v>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+'18'!J243</f>
        <v>32</v>
      </c>
      <c r="F243" s="71"/>
      <c r="G243" s="46">
        <f t="shared" ref="G243:G246" si="48">E243+F243</f>
        <v>32</v>
      </c>
      <c r="H243" s="78">
        <v>0</v>
      </c>
      <c r="I243" s="76">
        <v>0</v>
      </c>
      <c r="J243" s="46">
        <f t="shared" ref="J243:J246" si="49">+G243-H243-K243-I243</f>
        <v>32</v>
      </c>
      <c r="K243" s="72"/>
      <c r="L243" s="20">
        <v>35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4.6">
      <c r="A244" s="10">
        <v>240</v>
      </c>
      <c r="B244" s="10"/>
      <c r="C244" s="19"/>
      <c r="D244" s="10"/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/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4.6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4.6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4.6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4.6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4.6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4.6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4.6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4.6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4.6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4.6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22" ht="24.6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22" ht="24.6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22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22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2527.1799999999998</v>
      </c>
      <c r="S260" s="75"/>
    </row>
    <row r="261" spans="1:22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22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7095</v>
      </c>
    </row>
    <row r="263" spans="1:22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235</v>
      </c>
      <c r="P264" s="2">
        <v>140</v>
      </c>
      <c r="Q264" s="88">
        <v>50</v>
      </c>
      <c r="R264" s="2">
        <v>500</v>
      </c>
      <c r="S264" s="2">
        <v>300</v>
      </c>
      <c r="T264" s="2">
        <v>520</v>
      </c>
      <c r="U264" s="2">
        <v>65</v>
      </c>
      <c r="V264" s="2">
        <v>130</v>
      </c>
    </row>
    <row r="265" spans="1:22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1455</v>
      </c>
    </row>
    <row r="268" spans="1:22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3700</v>
      </c>
    </row>
    <row r="269" spans="1:22" ht="24.6">
      <c r="A269" s="1"/>
      <c r="E269" s="1"/>
      <c r="F269" s="1"/>
      <c r="G269" s="31"/>
      <c r="J269" s="31"/>
      <c r="L269" s="34" t="s">
        <v>209</v>
      </c>
      <c r="M269" s="35"/>
      <c r="N269" s="37">
        <v>3700</v>
      </c>
    </row>
    <row r="270" spans="1:22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0.109375" style="88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9"/>
    </row>
    <row r="3" spans="1:18" s="5" customFormat="1" ht="26.4" customHeight="1">
      <c r="A3" s="181" t="s">
        <v>1</v>
      </c>
      <c r="B3" s="181" t="s">
        <v>1354</v>
      </c>
      <c r="C3" s="181" t="s">
        <v>2</v>
      </c>
      <c r="D3" s="181" t="s">
        <v>1355</v>
      </c>
      <c r="E3" s="183" t="s">
        <v>3</v>
      </c>
      <c r="F3" s="183" t="s">
        <v>4</v>
      </c>
      <c r="G3" s="183" t="s">
        <v>5</v>
      </c>
      <c r="H3" s="77" t="s">
        <v>6</v>
      </c>
      <c r="I3" s="136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274</v>
      </c>
      <c r="R3" s="177" t="s">
        <v>275</v>
      </c>
    </row>
    <row r="4" spans="1:18" s="5" customFormat="1" ht="26.4">
      <c r="A4" s="182"/>
      <c r="B4" s="182"/>
      <c r="C4" s="182"/>
      <c r="D4" s="182"/>
      <c r="E4" s="183"/>
      <c r="F4" s="183"/>
      <c r="G4" s="183"/>
      <c r="H4" s="77" t="s">
        <v>11</v>
      </c>
      <c r="I4" s="137"/>
      <c r="J4" s="183"/>
      <c r="K4" s="69" t="s">
        <v>12</v>
      </c>
      <c r="L4" s="70" t="s">
        <v>13</v>
      </c>
      <c r="M4" s="69" t="s">
        <v>14</v>
      </c>
      <c r="N4" s="183"/>
      <c r="O4" s="185"/>
      <c r="Q4" s="187"/>
      <c r="R4" s="178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79</v>
      </c>
      <c r="F5" s="71"/>
      <c r="G5" s="46">
        <f t="shared" ref="G5:G26" si="0">E5+F5</f>
        <v>79</v>
      </c>
      <c r="H5" s="78">
        <v>0</v>
      </c>
      <c r="I5" s="76">
        <v>0</v>
      </c>
      <c r="J5" s="46">
        <f t="shared" ref="J5:J26" si="1">+G5-H5-K5-I5</f>
        <v>75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74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67</v>
      </c>
      <c r="F22" s="71"/>
      <c r="G22" s="46">
        <f t="shared" si="0"/>
        <v>67</v>
      </c>
      <c r="H22" s="78">
        <v>0</v>
      </c>
      <c r="I22" s="76">
        <v>0</v>
      </c>
      <c r="J22" s="46">
        <f t="shared" si="1"/>
        <v>52</v>
      </c>
      <c r="K22" s="72">
        <v>15</v>
      </c>
      <c r="L22" s="20">
        <v>100</v>
      </c>
      <c r="M22" s="65">
        <f t="shared" si="2"/>
        <v>1500</v>
      </c>
      <c r="N22" s="17" t="s">
        <v>16</v>
      </c>
      <c r="O22" s="18"/>
      <c r="P22" s="103">
        <f t="shared" si="3"/>
        <v>1500</v>
      </c>
      <c r="Q22" s="90">
        <v>26.6</v>
      </c>
      <c r="R22" s="43">
        <f t="shared" si="4"/>
        <v>399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32</v>
      </c>
      <c r="F24" s="71"/>
      <c r="G24" s="46">
        <f t="shared" si="0"/>
        <v>32</v>
      </c>
      <c r="H24" s="78">
        <v>0</v>
      </c>
      <c r="I24" s="76">
        <v>0</v>
      </c>
      <c r="J24" s="46">
        <f t="shared" si="1"/>
        <v>30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65</v>
      </c>
      <c r="F31" s="71"/>
      <c r="G31" s="46">
        <f t="shared" si="5"/>
        <v>65</v>
      </c>
      <c r="H31" s="78">
        <v>0</v>
      </c>
      <c r="I31" s="76">
        <v>0</v>
      </c>
      <c r="J31" s="46">
        <f t="shared" si="6"/>
        <v>61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15</v>
      </c>
      <c r="F33" s="71"/>
      <c r="G33" s="46">
        <f t="shared" si="5"/>
        <v>15</v>
      </c>
      <c r="H33" s="78">
        <v>0</v>
      </c>
      <c r="I33" s="76">
        <v>0</v>
      </c>
      <c r="J33" s="46">
        <f t="shared" si="6"/>
        <v>15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9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 t="shared" si="3"/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20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16</v>
      </c>
      <c r="F62" s="71"/>
      <c r="G62" s="46">
        <f t="shared" si="5"/>
        <v>16</v>
      </c>
      <c r="H62" s="78">
        <v>0</v>
      </c>
      <c r="I62" s="76">
        <v>0</v>
      </c>
      <c r="J62" s="46">
        <f t="shared" si="6"/>
        <v>15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3">
        <f t="shared" si="3"/>
        <v>85</v>
      </c>
      <c r="Q62" s="90">
        <v>29.82</v>
      </c>
      <c r="R62" s="43">
        <f t="shared" si="4"/>
        <v>29.82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14</v>
      </c>
      <c r="F84" s="71"/>
      <c r="G84" s="46">
        <f t="shared" si="5"/>
        <v>14</v>
      </c>
      <c r="H84" s="78">
        <v>0</v>
      </c>
      <c r="I84" s="76">
        <v>0</v>
      </c>
      <c r="J84" s="46">
        <f t="shared" si="6"/>
        <v>14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23</v>
      </c>
      <c r="F133" s="71"/>
      <c r="G133" s="46">
        <f t="shared" si="20"/>
        <v>23</v>
      </c>
      <c r="H133" s="78">
        <v>0</v>
      </c>
      <c r="I133" s="76">
        <v>0</v>
      </c>
      <c r="J133" s="46">
        <f t="shared" si="21"/>
        <v>23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21</v>
      </c>
      <c r="F185" s="71"/>
      <c r="G185" s="46">
        <f t="shared" si="27"/>
        <v>21</v>
      </c>
      <c r="H185" s="78">
        <v>0</v>
      </c>
      <c r="I185" s="76">
        <v>0</v>
      </c>
      <c r="J185" s="46">
        <f t="shared" si="28"/>
        <v>21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26</v>
      </c>
      <c r="F193" s="71"/>
      <c r="G193" s="46">
        <f t="shared" si="27"/>
        <v>26</v>
      </c>
      <c r="H193" s="78">
        <v>0</v>
      </c>
      <c r="I193" s="76">
        <v>0</v>
      </c>
      <c r="J193" s="46">
        <f t="shared" si="28"/>
        <v>26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34</v>
      </c>
      <c r="F194" s="71"/>
      <c r="G194" s="46">
        <f t="shared" si="27"/>
        <v>34</v>
      </c>
      <c r="H194" s="78">
        <v>0</v>
      </c>
      <c r="I194" s="76">
        <v>0</v>
      </c>
      <c r="J194" s="46">
        <f t="shared" si="28"/>
        <v>33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17</v>
      </c>
      <c r="F195" s="71"/>
      <c r="G195" s="46">
        <f t="shared" si="27"/>
        <v>17</v>
      </c>
      <c r="H195" s="78">
        <v>0</v>
      </c>
      <c r="I195" s="76">
        <v>0</v>
      </c>
      <c r="J195" s="46">
        <f t="shared" si="28"/>
        <v>17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31</v>
      </c>
      <c r="F196" s="71"/>
      <c r="G196" s="46">
        <f t="shared" si="27"/>
        <v>31</v>
      </c>
      <c r="H196" s="78">
        <v>0</v>
      </c>
      <c r="I196" s="76">
        <v>0</v>
      </c>
      <c r="J196" s="46">
        <f t="shared" si="28"/>
        <v>30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+'19'!J243</f>
        <v>32</v>
      </c>
      <c r="F243" s="71"/>
      <c r="G243" s="46">
        <f t="shared" ref="G243:G246" si="43">E243+F243</f>
        <v>32</v>
      </c>
      <c r="H243" s="78">
        <v>0</v>
      </c>
      <c r="I243" s="76">
        <v>0</v>
      </c>
      <c r="J243" s="46">
        <f t="shared" ref="J243:J246" si="44">+G243-H243-K243-I243</f>
        <v>28</v>
      </c>
      <c r="K243" s="72">
        <v>4</v>
      </c>
      <c r="L243" s="20">
        <v>35</v>
      </c>
      <c r="M243" s="65">
        <f t="shared" ref="M243:M246" si="45">+L243*K243</f>
        <v>140</v>
      </c>
      <c r="N243" s="17" t="s">
        <v>16</v>
      </c>
      <c r="O243" s="18"/>
      <c r="P243" s="103">
        <f t="shared" si="36"/>
        <v>140</v>
      </c>
      <c r="Q243" s="92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1062.71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79" t="s">
        <v>212</v>
      </c>
      <c r="L261" s="180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3395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1600</v>
      </c>
      <c r="O264" s="2">
        <v>1500</v>
      </c>
      <c r="P264" s="2">
        <v>100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1625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1625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75</v>
      </c>
      <c r="F5" s="71"/>
      <c r="G5" s="46">
        <f t="shared" ref="G5:G26" si="0">E5+F5</f>
        <v>75</v>
      </c>
      <c r="H5" s="78">
        <v>0</v>
      </c>
      <c r="I5" s="76">
        <v>0</v>
      </c>
      <c r="J5" s="46">
        <f t="shared" ref="J5:J26" si="1">+G5-H5-K5-I5</f>
        <v>67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3">
        <f>SUM(M5-O5)</f>
        <v>400</v>
      </c>
      <c r="Q5" s="90">
        <v>22.48</v>
      </c>
      <c r="R5" s="43">
        <f>+K5*Q5</f>
        <v>179.84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74</v>
      </c>
      <c r="F6" s="71">
        <v>43</v>
      </c>
      <c r="G6" s="46">
        <f t="shared" si="0"/>
        <v>117</v>
      </c>
      <c r="H6" s="78">
        <v>0</v>
      </c>
      <c r="I6" s="76">
        <v>0</v>
      </c>
      <c r="J6" s="46">
        <f t="shared" si="1"/>
        <v>117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52</v>
      </c>
      <c r="F22" s="71"/>
      <c r="G22" s="46">
        <f t="shared" si="0"/>
        <v>52</v>
      </c>
      <c r="H22" s="78">
        <v>0</v>
      </c>
      <c r="I22" s="76">
        <v>0</v>
      </c>
      <c r="J22" s="46">
        <f t="shared" si="1"/>
        <v>52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19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49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03">
        <f t="shared" si="3"/>
        <v>1200</v>
      </c>
      <c r="Q31" s="90">
        <v>38.46</v>
      </c>
      <c r="R31" s="43">
        <f t="shared" si="4"/>
        <v>461.52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15</v>
      </c>
      <c r="F33" s="71"/>
      <c r="G33" s="46">
        <f t="shared" si="5"/>
        <v>15</v>
      </c>
      <c r="H33" s="78">
        <v>0</v>
      </c>
      <c r="I33" s="76">
        <v>0</v>
      </c>
      <c r="J33" s="46">
        <f t="shared" si="6"/>
        <v>12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3">
        <f t="shared" si="3"/>
        <v>390</v>
      </c>
      <c r="Q33" s="90">
        <v>38.9</v>
      </c>
      <c r="R33" s="43">
        <f t="shared" si="4"/>
        <v>116.69999999999999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6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18</v>
      </c>
      <c r="F55" s="71"/>
      <c r="G55" s="46">
        <f t="shared" si="5"/>
        <v>18</v>
      </c>
      <c r="H55" s="78">
        <v>0</v>
      </c>
      <c r="I55" s="76">
        <v>0</v>
      </c>
      <c r="J55" s="46">
        <f t="shared" si="6"/>
        <v>17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17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3">
        <f t="shared" si="3"/>
        <v>255</v>
      </c>
      <c r="Q57" s="90">
        <v>31.46</v>
      </c>
      <c r="R57" s="43">
        <f t="shared" si="4"/>
        <v>94.38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6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03">
        <f t="shared" si="3"/>
        <v>255</v>
      </c>
      <c r="Q58" s="90">
        <v>34.56</v>
      </c>
      <c r="R58" s="43">
        <f t="shared" si="4"/>
        <v>103.68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15</v>
      </c>
      <c r="F62" s="71"/>
      <c r="G62" s="46">
        <f t="shared" si="5"/>
        <v>15</v>
      </c>
      <c r="H62" s="78">
        <v>0</v>
      </c>
      <c r="I62" s="76">
        <v>0</v>
      </c>
      <c r="J62" s="46">
        <f t="shared" si="6"/>
        <v>12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3">
        <f t="shared" si="3"/>
        <v>255</v>
      </c>
      <c r="Q62" s="90">
        <v>29.82</v>
      </c>
      <c r="R62" s="43">
        <f t="shared" si="4"/>
        <v>89.460000000000008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14</v>
      </c>
      <c r="F84" s="71"/>
      <c r="G84" s="46">
        <f t="shared" si="5"/>
        <v>14</v>
      </c>
      <c r="H84" s="78">
        <v>0</v>
      </c>
      <c r="I84" s="76">
        <v>0</v>
      </c>
      <c r="J84" s="46">
        <f t="shared" si="6"/>
        <v>12</v>
      </c>
      <c r="K84" s="72">
        <v>2</v>
      </c>
      <c r="L84" s="22">
        <v>50</v>
      </c>
      <c r="M84" s="65">
        <f t="shared" si="10"/>
        <v>100</v>
      </c>
      <c r="N84" s="17" t="s">
        <v>16</v>
      </c>
      <c r="O84" s="18">
        <v>50</v>
      </c>
      <c r="P84" s="103">
        <f t="shared" si="11"/>
        <v>50</v>
      </c>
      <c r="Q84" s="90">
        <v>12.94</v>
      </c>
      <c r="R84" s="43">
        <f t="shared" si="12"/>
        <v>25.88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>
        <v>23.61</v>
      </c>
      <c r="R115" s="43">
        <f t="shared" si="9"/>
        <v>47.22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23</v>
      </c>
      <c r="F133" s="71"/>
      <c r="G133" s="46">
        <f t="shared" si="23"/>
        <v>23</v>
      </c>
      <c r="H133" s="78">
        <v>0</v>
      </c>
      <c r="I133" s="76">
        <v>0</v>
      </c>
      <c r="J133" s="46">
        <f t="shared" si="24"/>
        <v>19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25</v>
      </c>
      <c r="P133" s="103">
        <f t="shared" si="8"/>
        <v>175</v>
      </c>
      <c r="Q133" s="90">
        <v>24.21</v>
      </c>
      <c r="R133" s="43">
        <f t="shared" si="9"/>
        <v>96.84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17</v>
      </c>
      <c r="F195" s="71"/>
      <c r="G195" s="46">
        <f t="shared" si="30"/>
        <v>17</v>
      </c>
      <c r="H195" s="78">
        <v>0</v>
      </c>
      <c r="I195" s="76">
        <v>0</v>
      </c>
      <c r="J195" s="46">
        <f t="shared" si="31"/>
        <v>17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29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+'20'!J243</f>
        <v>28</v>
      </c>
      <c r="F243" s="71"/>
      <c r="G243" s="46">
        <f t="shared" ref="G243:G246" si="47">E243+F243</f>
        <v>28</v>
      </c>
      <c r="H243" s="78">
        <v>0</v>
      </c>
      <c r="I243" s="76">
        <v>0</v>
      </c>
      <c r="J243" s="46">
        <f t="shared" ref="J243:J246" si="48">+G243-H243-K243-I243</f>
        <v>27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3">
        <f t="shared" ref="P243:P246" si="50">SUM(M243-O243)</f>
        <v>35</v>
      </c>
      <c r="Q243" s="90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2077.7600000000002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5605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320</v>
      </c>
      <c r="P264" s="2">
        <v>320</v>
      </c>
      <c r="Q264" s="2">
        <v>210</v>
      </c>
      <c r="R264" s="2">
        <v>200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575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3980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3980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67</v>
      </c>
      <c r="F5" s="71"/>
      <c r="G5" s="46">
        <f t="shared" ref="G5:G26" si="0">E5+F5</f>
        <v>67</v>
      </c>
      <c r="H5" s="78">
        <v>0</v>
      </c>
      <c r="I5" s="76">
        <v>0</v>
      </c>
      <c r="J5" s="46">
        <f t="shared" ref="J5:J26" si="1">+G5-H5-K5-I5</f>
        <v>66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117</v>
      </c>
      <c r="F6" s="71"/>
      <c r="G6" s="46">
        <f t="shared" si="0"/>
        <v>117</v>
      </c>
      <c r="H6" s="78">
        <v>0</v>
      </c>
      <c r="I6" s="76">
        <v>0</v>
      </c>
      <c r="J6" s="46">
        <f t="shared" si="1"/>
        <v>117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52</v>
      </c>
      <c r="F22" s="71"/>
      <c r="G22" s="46">
        <f t="shared" si="0"/>
        <v>52</v>
      </c>
      <c r="H22" s="78">
        <v>0</v>
      </c>
      <c r="I22" s="76">
        <v>0</v>
      </c>
      <c r="J22" s="46">
        <f t="shared" si="1"/>
        <v>50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29</v>
      </c>
      <c r="F24" s="71"/>
      <c r="G24" s="46">
        <f t="shared" si="0"/>
        <v>29</v>
      </c>
      <c r="H24" s="78">
        <v>0</v>
      </c>
      <c r="I24" s="76">
        <v>0</v>
      </c>
      <c r="J24" s="46">
        <f t="shared" si="1"/>
        <v>29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49</v>
      </c>
      <c r="F31" s="71"/>
      <c r="G31" s="46">
        <f t="shared" si="5"/>
        <v>49</v>
      </c>
      <c r="H31" s="78">
        <v>0</v>
      </c>
      <c r="I31" s="76">
        <v>0</v>
      </c>
      <c r="J31" s="46">
        <f t="shared" si="6"/>
        <v>49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12</v>
      </c>
      <c r="F62" s="71"/>
      <c r="G62" s="46">
        <f t="shared" si="5"/>
        <v>12</v>
      </c>
      <c r="H62" s="78">
        <v>0</v>
      </c>
      <c r="I62" s="76">
        <v>0</v>
      </c>
      <c r="J62" s="46">
        <f t="shared" si="6"/>
        <v>11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3">
        <f t="shared" si="3"/>
        <v>60</v>
      </c>
      <c r="Q62" s="90">
        <v>29.82</v>
      </c>
      <c r="R62" s="43">
        <f t="shared" si="4"/>
        <v>29.82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12</v>
      </c>
      <c r="F84" s="71"/>
      <c r="G84" s="46">
        <f t="shared" si="5"/>
        <v>12</v>
      </c>
      <c r="H84" s="78">
        <v>0</v>
      </c>
      <c r="I84" s="76">
        <v>0</v>
      </c>
      <c r="J84" s="46">
        <f t="shared" si="6"/>
        <v>12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23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03">
        <f t="shared" si="35"/>
        <v>960</v>
      </c>
      <c r="Q194" s="90">
        <v>73</v>
      </c>
      <c r="R194" s="43">
        <f t="shared" si="36"/>
        <v>584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17</v>
      </c>
      <c r="F195" s="71"/>
      <c r="G195" s="46">
        <f t="shared" si="30"/>
        <v>17</v>
      </c>
      <c r="H195" s="78">
        <v>0</v>
      </c>
      <c r="I195" s="76">
        <v>0</v>
      </c>
      <c r="J195" s="46">
        <f t="shared" si="31"/>
        <v>16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+'21'!J243</f>
        <v>27</v>
      </c>
      <c r="F243" s="71"/>
      <c r="G243" s="46">
        <f t="shared" ref="G243:G246" si="47">E243+F243</f>
        <v>27</v>
      </c>
      <c r="H243" s="78">
        <v>0</v>
      </c>
      <c r="I243" s="76">
        <v>0</v>
      </c>
      <c r="J243" s="46">
        <f t="shared" ref="J243:J246" si="48">+G243-H243-K243-I243</f>
        <v>27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940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2025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1905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62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117</v>
      </c>
      <c r="F6" s="71"/>
      <c r="G6" s="46">
        <f t="shared" si="0"/>
        <v>117</v>
      </c>
      <c r="H6" s="78">
        <v>0</v>
      </c>
      <c r="I6" s="76">
        <v>0</v>
      </c>
      <c r="J6" s="46">
        <f t="shared" si="1"/>
        <v>117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>
        <v>7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50</v>
      </c>
      <c r="F22" s="71"/>
      <c r="G22" s="46">
        <f t="shared" si="0"/>
        <v>50</v>
      </c>
      <c r="H22" s="78">
        <v>0</v>
      </c>
      <c r="I22" s="76">
        <v>0</v>
      </c>
      <c r="J22" s="46">
        <f t="shared" si="1"/>
        <v>50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29</v>
      </c>
      <c r="F24" s="71"/>
      <c r="G24" s="46">
        <f t="shared" si="0"/>
        <v>29</v>
      </c>
      <c r="H24" s="78">
        <v>0</v>
      </c>
      <c r="I24" s="76">
        <v>0</v>
      </c>
      <c r="J24" s="46">
        <f t="shared" si="1"/>
        <v>28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3"/>
        <v>400</v>
      </c>
      <c r="Q28" s="90">
        <v>31.97</v>
      </c>
      <c r="R28" s="43">
        <f t="shared" si="4"/>
        <v>127.88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49</v>
      </c>
      <c r="F31" s="71"/>
      <c r="G31" s="46">
        <f t="shared" si="5"/>
        <v>49</v>
      </c>
      <c r="H31" s="78">
        <v>0</v>
      </c>
      <c r="I31" s="76">
        <v>0</v>
      </c>
      <c r="J31" s="46">
        <f t="shared" si="6"/>
        <v>49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16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 t="shared" si="3"/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1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105</v>
      </c>
      <c r="P56" s="103">
        <f t="shared" si="3"/>
        <v>255</v>
      </c>
      <c r="Q56" s="90">
        <v>33.409999999999997</v>
      </c>
      <c r="R56" s="43">
        <f>+K56*Q56</f>
        <v>100.22999999999999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3">
        <f t="shared" si="3"/>
        <v>85</v>
      </c>
      <c r="Q58" s="90">
        <v>34.56</v>
      </c>
      <c r="R58" s="43">
        <f t="shared" si="4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11</v>
      </c>
      <c r="F62" s="71"/>
      <c r="G62" s="46">
        <f t="shared" si="5"/>
        <v>11</v>
      </c>
      <c r="H62" s="78">
        <v>0</v>
      </c>
      <c r="I62" s="76">
        <v>0</v>
      </c>
      <c r="J62" s="46">
        <f t="shared" si="6"/>
        <v>9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3">
        <f t="shared" si="3"/>
        <v>170</v>
      </c>
      <c r="Q62" s="90">
        <v>29.82</v>
      </c>
      <c r="R62" s="43">
        <f t="shared" si="4"/>
        <v>59.64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12</v>
      </c>
      <c r="F84" s="71"/>
      <c r="G84" s="46">
        <f t="shared" si="5"/>
        <v>12</v>
      </c>
      <c r="H84" s="78">
        <v>0</v>
      </c>
      <c r="I84" s="76">
        <v>0</v>
      </c>
      <c r="J84" s="46">
        <f t="shared" si="6"/>
        <v>12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18</v>
      </c>
      <c r="F133" s="71"/>
      <c r="G133" s="46">
        <f t="shared" si="20"/>
        <v>18</v>
      </c>
      <c r="H133" s="78">
        <v>0</v>
      </c>
      <c r="I133" s="76">
        <v>0</v>
      </c>
      <c r="J133" s="46">
        <f t="shared" si="21"/>
        <v>17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20</v>
      </c>
      <c r="F185" s="71"/>
      <c r="G185" s="46">
        <f t="shared" si="27"/>
        <v>20</v>
      </c>
      <c r="H185" s="78">
        <v>0</v>
      </c>
      <c r="I185" s="76">
        <v>0</v>
      </c>
      <c r="J185" s="46">
        <f t="shared" si="28"/>
        <v>20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48" si="36">SUM(M209-O209)</f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+'22'!J243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ref="P249:P258" si="47">SUM(M249-O249)</f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4.6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877.7299999999999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2445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130</v>
      </c>
      <c r="P264" s="2">
        <v>510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1525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1525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62</v>
      </c>
      <c r="F5" s="71"/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52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03">
        <f>SUM(M5-O5)</f>
        <v>500</v>
      </c>
      <c r="Q5" s="90">
        <v>22.48</v>
      </c>
      <c r="R5" s="43">
        <f>+K5*Q5</f>
        <v>224.8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117</v>
      </c>
      <c r="F6" s="71"/>
      <c r="G6" s="46">
        <f t="shared" si="0"/>
        <v>117</v>
      </c>
      <c r="H6" s="78">
        <v>0</v>
      </c>
      <c r="I6" s="76">
        <v>0</v>
      </c>
      <c r="J6" s="46">
        <f t="shared" si="1"/>
        <v>117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6</v>
      </c>
      <c r="F21" s="71"/>
      <c r="G21" s="46">
        <f t="shared" si="0"/>
        <v>6</v>
      </c>
      <c r="H21" s="78">
        <v>1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50</v>
      </c>
      <c r="F22" s="71"/>
      <c r="G22" s="46">
        <f t="shared" si="0"/>
        <v>50</v>
      </c>
      <c r="H22" s="78">
        <v>0</v>
      </c>
      <c r="I22" s="76">
        <v>0</v>
      </c>
      <c r="J22" s="46">
        <f t="shared" si="1"/>
        <v>49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28</v>
      </c>
      <c r="F24" s="71"/>
      <c r="G24" s="46">
        <f t="shared" si="0"/>
        <v>28</v>
      </c>
      <c r="H24" s="78">
        <v>0</v>
      </c>
      <c r="I24" s="76">
        <v>0</v>
      </c>
      <c r="J24" s="46">
        <f t="shared" si="1"/>
        <v>25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3">
        <f>SUM(M24-O24)</f>
        <v>300</v>
      </c>
      <c r="Q24" s="90">
        <v>40.51</v>
      </c>
      <c r="R24" s="43">
        <f t="shared" si="4"/>
        <v>121.53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49</v>
      </c>
      <c r="F31" s="71"/>
      <c r="G31" s="46">
        <f t="shared" si="5"/>
        <v>49</v>
      </c>
      <c r="H31" s="78">
        <v>0</v>
      </c>
      <c r="I31" s="76">
        <v>0</v>
      </c>
      <c r="J31" s="46">
        <f t="shared" si="6"/>
        <v>46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>SUM(M46-O46)</f>
        <v>50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16</v>
      </c>
      <c r="F55" s="71"/>
      <c r="G55" s="46">
        <f t="shared" si="5"/>
        <v>16</v>
      </c>
      <c r="H55" s="78">
        <v>0</v>
      </c>
      <c r="I55" s="76">
        <v>0</v>
      </c>
      <c r="J55" s="46">
        <f t="shared" si="6"/>
        <v>16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16</v>
      </c>
      <c r="F57" s="71"/>
      <c r="G57" s="46">
        <f t="shared" si="5"/>
        <v>16</v>
      </c>
      <c r="H57" s="78">
        <v>1</v>
      </c>
      <c r="I57" s="76">
        <v>0</v>
      </c>
      <c r="J57" s="46">
        <f t="shared" si="6"/>
        <v>15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1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12</v>
      </c>
      <c r="F84" s="71"/>
      <c r="G84" s="46">
        <f t="shared" si="5"/>
        <v>12</v>
      </c>
      <c r="H84" s="78">
        <v>1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17</v>
      </c>
      <c r="F133" s="71"/>
      <c r="G133" s="46">
        <f t="shared" si="23"/>
        <v>17</v>
      </c>
      <c r="H133" s="78">
        <v>3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5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18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0">
        <v>63</v>
      </c>
      <c r="R185" s="43">
        <f t="shared" si="36"/>
        <v>126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16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3">
        <f t="shared" si="35"/>
        <v>720</v>
      </c>
      <c r="Q194" s="90">
        <v>73</v>
      </c>
      <c r="R194" s="43">
        <f t="shared" si="36"/>
        <v>438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27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+'23'!J243</f>
        <v>27</v>
      </c>
      <c r="F243" s="71"/>
      <c r="G243" s="46">
        <f t="shared" ref="G243:G246" si="47">E243+F243</f>
        <v>27</v>
      </c>
      <c r="H243" s="78">
        <v>0</v>
      </c>
      <c r="I243" s="76">
        <v>0</v>
      </c>
      <c r="J243" s="46">
        <f t="shared" ref="J243:J246" si="48">+G243-H243-K243-I243</f>
        <v>27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>
      <c r="A244" s="10">
        <v>240</v>
      </c>
      <c r="B244" s="10"/>
      <c r="C244" s="19"/>
      <c r="D244" s="10"/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1348.6100000000001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2760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1160</v>
      </c>
      <c r="O264" s="2">
        <v>50</v>
      </c>
      <c r="P264" s="2">
        <v>540</v>
      </c>
      <c r="Q264" s="2">
        <v>400</v>
      </c>
      <c r="R264" s="2">
        <v>170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1550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52</v>
      </c>
      <c r="F5" s="71">
        <v>30</v>
      </c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77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117</v>
      </c>
      <c r="F6" s="71">
        <v>30</v>
      </c>
      <c r="G6" s="46">
        <f t="shared" si="0"/>
        <v>147</v>
      </c>
      <c r="H6" s="78">
        <v>0</v>
      </c>
      <c r="I6" s="76">
        <v>0</v>
      </c>
      <c r="J6" s="46">
        <f t="shared" si="1"/>
        <v>143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5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3">
        <f t="shared" si="3"/>
        <v>50</v>
      </c>
      <c r="Q7" s="90">
        <v>26.11</v>
      </c>
      <c r="R7" s="43">
        <f t="shared" si="4"/>
        <v>26.11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20</v>
      </c>
      <c r="F11" s="71">
        <v>20</v>
      </c>
      <c r="G11" s="46">
        <f t="shared" si="0"/>
        <v>40</v>
      </c>
      <c r="H11" s="78">
        <v>0</v>
      </c>
      <c r="I11" s="76">
        <v>0</v>
      </c>
      <c r="J11" s="46">
        <f t="shared" si="1"/>
        <v>34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3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>
        <v>5</v>
      </c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49</v>
      </c>
      <c r="F22" s="71">
        <v>40</v>
      </c>
      <c r="G22" s="46">
        <f t="shared" si="0"/>
        <v>89</v>
      </c>
      <c r="H22" s="78">
        <v>0</v>
      </c>
      <c r="I22" s="76">
        <v>0</v>
      </c>
      <c r="J22" s="46">
        <f t="shared" si="1"/>
        <v>89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25</v>
      </c>
      <c r="F24" s="71">
        <v>20</v>
      </c>
      <c r="G24" s="46">
        <f t="shared" si="0"/>
        <v>45</v>
      </c>
      <c r="H24" s="78">
        <v>0</v>
      </c>
      <c r="I24" s="76">
        <v>0</v>
      </c>
      <c r="J24" s="46">
        <f t="shared" si="1"/>
        <v>40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3">
        <f t="shared" si="3"/>
        <v>500</v>
      </c>
      <c r="Q24" s="90">
        <v>40.51</v>
      </c>
      <c r="R24" s="43">
        <f t="shared" si="4"/>
        <v>202.54999999999998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15</v>
      </c>
      <c r="F28" s="71">
        <v>15</v>
      </c>
      <c r="G28" s="46">
        <f t="shared" si="5"/>
        <v>30</v>
      </c>
      <c r="H28" s="78">
        <v>0</v>
      </c>
      <c r="I28" s="76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46</v>
      </c>
      <c r="F31" s="71">
        <v>30</v>
      </c>
      <c r="G31" s="46">
        <f t="shared" si="5"/>
        <v>76</v>
      </c>
      <c r="H31" s="78">
        <v>0</v>
      </c>
      <c r="I31" s="76">
        <v>0</v>
      </c>
      <c r="J31" s="46">
        <f t="shared" si="6"/>
        <v>76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12</v>
      </c>
      <c r="F33" s="71">
        <v>10</v>
      </c>
      <c r="G33" s="46">
        <f t="shared" si="5"/>
        <v>22</v>
      </c>
      <c r="H33" s="78">
        <v>0</v>
      </c>
      <c r="I33" s="76">
        <v>0</v>
      </c>
      <c r="J33" s="46">
        <f t="shared" si="6"/>
        <v>20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03">
        <f t="shared" si="3"/>
        <v>130</v>
      </c>
      <c r="Q33" s="90">
        <v>38.9</v>
      </c>
      <c r="R33" s="43">
        <f t="shared" si="4"/>
        <v>77.8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13</v>
      </c>
      <c r="F39" s="71">
        <v>10</v>
      </c>
      <c r="G39" s="46">
        <f t="shared" si="5"/>
        <v>23</v>
      </c>
      <c r="H39" s="78">
        <v>0</v>
      </c>
      <c r="I39" s="76">
        <v>0</v>
      </c>
      <c r="J39" s="46">
        <f t="shared" si="6"/>
        <v>19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03">
        <f t="shared" si="3"/>
        <v>150</v>
      </c>
      <c r="Q39" s="90">
        <v>27.84</v>
      </c>
      <c r="R39" s="43">
        <f t="shared" si="4"/>
        <v>111.36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14</v>
      </c>
      <c r="F40" s="71">
        <v>5</v>
      </c>
      <c r="G40" s="46">
        <f t="shared" si="5"/>
        <v>19</v>
      </c>
      <c r="H40" s="78">
        <v>0</v>
      </c>
      <c r="I40" s="76">
        <v>0</v>
      </c>
      <c r="J40" s="46">
        <f t="shared" si="6"/>
        <v>17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10</v>
      </c>
      <c r="F41" s="71">
        <v>5</v>
      </c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14</v>
      </c>
      <c r="F46" s="71">
        <v>5</v>
      </c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11</v>
      </c>
      <c r="F47" s="71">
        <v>3</v>
      </c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>
        <v>7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7</v>
      </c>
      <c r="F50" s="71">
        <v>7</v>
      </c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14</v>
      </c>
      <c r="F53" s="71">
        <v>14</v>
      </c>
      <c r="G53" s="46">
        <f t="shared" si="5"/>
        <v>28</v>
      </c>
      <c r="H53" s="78">
        <v>0</v>
      </c>
      <c r="I53" s="76">
        <v>0</v>
      </c>
      <c r="J53" s="46">
        <f t="shared" si="6"/>
        <v>27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16</v>
      </c>
      <c r="F55" s="71">
        <v>10</v>
      </c>
      <c r="G55" s="46">
        <f t="shared" si="5"/>
        <v>26</v>
      </c>
      <c r="H55" s="78">
        <v>0</v>
      </c>
      <c r="I55" s="76">
        <v>0</v>
      </c>
      <c r="J55" s="46">
        <f t="shared" si="6"/>
        <v>26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>
        <v>2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15</v>
      </c>
      <c r="F57" s="71">
        <v>10</v>
      </c>
      <c r="G57" s="46">
        <f t="shared" si="5"/>
        <v>25</v>
      </c>
      <c r="H57" s="78">
        <v>0</v>
      </c>
      <c r="I57" s="76">
        <v>0</v>
      </c>
      <c r="J57" s="46">
        <f t="shared" si="6"/>
        <v>24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3</v>
      </c>
      <c r="F58" s="71">
        <v>5</v>
      </c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9</v>
      </c>
      <c r="F62" s="71">
        <v>20</v>
      </c>
      <c r="G62" s="46">
        <f t="shared" si="5"/>
        <v>29</v>
      </c>
      <c r="H62" s="78">
        <v>0</v>
      </c>
      <c r="I62" s="76">
        <v>0</v>
      </c>
      <c r="J62" s="46">
        <f t="shared" si="6"/>
        <v>28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3">
        <f t="shared" si="3"/>
        <v>85</v>
      </c>
      <c r="Q62" s="90">
        <v>29.82</v>
      </c>
      <c r="R62" s="43">
        <f t="shared" si="4"/>
        <v>29.82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03">
        <f t="shared" si="3"/>
        <v>150</v>
      </c>
      <c r="Q74" s="90">
        <v>17.09</v>
      </c>
      <c r="R74" s="43">
        <f t="shared" si="4"/>
        <v>68.36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6</v>
      </c>
      <c r="F77" s="71">
        <v>10</v>
      </c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25.15</v>
      </c>
      <c r="R77" s="43">
        <f t="shared" si="4"/>
        <v>50.3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7</v>
      </c>
      <c r="F83" s="71">
        <v>2</v>
      </c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11</v>
      </c>
      <c r="F84" s="71">
        <v>2</v>
      </c>
      <c r="G84" s="46">
        <f t="shared" si="5"/>
        <v>13</v>
      </c>
      <c r="H84" s="78">
        <v>0</v>
      </c>
      <c r="I84" s="76">
        <v>0</v>
      </c>
      <c r="J84" s="46">
        <f t="shared" si="6"/>
        <v>13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17</v>
      </c>
      <c r="F112" s="71">
        <v>10</v>
      </c>
      <c r="G112" s="46">
        <f t="shared" si="20"/>
        <v>27</v>
      </c>
      <c r="H112" s="78">
        <v>0</v>
      </c>
      <c r="I112" s="76">
        <v>0</v>
      </c>
      <c r="J112" s="46">
        <f t="shared" si="21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>
        <v>5</v>
      </c>
      <c r="G132" s="46">
        <f t="shared" si="20"/>
        <v>7</v>
      </c>
      <c r="H132" s="78">
        <v>0</v>
      </c>
      <c r="I132" s="76">
        <v>0</v>
      </c>
      <c r="J132" s="46">
        <f t="shared" si="21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3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14</v>
      </c>
      <c r="F133" s="71">
        <v>5</v>
      </c>
      <c r="G133" s="46">
        <f t="shared" si="20"/>
        <v>19</v>
      </c>
      <c r="H133" s="78">
        <v>0</v>
      </c>
      <c r="I133" s="76">
        <v>0</v>
      </c>
      <c r="J133" s="46">
        <f t="shared" si="21"/>
        <v>19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16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03">
        <f t="shared" si="26"/>
        <v>160</v>
      </c>
      <c r="Q185" s="90">
        <v>63</v>
      </c>
      <c r="R185" s="43">
        <f t="shared" si="32"/>
        <v>126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23</v>
      </c>
      <c r="F193" s="71">
        <v>5</v>
      </c>
      <c r="G193" s="46">
        <f t="shared" si="27"/>
        <v>28</v>
      </c>
      <c r="H193" s="78">
        <v>0</v>
      </c>
      <c r="I193" s="76">
        <v>0</v>
      </c>
      <c r="J193" s="46">
        <f t="shared" si="28"/>
        <v>28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16</v>
      </c>
      <c r="F194" s="71">
        <v>10</v>
      </c>
      <c r="G194" s="46">
        <f t="shared" si="27"/>
        <v>26</v>
      </c>
      <c r="H194" s="78">
        <v>0</v>
      </c>
      <c r="I194" s="76">
        <v>0</v>
      </c>
      <c r="J194" s="46">
        <f t="shared" si="28"/>
        <v>24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14</v>
      </c>
      <c r="F195" s="71">
        <v>5</v>
      </c>
      <c r="G195" s="46">
        <f t="shared" si="27"/>
        <v>19</v>
      </c>
      <c r="H195" s="78">
        <v>0</v>
      </c>
      <c r="I195" s="76">
        <v>0</v>
      </c>
      <c r="J195" s="46">
        <f t="shared" si="28"/>
        <v>19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27</v>
      </c>
      <c r="F196" s="71">
        <v>4</v>
      </c>
      <c r="G196" s="46">
        <f t="shared" si="27"/>
        <v>31</v>
      </c>
      <c r="H196" s="78">
        <v>0</v>
      </c>
      <c r="I196" s="76">
        <v>0</v>
      </c>
      <c r="J196" s="46">
        <f t="shared" si="28"/>
        <v>31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26</v>
      </c>
      <c r="F198" s="71">
        <v>18</v>
      </c>
      <c r="G198" s="46">
        <f t="shared" si="27"/>
        <v>44</v>
      </c>
      <c r="H198" s="78">
        <v>0</v>
      </c>
      <c r="I198" s="76">
        <v>0</v>
      </c>
      <c r="J198" s="46">
        <f t="shared" si="28"/>
        <v>43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26"/>
        <v>150</v>
      </c>
      <c r="Q198" s="90">
        <v>64.38</v>
      </c>
      <c r="R198" s="43">
        <f t="shared" si="32"/>
        <v>64.38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+'24'!J243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1450.2800000000002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3425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200</v>
      </c>
      <c r="P264" s="2">
        <v>120</v>
      </c>
      <c r="Q264" s="2">
        <v>300</v>
      </c>
      <c r="R264" s="2">
        <v>400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1995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1995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6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77</v>
      </c>
      <c r="F5" s="71"/>
      <c r="G5" s="46">
        <f t="shared" ref="G5:G26" si="0">E5+F5</f>
        <v>77</v>
      </c>
      <c r="H5" s="78">
        <v>0</v>
      </c>
      <c r="I5" s="76">
        <v>0</v>
      </c>
      <c r="J5" s="46">
        <f t="shared" ref="J5:J26" si="1">+G5-H5-K5-I5</f>
        <v>70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143</v>
      </c>
      <c r="F6" s="71"/>
      <c r="G6" s="46">
        <f t="shared" si="0"/>
        <v>143</v>
      </c>
      <c r="H6" s="78">
        <v>0</v>
      </c>
      <c r="I6" s="76">
        <v>0</v>
      </c>
      <c r="J6" s="46">
        <f t="shared" si="1"/>
        <v>142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33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1"/>
        <v>89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76</v>
      </c>
      <c r="F31" s="71"/>
      <c r="G31" s="46">
        <f t="shared" si="5"/>
        <v>76</v>
      </c>
      <c r="H31" s="78">
        <v>0</v>
      </c>
      <c r="I31" s="76">
        <v>0</v>
      </c>
      <c r="J31" s="46">
        <f t="shared" si="6"/>
        <v>76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19</v>
      </c>
      <c r="F32" s="71"/>
      <c r="G32" s="46">
        <f t="shared" si="5"/>
        <v>19</v>
      </c>
      <c r="H32" s="78">
        <v>0</v>
      </c>
      <c r="I32" s="76">
        <v>0</v>
      </c>
      <c r="J32" s="46">
        <f t="shared" si="6"/>
        <v>19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20</v>
      </c>
      <c r="F33" s="71"/>
      <c r="G33" s="46">
        <f t="shared" si="5"/>
        <v>20</v>
      </c>
      <c r="H33" s="78">
        <v>0</v>
      </c>
      <c r="I33" s="76">
        <v>0</v>
      </c>
      <c r="J33" s="46">
        <f t="shared" si="6"/>
        <v>16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03">
        <f t="shared" si="3"/>
        <v>260</v>
      </c>
      <c r="Q33" s="90">
        <v>38.9</v>
      </c>
      <c r="R33" s="43">
        <f t="shared" si="4"/>
        <v>155.6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03">
        <f t="shared" si="3"/>
        <v>100</v>
      </c>
      <c r="Q39" s="90">
        <v>27.84</v>
      </c>
      <c r="R39" s="43">
        <f t="shared" si="4"/>
        <v>111.36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16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03">
        <f t="shared" si="3"/>
        <v>200</v>
      </c>
      <c r="Q53" s="90">
        <v>17.53</v>
      </c>
      <c r="R53" s="43">
        <f>+K53*Q53</f>
        <v>87.65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26</v>
      </c>
      <c r="F55" s="71"/>
      <c r="G55" s="46">
        <f t="shared" si="5"/>
        <v>26</v>
      </c>
      <c r="H55" s="78">
        <v>0</v>
      </c>
      <c r="I55" s="76">
        <v>0</v>
      </c>
      <c r="J55" s="46">
        <f t="shared" si="6"/>
        <v>25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 t="shared" si="3"/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 t="shared" si="3"/>
        <v>85</v>
      </c>
      <c r="Q56" s="90">
        <v>33.409999999999997</v>
      </c>
      <c r="R56" s="43">
        <f>+K56*Q56</f>
        <v>33.409999999999997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23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28</v>
      </c>
      <c r="F62" s="71"/>
      <c r="G62" s="46">
        <f t="shared" si="5"/>
        <v>28</v>
      </c>
      <c r="H62" s="78">
        <v>0</v>
      </c>
      <c r="I62" s="76">
        <v>0</v>
      </c>
      <c r="J62" s="46">
        <f t="shared" si="6"/>
        <v>25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3">
        <f t="shared" si="3"/>
        <v>255</v>
      </c>
      <c r="Q62" s="90">
        <v>29.82</v>
      </c>
      <c r="R62" s="43">
        <f t="shared" si="4"/>
        <v>89.460000000000008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14</v>
      </c>
      <c r="F77" s="71"/>
      <c r="G77" s="46">
        <f t="shared" si="5"/>
        <v>14</v>
      </c>
      <c r="H77" s="78">
        <v>4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7"/>
        <v>150</v>
      </c>
      <c r="Q77" s="90">
        <v>25.15</v>
      </c>
      <c r="R77" s="43">
        <f t="shared" si="4"/>
        <v>75.449999999999989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13</v>
      </c>
      <c r="F84" s="71"/>
      <c r="G84" s="46">
        <f t="shared" si="5"/>
        <v>13</v>
      </c>
      <c r="H84" s="78">
        <v>0</v>
      </c>
      <c r="I84" s="76">
        <v>0</v>
      </c>
      <c r="J84" s="46">
        <f t="shared" si="6"/>
        <v>13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27</v>
      </c>
      <c r="F112" s="71"/>
      <c r="G112" s="46">
        <f t="shared" si="20"/>
        <v>27</v>
      </c>
      <c r="H112" s="78">
        <v>0</v>
      </c>
      <c r="I112" s="76">
        <v>0</v>
      </c>
      <c r="J112" s="46">
        <f t="shared" si="21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7"/>
        <v>60</v>
      </c>
      <c r="Q115" s="90">
        <v>23.61</v>
      </c>
      <c r="R115" s="43">
        <f t="shared" si="9"/>
        <v>23.61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19</v>
      </c>
      <c r="F133" s="71"/>
      <c r="G133" s="46">
        <f t="shared" si="20"/>
        <v>19</v>
      </c>
      <c r="H133" s="78">
        <v>0</v>
      </c>
      <c r="I133" s="76">
        <v>0</v>
      </c>
      <c r="J133" s="46">
        <f t="shared" si="21"/>
        <v>17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03">
        <f t="shared" si="7"/>
        <v>50</v>
      </c>
      <c r="Q133" s="90">
        <v>24.21</v>
      </c>
      <c r="R133" s="43">
        <f t="shared" si="9"/>
        <v>48.42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19</v>
      </c>
      <c r="F195" s="71"/>
      <c r="G195" s="46">
        <f t="shared" si="27"/>
        <v>19</v>
      </c>
      <c r="H195" s="78">
        <v>0</v>
      </c>
      <c r="I195" s="76">
        <v>0</v>
      </c>
      <c r="J195" s="46">
        <f t="shared" si="28"/>
        <v>18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31</v>
      </c>
      <c r="F196" s="71"/>
      <c r="G196" s="46">
        <f t="shared" si="27"/>
        <v>31</v>
      </c>
      <c r="H196" s="78">
        <v>0</v>
      </c>
      <c r="I196" s="76">
        <v>0</v>
      </c>
      <c r="J196" s="46">
        <f t="shared" si="28"/>
        <v>29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03">
        <f t="shared" si="26"/>
        <v>240</v>
      </c>
      <c r="Q196" s="90">
        <v>73</v>
      </c>
      <c r="R196" s="43">
        <f t="shared" si="32"/>
        <v>146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43</v>
      </c>
      <c r="F198" s="71"/>
      <c r="G198" s="46">
        <f t="shared" si="27"/>
        <v>43</v>
      </c>
      <c r="H198" s="78">
        <v>0</v>
      </c>
      <c r="I198" s="76">
        <v>0</v>
      </c>
      <c r="J198" s="46">
        <f t="shared" si="28"/>
        <v>40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>
        <v>50</v>
      </c>
      <c r="P198" s="103">
        <f t="shared" ref="P198:P258" si="35">SUM(M198-O198)</f>
        <v>400</v>
      </c>
      <c r="Q198" s="90">
        <v>64.38</v>
      </c>
      <c r="R198" s="43">
        <f t="shared" si="32"/>
        <v>193.14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+'25'!J243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4.6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20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0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1673.54</v>
      </c>
      <c r="S260" s="75"/>
    </row>
    <row r="261" spans="1:20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3995</v>
      </c>
    </row>
    <row r="263" spans="1:20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1140</v>
      </c>
      <c r="O264" s="2">
        <v>60</v>
      </c>
      <c r="P264" s="2">
        <v>100</v>
      </c>
      <c r="Q264" s="2">
        <v>170</v>
      </c>
      <c r="R264" s="2">
        <v>170</v>
      </c>
      <c r="S264" s="2">
        <v>270</v>
      </c>
      <c r="T264" s="2">
        <v>370</v>
      </c>
    </row>
    <row r="265" spans="1:20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720</v>
      </c>
    </row>
    <row r="268" spans="1:20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2135</v>
      </c>
    </row>
    <row r="269" spans="1:20" ht="24.6">
      <c r="A269" s="1"/>
      <c r="E269" s="1"/>
      <c r="F269" s="1"/>
      <c r="G269" s="31"/>
      <c r="J269" s="31"/>
      <c r="L269" s="34" t="s">
        <v>209</v>
      </c>
      <c r="M269" s="35"/>
      <c r="N269" s="37">
        <v>2135</v>
      </c>
    </row>
    <row r="270" spans="1:20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A2" sqref="A2:O2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142</v>
      </c>
      <c r="F6" s="71"/>
      <c r="G6" s="46">
        <f t="shared" si="0"/>
        <v>142</v>
      </c>
      <c r="H6" s="78">
        <v>0</v>
      </c>
      <c r="I6" s="76">
        <v>0</v>
      </c>
      <c r="J6" s="46">
        <f t="shared" si="1"/>
        <v>140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3">
        <f t="shared" si="3"/>
        <v>50</v>
      </c>
      <c r="Q7" s="90">
        <v>26.11</v>
      </c>
      <c r="R7" s="43">
        <f t="shared" si="4"/>
        <v>26.11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33</v>
      </c>
      <c r="F11" s="71"/>
      <c r="G11" s="46">
        <f t="shared" si="0"/>
        <v>33</v>
      </c>
      <c r="H11" s="78">
        <v>0</v>
      </c>
      <c r="I11" s="76">
        <v>0</v>
      </c>
      <c r="J11" s="46">
        <f t="shared" si="1"/>
        <v>31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8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1"/>
        <v>88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76</v>
      </c>
      <c r="F31" s="71"/>
      <c r="G31" s="46">
        <f t="shared" si="5"/>
        <v>76</v>
      </c>
      <c r="H31" s="78">
        <v>0</v>
      </c>
      <c r="I31" s="76">
        <v>0</v>
      </c>
      <c r="J31" s="46">
        <f t="shared" si="6"/>
        <v>72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19</v>
      </c>
      <c r="F32" s="71"/>
      <c r="G32" s="46">
        <f t="shared" si="5"/>
        <v>19</v>
      </c>
      <c r="H32" s="78">
        <v>0</v>
      </c>
      <c r="I32" s="76">
        <v>0</v>
      </c>
      <c r="J32" s="46">
        <f t="shared" si="6"/>
        <v>19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14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3">
        <f>SUM(M53-O53)</f>
        <v>50</v>
      </c>
      <c r="Q53" s="90">
        <v>17.53</v>
      </c>
      <c r="R53" s="43">
        <f>+K53*Q53</f>
        <v>35.06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4.6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70</v>
      </c>
      <c r="P62" s="103">
        <f t="shared" si="3"/>
        <v>290</v>
      </c>
      <c r="Q62" s="90">
        <v>29.82</v>
      </c>
      <c r="R62" s="43">
        <f t="shared" si="4"/>
        <v>89.460000000000008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37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13</v>
      </c>
      <c r="F84" s="71"/>
      <c r="G84" s="46">
        <f t="shared" si="5"/>
        <v>13</v>
      </c>
      <c r="H84" s="78">
        <v>0</v>
      </c>
      <c r="I84" s="76">
        <v>0</v>
      </c>
      <c r="J84" s="46">
        <f t="shared" si="6"/>
        <v>13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27</v>
      </c>
      <c r="F112" s="71"/>
      <c r="G112" s="46">
        <f t="shared" si="20"/>
        <v>27</v>
      </c>
      <c r="H112" s="78">
        <v>0</v>
      </c>
      <c r="I112" s="76">
        <v>0</v>
      </c>
      <c r="J112" s="46">
        <f t="shared" si="21"/>
        <v>25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8"/>
        <v>200</v>
      </c>
      <c r="Q112" s="90">
        <v>30.3</v>
      </c>
      <c r="R112" s="43">
        <f>+K112*Q112</f>
        <v>60.6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17</v>
      </c>
      <c r="F133" s="71"/>
      <c r="G133" s="46">
        <f t="shared" si="20"/>
        <v>17</v>
      </c>
      <c r="H133" s="78">
        <v>0</v>
      </c>
      <c r="I133" s="76">
        <v>0</v>
      </c>
      <c r="J133" s="46">
        <f t="shared" si="21"/>
        <v>15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3">
        <f t="shared" si="8"/>
        <v>50</v>
      </c>
      <c r="Q133" s="90">
        <v>24.21</v>
      </c>
      <c r="R133" s="43">
        <f t="shared" si="9"/>
        <v>48.42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ref="P138:P172" si="26">SUM(M138-O138)</f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27</v>
      </c>
      <c r="F193" s="71"/>
      <c r="G193" s="46">
        <f t="shared" si="27"/>
        <v>27</v>
      </c>
      <c r="H193" s="78">
        <v>0</v>
      </c>
      <c r="I193" s="76">
        <v>0</v>
      </c>
      <c r="J193" s="46">
        <f t="shared" si="28"/>
        <v>24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3">
        <f t="shared" si="32"/>
        <v>180</v>
      </c>
      <c r="Q193" s="90">
        <v>38</v>
      </c>
      <c r="R193" s="43">
        <f t="shared" si="33"/>
        <v>114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18</v>
      </c>
      <c r="F195" s="71"/>
      <c r="G195" s="46">
        <f t="shared" si="27"/>
        <v>18</v>
      </c>
      <c r="H195" s="78">
        <v>0</v>
      </c>
      <c r="I195" s="76">
        <v>0</v>
      </c>
      <c r="J195" s="46">
        <f t="shared" si="28"/>
        <v>16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03">
        <f t="shared" si="32"/>
        <v>120</v>
      </c>
      <c r="Q195" s="90">
        <v>38</v>
      </c>
      <c r="R195" s="43">
        <f t="shared" si="33"/>
        <v>76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40</v>
      </c>
      <c r="F198" s="71"/>
      <c r="G198" s="46">
        <f t="shared" si="27"/>
        <v>40</v>
      </c>
      <c r="H198" s="78">
        <v>0</v>
      </c>
      <c r="I198" s="76">
        <v>0</v>
      </c>
      <c r="J198" s="46">
        <f t="shared" si="28"/>
        <v>39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32"/>
        <v>150</v>
      </c>
      <c r="Q198" s="90">
        <v>64.38</v>
      </c>
      <c r="R198" s="43">
        <f t="shared" si="33"/>
        <v>64.38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+'26'!J243</f>
        <v>27</v>
      </c>
      <c r="F243" s="71"/>
      <c r="G243" s="46">
        <f t="shared" ref="G243:G246" si="44">E243+F243</f>
        <v>27</v>
      </c>
      <c r="H243" s="78">
        <v>0</v>
      </c>
      <c r="I243" s="76">
        <v>0</v>
      </c>
      <c r="J243" s="46">
        <f t="shared" ref="J243:J246" si="45">+G243-H243-K243-I243</f>
        <v>27</v>
      </c>
      <c r="K243" s="72"/>
      <c r="L243" s="20">
        <v>35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4.6">
      <c r="A244" s="10">
        <v>240</v>
      </c>
      <c r="B244" s="10"/>
      <c r="C244" s="19"/>
      <c r="D244" s="10"/>
      <c r="E244" s="64">
        <f>+'26'!J244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/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4.6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4.6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4.6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4.6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4.6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4.6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4.6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4.6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4.6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1153.5500000000002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3090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130</v>
      </c>
      <c r="P264" s="2">
        <v>780</v>
      </c>
      <c r="Q264" s="2">
        <v>50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1910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E000000}">
    <filterColumn colId="15">
      <filters blank="1">
        <filter val="-"/>
        <filter val="100.00"/>
        <filter val="120.00"/>
        <filter val="150.00"/>
        <filter val="180.00"/>
        <filter val="195.00"/>
        <filter val="200.00"/>
        <filter val="260.00"/>
        <filter val="400.00"/>
        <filter val="50.00"/>
        <filter val="55.00"/>
        <filter val="78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L15" sqref="L15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140</v>
      </c>
      <c r="F6" s="71"/>
      <c r="G6" s="46">
        <f t="shared" si="0"/>
        <v>140</v>
      </c>
      <c r="H6" s="78">
        <v>0</v>
      </c>
      <c r="I6" s="76">
        <v>0</v>
      </c>
      <c r="J6" s="46">
        <f t="shared" si="1"/>
        <v>140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31</v>
      </c>
      <c r="F11" s="71"/>
      <c r="G11" s="46">
        <f t="shared" si="0"/>
        <v>31</v>
      </c>
      <c r="H11" s="78">
        <v>0</v>
      </c>
      <c r="I11" s="76">
        <v>0</v>
      </c>
      <c r="J11" s="46">
        <f t="shared" si="1"/>
        <v>30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69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19</v>
      </c>
      <c r="F32" s="71"/>
      <c r="G32" s="46">
        <f t="shared" si="5"/>
        <v>19</v>
      </c>
      <c r="H32" s="78">
        <v>0</v>
      </c>
      <c r="I32" s="76">
        <v>0</v>
      </c>
      <c r="J32" s="46">
        <f t="shared" si="6"/>
        <v>19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14</v>
      </c>
      <c r="F33" s="71"/>
      <c r="G33" s="46">
        <f t="shared" si="5"/>
        <v>14</v>
      </c>
      <c r="H33" s="78">
        <v>0</v>
      </c>
      <c r="I33" s="76">
        <v>0</v>
      </c>
      <c r="J33" s="46">
        <f t="shared" si="6"/>
        <v>13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3">
        <f t="shared" si="3"/>
        <v>150</v>
      </c>
      <c r="Q40" s="90">
        <v>27.12</v>
      </c>
      <c r="R40" s="43">
        <f t="shared" si="4"/>
        <v>81.36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3">
        <f t="shared" si="3"/>
        <v>100</v>
      </c>
      <c r="Q41" s="90">
        <v>15.42</v>
      </c>
      <c r="R41" s="43">
        <f t="shared" si="4"/>
        <v>30.84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6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3">
        <f t="shared" si="3"/>
        <v>120</v>
      </c>
      <c r="Q58" s="90">
        <v>34.56</v>
      </c>
      <c r="R58" s="43">
        <f t="shared" si="4"/>
        <v>69.12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3">
        <f t="shared" si="3"/>
        <v>170</v>
      </c>
      <c r="Q62" s="90">
        <v>29.82</v>
      </c>
      <c r="R62" s="43">
        <f t="shared" si="4"/>
        <v>59.64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3">
        <f t="shared" si="3"/>
        <v>200</v>
      </c>
      <c r="Q77" s="90">
        <v>25.15</v>
      </c>
      <c r="R77" s="43">
        <f t="shared" si="4"/>
        <v>100.6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13</v>
      </c>
      <c r="F84" s="71"/>
      <c r="G84" s="46">
        <f t="shared" si="5"/>
        <v>13</v>
      </c>
      <c r="H84" s="78">
        <v>0</v>
      </c>
      <c r="I84" s="76">
        <v>0</v>
      </c>
      <c r="J84" s="46">
        <f t="shared" si="6"/>
        <v>12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03">
        <f t="shared" si="8"/>
        <v>50</v>
      </c>
      <c r="Q84" s="90">
        <v>12.94</v>
      </c>
      <c r="R84" s="43">
        <f t="shared" si="11"/>
        <v>12.94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39</v>
      </c>
      <c r="F198" s="71"/>
      <c r="G198" s="46">
        <f t="shared" si="27"/>
        <v>39</v>
      </c>
      <c r="H198" s="78">
        <v>0</v>
      </c>
      <c r="I198" s="76">
        <v>0</v>
      </c>
      <c r="J198" s="46">
        <f t="shared" si="28"/>
        <v>36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>
        <v>50</v>
      </c>
      <c r="P198" s="103">
        <f t="shared" si="26"/>
        <v>400</v>
      </c>
      <c r="Q198" s="90">
        <v>64.38</v>
      </c>
      <c r="R198" s="43">
        <f t="shared" si="32"/>
        <v>193.14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+'27'!J243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25</v>
      </c>
      <c r="K243" s="72">
        <v>2</v>
      </c>
      <c r="L243" s="20">
        <v>35</v>
      </c>
      <c r="M243" s="65">
        <f t="shared" ref="M243:M246" si="45">+L243*K243</f>
        <v>70</v>
      </c>
      <c r="N243" s="17" t="s">
        <v>16</v>
      </c>
      <c r="O243" s="18"/>
      <c r="P243" s="103">
        <f t="shared" si="36"/>
        <v>70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901.98000000000013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2535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945</v>
      </c>
      <c r="O264" s="2">
        <v>180</v>
      </c>
      <c r="P264" s="2">
        <v>65</v>
      </c>
      <c r="Q264" s="2">
        <v>230</v>
      </c>
      <c r="R264" s="2">
        <v>50</v>
      </c>
      <c r="S264" s="2">
        <v>420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N267" sqref="N267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69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140</v>
      </c>
      <c r="F6" s="71"/>
      <c r="G6" s="46">
        <f t="shared" si="0"/>
        <v>140</v>
      </c>
      <c r="H6" s="78">
        <v>0</v>
      </c>
      <c r="I6" s="76">
        <v>0</v>
      </c>
      <c r="J6" s="46">
        <f t="shared" si="1"/>
        <v>138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30</v>
      </c>
      <c r="F11" s="71"/>
      <c r="G11" s="46">
        <f t="shared" si="0"/>
        <v>30</v>
      </c>
      <c r="H11" s="78">
        <v>0</v>
      </c>
      <c r="I11" s="76">
        <v>0</v>
      </c>
      <c r="J11" s="46">
        <f t="shared" si="1"/>
        <v>29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69</v>
      </c>
      <c r="F31" s="71"/>
      <c r="G31" s="46">
        <f t="shared" si="5"/>
        <v>69</v>
      </c>
      <c r="H31" s="78">
        <v>0</v>
      </c>
      <c r="I31" s="76">
        <v>0</v>
      </c>
      <c r="J31" s="46">
        <f t="shared" si="6"/>
        <v>69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19</v>
      </c>
      <c r="F32" s="71"/>
      <c r="G32" s="46">
        <f t="shared" si="5"/>
        <v>19</v>
      </c>
      <c r="H32" s="78">
        <v>0</v>
      </c>
      <c r="I32" s="76">
        <v>0</v>
      </c>
      <c r="J32" s="46">
        <f t="shared" si="6"/>
        <v>17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3">
        <f t="shared" si="3"/>
        <v>100</v>
      </c>
      <c r="Q41" s="90">
        <v>15.42</v>
      </c>
      <c r="R41" s="43">
        <f t="shared" si="4"/>
        <v>30.84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20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12</v>
      </c>
      <c r="F84" s="71"/>
      <c r="G84" s="46">
        <f t="shared" si="5"/>
        <v>12</v>
      </c>
      <c r="H84" s="78">
        <v>0</v>
      </c>
      <c r="I84" s="76">
        <v>0</v>
      </c>
      <c r="J84" s="46">
        <f t="shared" si="6"/>
        <v>12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3">
        <f t="shared" si="8"/>
        <v>200</v>
      </c>
      <c r="Q133" s="90">
        <v>24.21</v>
      </c>
      <c r="R133" s="43">
        <f t="shared" si="9"/>
        <v>96.84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+'28'!J187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+'28'!J188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+'28'!J189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36</v>
      </c>
      <c r="F198" s="71"/>
      <c r="G198" s="46">
        <f t="shared" si="27"/>
        <v>36</v>
      </c>
      <c r="H198" s="78">
        <v>0</v>
      </c>
      <c r="I198" s="76">
        <v>0</v>
      </c>
      <c r="J198" s="46">
        <f t="shared" si="28"/>
        <v>36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+'28'!J243</f>
        <v>25</v>
      </c>
      <c r="F243" s="71"/>
      <c r="G243" s="46">
        <f t="shared" ref="G243:G246" si="43">E243+F243</f>
        <v>25</v>
      </c>
      <c r="H243" s="78">
        <v>0</v>
      </c>
      <c r="I243" s="76">
        <v>0</v>
      </c>
      <c r="J243" s="46">
        <f t="shared" ref="J243:J246" si="44">+G243-H243-K243-I243</f>
        <v>25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652.94999999999993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1795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180</v>
      </c>
      <c r="P264" s="2">
        <v>650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M31" sqref="M31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69</v>
      </c>
      <c r="F5" s="71"/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69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138</v>
      </c>
      <c r="F6" s="71"/>
      <c r="G6" s="46">
        <f t="shared" si="0"/>
        <v>138</v>
      </c>
      <c r="H6" s="78">
        <v>0</v>
      </c>
      <c r="I6" s="76">
        <v>0</v>
      </c>
      <c r="J6" s="46">
        <f t="shared" si="1"/>
        <v>137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1" si="3">SUM(M6-O6)</f>
        <v>100</v>
      </c>
      <c r="Q6" s="90">
        <v>39.29</v>
      </c>
      <c r="R6" s="43">
        <f t="shared" ref="R6:R80" si="4">+K6*Q6</f>
        <v>39.29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3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23">
        <f t="shared" si="3"/>
        <v>50</v>
      </c>
      <c r="Q7" s="90">
        <v>26.11</v>
      </c>
      <c r="R7" s="43">
        <f t="shared" si="4"/>
        <v>26.11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29</v>
      </c>
      <c r="F11" s="71"/>
      <c r="G11" s="46">
        <f t="shared" si="0"/>
        <v>29</v>
      </c>
      <c r="H11" s="78">
        <v>0</v>
      </c>
      <c r="I11" s="76">
        <v>0</v>
      </c>
      <c r="J11" s="46">
        <f t="shared" si="1"/>
        <v>28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69</v>
      </c>
      <c r="F31" s="71"/>
      <c r="G31" s="46">
        <f t="shared" si="5"/>
        <v>69</v>
      </c>
      <c r="H31" s="78">
        <v>0</v>
      </c>
      <c r="I31" s="76">
        <v>0</v>
      </c>
      <c r="J31" s="46">
        <f t="shared" si="6"/>
        <v>68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18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3">
        <f t="shared" si="3"/>
        <v>170</v>
      </c>
      <c r="Q62" s="90">
        <v>29.82</v>
      </c>
      <c r="R62" s="43">
        <f t="shared" si="4"/>
        <v>59.64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12</v>
      </c>
      <c r="F84" s="71"/>
      <c r="G84" s="46">
        <f t="shared" si="5"/>
        <v>12</v>
      </c>
      <c r="H84" s="78">
        <v>0</v>
      </c>
      <c r="I84" s="76">
        <v>0</v>
      </c>
      <c r="J84" s="46">
        <f t="shared" si="6"/>
        <v>12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8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3">
        <f t="shared" si="9"/>
        <v>180</v>
      </c>
      <c r="Q132" s="90">
        <v>16.690000000000001</v>
      </c>
      <c r="R132" s="43">
        <f t="shared" si="8"/>
        <v>50.070000000000007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8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8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8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36</v>
      </c>
      <c r="F198" s="71"/>
      <c r="G198" s="46">
        <f t="shared" si="27"/>
        <v>36</v>
      </c>
      <c r="H198" s="78">
        <v>0</v>
      </c>
      <c r="I198" s="76">
        <v>0</v>
      </c>
      <c r="J198" s="46">
        <f t="shared" si="28"/>
        <v>36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8" si="36">SUM(M210-O210)</f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+'29'!J243</f>
        <v>25</v>
      </c>
      <c r="F243" s="71"/>
      <c r="G243" s="46">
        <f t="shared" ref="G243:G246" si="43">E243+F243</f>
        <v>25</v>
      </c>
      <c r="H243" s="78">
        <v>0</v>
      </c>
      <c r="I243" s="76">
        <v>0</v>
      </c>
      <c r="J243" s="46">
        <f t="shared" ref="J243:J246" si="44">+G243-H243-K243-I243</f>
        <v>25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603.25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1550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740</v>
      </c>
      <c r="O264" s="2">
        <v>180</v>
      </c>
      <c r="P264" s="2">
        <v>60</v>
      </c>
      <c r="Q264" s="2">
        <v>170</v>
      </c>
      <c r="R264" s="2">
        <v>330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S346"/>
  <sheetViews>
    <sheetView zoomScale="70" zoomScaleNormal="70" workbookViewId="0">
      <pane xSplit="10" ySplit="4" topLeftCell="N11" activePane="bottomRight" state="frozen"/>
      <selection activeCell="A2" activeCellId="1" sqref="P115:AD196 A2:O2"/>
      <selection pane="topRight" activeCell="A2" activeCellId="1" sqref="P115:AD196 A2:O2"/>
      <selection pane="bottomLeft" activeCell="A2" activeCellId="1" sqref="P115:AD196 A2:O2"/>
      <selection pane="bottomRight" activeCell="Z14" sqref="Z14"/>
    </sheetView>
  </sheetViews>
  <sheetFormatPr defaultColWidth="9" defaultRowHeight="24"/>
  <cols>
    <col min="1" max="1" width="6.77734375" style="2" customWidth="1"/>
    <col min="2" max="2" width="15.33203125" style="1" bestFit="1" customWidth="1"/>
    <col min="3" max="3" width="45.109375" style="2" bestFit="1" customWidth="1"/>
    <col min="4" max="4" width="7.33203125" style="1" customWidth="1"/>
    <col min="5" max="9" width="9.77734375" style="2" customWidth="1"/>
    <col min="10" max="10" width="9.77734375" style="38" customWidth="1"/>
    <col min="11" max="11" width="9.77734375" style="2" customWidth="1"/>
    <col min="12" max="12" width="15.21875" style="39" customWidth="1"/>
    <col min="13" max="13" width="10.77734375" style="2" customWidth="1"/>
    <col min="14" max="14" width="20.77734375" style="2" customWidth="1"/>
    <col min="15" max="15" width="9.21875" style="2" customWidth="1"/>
    <col min="16" max="16" width="19.109375" style="2" customWidth="1"/>
    <col min="17" max="17" width="14" style="2" bestFit="1" customWidth="1"/>
    <col min="18" max="18" width="17.77734375" style="2" bestFit="1" customWidth="1"/>
    <col min="19" max="19" width="10.109375" style="2" bestFit="1" customWidth="1"/>
    <col min="20" max="16384" width="9" style="2"/>
  </cols>
  <sheetData>
    <row r="1" spans="1:18">
      <c r="A1" s="1"/>
      <c r="J1" s="2"/>
      <c r="L1" s="2"/>
    </row>
    <row r="2" spans="1:18" s="3" customFormat="1" ht="28.8">
      <c r="A2" s="129" t="s">
        <v>1422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3"/>
    </row>
    <row r="3" spans="1:18" s="5" customFormat="1" ht="26.4" customHeight="1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69</v>
      </c>
      <c r="F5" s="71"/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137</v>
      </c>
      <c r="F6" s="71"/>
      <c r="G6" s="46">
        <f t="shared" si="0"/>
        <v>137</v>
      </c>
      <c r="H6" s="78">
        <v>0</v>
      </c>
      <c r="I6" s="76">
        <v>0</v>
      </c>
      <c r="J6" s="46">
        <f t="shared" si="1"/>
        <v>132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69" si="3">SUM(M6-O6)</f>
        <v>500</v>
      </c>
      <c r="Q6" s="90">
        <v>39.29</v>
      </c>
      <c r="R6" s="43">
        <f t="shared" ref="R6:R80" si="4">+K6*Q6</f>
        <v>196.45</v>
      </c>
    </row>
    <row r="7" spans="1:18" ht="24.6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10</v>
      </c>
      <c r="F21" s="71"/>
      <c r="G21" s="46">
        <f t="shared" si="0"/>
        <v>10</v>
      </c>
      <c r="H21" s="78">
        <v>4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4.6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80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4.6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>SUM(M26-O26)</f>
        <v>0</v>
      </c>
      <c r="Q26" s="90">
        <v>35.39</v>
      </c>
      <c r="R26" s="43">
        <f t="shared" si="4"/>
        <v>0</v>
      </c>
    </row>
    <row r="27" spans="1:18" ht="24.6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4.6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10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4.6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12</v>
      </c>
      <c r="F39" s="71"/>
      <c r="G39" s="46">
        <f t="shared" si="5"/>
        <v>12</v>
      </c>
      <c r="H39" s="78">
        <v>1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14</v>
      </c>
      <c r="F40" s="71"/>
      <c r="G40" s="46">
        <f t="shared" si="5"/>
        <v>14</v>
      </c>
      <c r="H40" s="78">
        <v>3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90">
        <v>20.43</v>
      </c>
      <c r="R49" s="43">
        <f>+K49*Q49</f>
        <v>20.43</v>
      </c>
    </row>
    <row r="50" spans="1:18" ht="24.6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4.6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90">
        <v>17.53</v>
      </c>
      <c r="R53" s="43">
        <f>+K53*Q53</f>
        <v>17.53</v>
      </c>
    </row>
    <row r="54" spans="1:18" ht="24.6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 t="shared" si="3"/>
        <v>85</v>
      </c>
      <c r="Q55" s="90">
        <v>29.34</v>
      </c>
      <c r="R55" s="43">
        <f>+K55*Q55</f>
        <v>29.34</v>
      </c>
    </row>
    <row r="56" spans="1:18" ht="24.6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20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4.6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4.6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1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4.6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4.6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4.6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4.6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4.6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9</v>
      </c>
      <c r="F83" s="71"/>
      <c r="G83" s="46">
        <f t="shared" si="5"/>
        <v>9</v>
      </c>
      <c r="H83" s="78">
        <v>2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12</v>
      </c>
      <c r="F84" s="71"/>
      <c r="G84" s="46">
        <f t="shared" si="5"/>
        <v>12</v>
      </c>
      <c r="H84" s="78">
        <v>3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4.6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4.6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4.6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4.6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4.6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4.6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4.6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+'30'!J99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4.6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4.6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4.6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5" customHeight="1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4.6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4.6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4.6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4.6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4.6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4.6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4.6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4.6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4.6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4.6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4.6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4.6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4.6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4.6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4.6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4.6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10</v>
      </c>
      <c r="F133" s="71"/>
      <c r="G133" s="46">
        <f t="shared" si="20"/>
        <v>10</v>
      </c>
      <c r="H133" s="78">
        <v>2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4.6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4.6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4.6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4.6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4.6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4.6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23</v>
      </c>
      <c r="F193" s="71"/>
      <c r="G193" s="46">
        <f t="shared" si="27"/>
        <v>23</v>
      </c>
      <c r="H193" s="78">
        <v>0</v>
      </c>
      <c r="I193" s="76">
        <v>0</v>
      </c>
      <c r="J193" s="46">
        <f t="shared" si="28"/>
        <v>22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28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" customHeight="1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36</v>
      </c>
      <c r="F198" s="71"/>
      <c r="G198" s="46">
        <f t="shared" si="27"/>
        <v>36</v>
      </c>
      <c r="H198" s="78">
        <v>0</v>
      </c>
      <c r="I198" s="76">
        <v>0</v>
      </c>
      <c r="J198" s="46">
        <f t="shared" si="28"/>
        <v>35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ref="P198:P258" si="35">SUM(M198-O198)</f>
        <v>150</v>
      </c>
      <c r="Q198" s="90">
        <v>64.38</v>
      </c>
      <c r="R198" s="43">
        <f t="shared" si="32"/>
        <v>64.38</v>
      </c>
    </row>
    <row r="199" spans="1:18" ht="24.6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4.6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4.6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4.6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4.6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4.6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4.6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4.6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" customHeight="1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4.6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4.6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4.6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4.6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4.6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4.6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4.6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4.6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4.6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4.6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4.6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4.6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4.6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4.6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4.6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4.6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4.6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4.6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4.6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4.6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4.6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4.6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4.6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4.6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4.6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4.6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4.6">
      <c r="A243" s="10">
        <v>239</v>
      </c>
      <c r="B243" s="10"/>
      <c r="C243" s="19" t="s">
        <v>192</v>
      </c>
      <c r="D243" s="10" t="s">
        <v>792</v>
      </c>
      <c r="E243" s="64">
        <f>+'30'!J243</f>
        <v>25</v>
      </c>
      <c r="F243" s="71"/>
      <c r="G243" s="46">
        <f t="shared" ref="G243:G246" si="43">E243+F243</f>
        <v>25</v>
      </c>
      <c r="H243" s="78">
        <v>0</v>
      </c>
      <c r="I243" s="76">
        <v>0</v>
      </c>
      <c r="J243" s="46">
        <f t="shared" ref="J243:J246" si="44">+G243-H243-K243-I243</f>
        <v>25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4.6">
      <c r="A244" s="10">
        <v>240</v>
      </c>
      <c r="B244" s="10"/>
      <c r="C244" s="19"/>
      <c r="D244" s="10"/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4.6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4.6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4.6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4.6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4.6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4.6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.6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4.6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.6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.6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.6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19" ht="24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4.6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1018.0699999999999</v>
      </c>
      <c r="S260" s="75"/>
    </row>
    <row r="261" spans="1:19" ht="25.5" customHeight="1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2635</v>
      </c>
    </row>
    <row r="263" spans="1:19" ht="24.6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1040</v>
      </c>
      <c r="O264" s="2">
        <v>150</v>
      </c>
      <c r="P264" s="2">
        <v>320</v>
      </c>
      <c r="Q264" s="2">
        <v>300</v>
      </c>
      <c r="R264" s="2">
        <v>270</v>
      </c>
    </row>
    <row r="265" spans="1:19" ht="24.6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4.6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4.6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4.6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>
      <c r="J272" s="2"/>
      <c r="L272" s="2"/>
    </row>
    <row r="273" spans="10:13" ht="24.6">
      <c r="J273" s="2"/>
      <c r="L273" s="73" t="s">
        <v>272</v>
      </c>
      <c r="M273" s="2" t="s">
        <v>307</v>
      </c>
    </row>
    <row r="274" spans="10:13">
      <c r="J274" s="2"/>
      <c r="L274" s="2"/>
    </row>
    <row r="275" spans="10:13">
      <c r="J275" s="2"/>
      <c r="L275" s="2"/>
    </row>
    <row r="276" spans="10:13">
      <c r="J276" s="2"/>
      <c r="L276" s="2"/>
    </row>
    <row r="277" spans="10:13">
      <c r="J277" s="2"/>
      <c r="L277" s="2"/>
    </row>
    <row r="278" spans="10:13">
      <c r="J278" s="2"/>
      <c r="L278" s="2"/>
    </row>
    <row r="279" spans="10:13">
      <c r="J279" s="2"/>
      <c r="L279" s="2"/>
    </row>
    <row r="280" spans="10:13">
      <c r="J280" s="2"/>
      <c r="L280" s="2"/>
    </row>
    <row r="281" spans="10:13">
      <c r="J281" s="2"/>
      <c r="L281" s="2"/>
    </row>
    <row r="282" spans="10:13">
      <c r="J282" s="2"/>
      <c r="L282" s="2"/>
    </row>
    <row r="283" spans="10:13">
      <c r="J283" s="2"/>
      <c r="L283" s="2"/>
    </row>
    <row r="284" spans="10:13">
      <c r="J284" s="2"/>
      <c r="L284" s="2"/>
    </row>
    <row r="285" spans="10:13">
      <c r="J285" s="2"/>
      <c r="L285" s="2"/>
    </row>
    <row r="286" spans="10:13">
      <c r="J286" s="2"/>
      <c r="L286" s="2"/>
    </row>
    <row r="287" spans="10:13">
      <c r="J287" s="2"/>
      <c r="L287" s="2"/>
    </row>
    <row r="288" spans="10:13">
      <c r="J288" s="2"/>
      <c r="L288" s="2"/>
    </row>
    <row r="289" spans="10:12">
      <c r="J289" s="2"/>
      <c r="L289" s="2"/>
    </row>
    <row r="290" spans="10:12">
      <c r="J290" s="2"/>
      <c r="L290" s="2"/>
    </row>
    <row r="291" spans="10:12">
      <c r="J291" s="2"/>
      <c r="L291" s="2"/>
    </row>
    <row r="292" spans="10:12">
      <c r="J292" s="2"/>
      <c r="L292" s="2"/>
    </row>
    <row r="293" spans="10:12">
      <c r="J293" s="2"/>
      <c r="L293" s="2"/>
    </row>
    <row r="294" spans="10:12">
      <c r="J294" s="2"/>
      <c r="L294" s="2"/>
    </row>
    <row r="295" spans="10:12">
      <c r="J295" s="2"/>
      <c r="L295" s="2"/>
    </row>
    <row r="296" spans="10:12">
      <c r="J296" s="2"/>
      <c r="L296" s="2"/>
    </row>
    <row r="297" spans="10:12">
      <c r="J297" s="2"/>
      <c r="L297" s="2"/>
    </row>
    <row r="298" spans="10:12">
      <c r="J298" s="2"/>
      <c r="L298" s="2"/>
    </row>
    <row r="299" spans="10:12">
      <c r="J299" s="2"/>
      <c r="L299" s="2"/>
    </row>
    <row r="300" spans="10:12">
      <c r="J300" s="2"/>
      <c r="L300" s="2"/>
    </row>
    <row r="301" spans="10:12">
      <c r="J301" s="2"/>
      <c r="L301" s="2"/>
    </row>
    <row r="302" spans="10:12">
      <c r="J302" s="2"/>
      <c r="L302" s="2"/>
    </row>
    <row r="303" spans="10:12">
      <c r="J303" s="2"/>
      <c r="L303" s="2"/>
    </row>
    <row r="304" spans="10:12">
      <c r="J304" s="2"/>
      <c r="L304" s="2"/>
    </row>
    <row r="305" spans="10:12">
      <c r="J305" s="2"/>
      <c r="L305" s="2"/>
    </row>
    <row r="306" spans="10:12">
      <c r="J306" s="2"/>
      <c r="L306" s="2"/>
    </row>
    <row r="307" spans="10:12">
      <c r="J307" s="2"/>
      <c r="L307" s="2"/>
    </row>
    <row r="308" spans="10:12">
      <c r="J308" s="2"/>
      <c r="L308" s="2"/>
    </row>
    <row r="309" spans="10:12">
      <c r="J309" s="2"/>
      <c r="L309" s="2"/>
    </row>
    <row r="310" spans="10:12">
      <c r="J310" s="2"/>
      <c r="L310" s="2"/>
    </row>
    <row r="311" spans="10:12">
      <c r="J311" s="2"/>
      <c r="L311" s="2"/>
    </row>
    <row r="312" spans="10:12">
      <c r="J312" s="2"/>
      <c r="L312" s="2"/>
    </row>
    <row r="313" spans="10:12">
      <c r="J313" s="2"/>
      <c r="L313" s="2"/>
    </row>
    <row r="314" spans="10:12">
      <c r="J314" s="2"/>
      <c r="L314" s="2"/>
    </row>
    <row r="315" spans="10:12">
      <c r="J315" s="2"/>
      <c r="L315" s="2"/>
    </row>
    <row r="316" spans="10:12">
      <c r="J316" s="2"/>
      <c r="L316" s="2"/>
    </row>
    <row r="317" spans="10:12">
      <c r="J317" s="2"/>
      <c r="L317" s="2"/>
    </row>
    <row r="318" spans="10:12">
      <c r="J318" s="2"/>
      <c r="L318" s="2"/>
    </row>
    <row r="319" spans="10:12">
      <c r="J319" s="2"/>
      <c r="L319" s="2"/>
    </row>
    <row r="320" spans="10:12">
      <c r="J320" s="2"/>
      <c r="L320" s="2"/>
    </row>
    <row r="321" spans="10:12">
      <c r="J321" s="2"/>
      <c r="L321" s="2"/>
    </row>
    <row r="322" spans="10:12">
      <c r="J322" s="2"/>
      <c r="L322" s="2"/>
    </row>
    <row r="323" spans="10:12">
      <c r="J323" s="2"/>
      <c r="L323" s="2"/>
    </row>
    <row r="324" spans="10:12">
      <c r="J324" s="2"/>
      <c r="L324" s="2"/>
    </row>
    <row r="325" spans="10:12">
      <c r="J325" s="2"/>
      <c r="L325" s="2"/>
    </row>
    <row r="326" spans="10:12">
      <c r="J326" s="2"/>
      <c r="L326" s="2"/>
    </row>
    <row r="327" spans="10:12">
      <c r="J327" s="2"/>
      <c r="L327" s="2"/>
    </row>
    <row r="328" spans="10:12">
      <c r="J328" s="2"/>
      <c r="L328" s="2"/>
    </row>
    <row r="329" spans="10:12">
      <c r="J329" s="2"/>
      <c r="L329" s="2"/>
    </row>
    <row r="330" spans="10:12">
      <c r="J330" s="2"/>
      <c r="L330" s="2"/>
    </row>
    <row r="331" spans="10:12">
      <c r="J331" s="2"/>
      <c r="L331" s="2"/>
    </row>
    <row r="332" spans="10:12">
      <c r="J332" s="2"/>
      <c r="L332" s="2"/>
    </row>
    <row r="333" spans="10:12">
      <c r="J333" s="2"/>
      <c r="L333" s="2"/>
    </row>
    <row r="334" spans="10:12">
      <c r="J334" s="2"/>
      <c r="L334" s="2"/>
    </row>
    <row r="335" spans="10:12">
      <c r="J335" s="2"/>
      <c r="L335" s="2"/>
    </row>
    <row r="336" spans="10:12">
      <c r="J336" s="2"/>
      <c r="L336" s="2"/>
    </row>
    <row r="337" spans="10:12">
      <c r="J337" s="2"/>
      <c r="L337" s="2"/>
    </row>
    <row r="338" spans="10:12">
      <c r="J338" s="2"/>
      <c r="L338" s="2"/>
    </row>
    <row r="339" spans="10:12">
      <c r="J339" s="2"/>
      <c r="L339" s="2"/>
    </row>
    <row r="340" spans="10:12">
      <c r="J340" s="2"/>
      <c r="L340" s="2"/>
    </row>
    <row r="341" spans="10:12">
      <c r="J341" s="2"/>
      <c r="L341" s="2"/>
    </row>
    <row r="342" spans="10:12">
      <c r="J342" s="2"/>
      <c r="L342" s="2"/>
    </row>
    <row r="343" spans="10:12">
      <c r="J343" s="2"/>
      <c r="L343" s="2"/>
    </row>
    <row r="344" spans="10:12">
      <c r="J344" s="2"/>
      <c r="L344" s="2"/>
    </row>
    <row r="345" spans="10:12">
      <c r="J345" s="2"/>
      <c r="L345" s="2"/>
    </row>
    <row r="346" spans="10:12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77734375" style="2" customWidth="1"/>
    <col min="2" max="2" width="33.77734375" style="2" customWidth="1"/>
    <col min="3" max="6" width="9.77734375" style="2" customWidth="1"/>
    <col min="7" max="7" width="9.77734375" style="38" customWidth="1"/>
    <col min="8" max="8" width="9.77734375" style="2" customWidth="1"/>
    <col min="9" max="9" width="8.77734375" style="39" customWidth="1"/>
    <col min="10" max="10" width="10.77734375" style="2" customWidth="1"/>
    <col min="11" max="11" width="17.77734375" style="2" bestFit="1" customWidth="1"/>
    <col min="12" max="12" width="9" style="2"/>
    <col min="13" max="14" width="10.109375" style="2" bestFit="1" customWidth="1"/>
    <col min="15" max="15" width="9" style="2"/>
    <col min="16" max="16" width="34.77734375" style="2" bestFit="1" customWidth="1"/>
    <col min="17" max="24" width="9" style="2"/>
    <col min="25" max="25" width="15.7773437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188" t="s">
        <v>242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89" t="s">
        <v>0</v>
      </c>
      <c r="P2" s="189"/>
      <c r="Q2" s="189"/>
      <c r="R2" s="189"/>
      <c r="S2" s="189"/>
      <c r="T2" s="189"/>
      <c r="U2" s="189"/>
      <c r="V2" s="189"/>
      <c r="W2" s="189"/>
      <c r="X2" s="189"/>
      <c r="Y2" s="189"/>
    </row>
    <row r="3" spans="1:26" s="5" customFormat="1" ht="26.4">
      <c r="A3" s="190" t="s">
        <v>1</v>
      </c>
      <c r="B3" s="190" t="s">
        <v>2</v>
      </c>
      <c r="C3" s="191" t="s">
        <v>3</v>
      </c>
      <c r="D3" s="191" t="s">
        <v>4</v>
      </c>
      <c r="E3" s="191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85" t="s">
        <v>10</v>
      </c>
      <c r="O3" s="190" t="s">
        <v>1</v>
      </c>
      <c r="P3" s="190" t="s">
        <v>2</v>
      </c>
      <c r="Q3" s="191" t="s">
        <v>3</v>
      </c>
      <c r="R3" s="191" t="s">
        <v>4</v>
      </c>
      <c r="S3" s="191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85" t="s">
        <v>10</v>
      </c>
    </row>
    <row r="4" spans="1:26" s="5" customFormat="1" ht="27" thickBot="1">
      <c r="A4" s="190"/>
      <c r="B4" s="190"/>
      <c r="C4" s="192"/>
      <c r="D4" s="192"/>
      <c r="E4" s="192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85"/>
      <c r="O4" s="190"/>
      <c r="P4" s="190"/>
      <c r="Q4" s="192"/>
      <c r="R4" s="192"/>
      <c r="S4" s="192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85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0" t="s">
        <v>119</v>
      </c>
      <c r="Q107" s="201"/>
      <c r="R107" s="201"/>
      <c r="S107" s="201"/>
      <c r="T107" s="201"/>
      <c r="U107" s="201"/>
      <c r="V107" s="201"/>
      <c r="W107" s="202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5" t="s">
        <v>213</v>
      </c>
      <c r="N205" s="205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206" t="s">
        <v>202</v>
      </c>
      <c r="J207" s="206"/>
      <c r="K207" s="33">
        <f>SUM(J5:J206)</f>
        <v>0</v>
      </c>
    </row>
    <row r="208" spans="1:26" ht="24.6">
      <c r="A208" s="1"/>
      <c r="C208" s="31"/>
      <c r="E208" s="31"/>
      <c r="G208" s="31"/>
      <c r="I208" s="203" t="s">
        <v>203</v>
      </c>
      <c r="J208" s="204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203" t="s">
        <v>205</v>
      </c>
      <c r="J210" s="204"/>
      <c r="K210" s="36">
        <v>0</v>
      </c>
    </row>
    <row r="211" spans="1:11" ht="24.6">
      <c r="A211" s="1"/>
      <c r="C211" s="31"/>
      <c r="E211" s="31"/>
      <c r="G211" s="31"/>
      <c r="I211" s="203" t="s">
        <v>206</v>
      </c>
      <c r="J211" s="204"/>
      <c r="K211" s="36">
        <v>0</v>
      </c>
    </row>
    <row r="212" spans="1:11" ht="24.6">
      <c r="A212" s="1"/>
      <c r="C212" s="31"/>
      <c r="E212" s="31"/>
      <c r="G212" s="31"/>
      <c r="I212" s="203" t="s">
        <v>207</v>
      </c>
      <c r="J212" s="204"/>
      <c r="K212" s="37">
        <f>SUM(L5:L205)</f>
        <v>0</v>
      </c>
    </row>
    <row r="213" spans="1:11" ht="24.6">
      <c r="A213" s="1"/>
      <c r="C213" s="31"/>
      <c r="E213" s="31"/>
      <c r="G213" s="31"/>
      <c r="I213" s="203" t="s">
        <v>208</v>
      </c>
      <c r="J213" s="204"/>
      <c r="K213" s="33">
        <f>K207-K208-K209-K211-K212</f>
        <v>0</v>
      </c>
    </row>
    <row r="214" spans="1:11" ht="24.6">
      <c r="A214" s="1"/>
      <c r="C214" s="31"/>
      <c r="E214" s="31"/>
      <c r="G214" s="31"/>
      <c r="I214" s="203" t="s">
        <v>209</v>
      </c>
      <c r="J214" s="204"/>
      <c r="K214" s="37">
        <v>0</v>
      </c>
    </row>
    <row r="215" spans="1:11" ht="24.6">
      <c r="A215" s="1"/>
      <c r="C215" s="31"/>
      <c r="E215" s="31"/>
      <c r="G215" s="31"/>
      <c r="I215" s="203" t="s">
        <v>210</v>
      </c>
      <c r="J215" s="204"/>
      <c r="K215" s="33">
        <f>+K214-K213</f>
        <v>0</v>
      </c>
    </row>
    <row r="216" spans="1:11" ht="24.6">
      <c r="G216" s="2"/>
      <c r="I216" s="203" t="s">
        <v>211</v>
      </c>
      <c r="J216" s="204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00000000-0009-0000-0000-000023000000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Wanwanach Meeting01</cp:lastModifiedBy>
  <cp:lastPrinted>2024-12-02T03:23:28Z</cp:lastPrinted>
  <dcterms:created xsi:type="dcterms:W3CDTF">2023-12-01T06:41:03Z</dcterms:created>
  <dcterms:modified xsi:type="dcterms:W3CDTF">2025-05-30T09:51:48Z</dcterms:modified>
</cp:coreProperties>
</file>