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พ. 68\"/>
    </mc:Choice>
  </mc:AlternateContent>
  <xr:revisionPtr revIDLastSave="0" documentId="13_ncr:1_{DED55CD4-A4D7-4147-93B0-8C914B5F82A5}" xr6:coauthVersionLast="47" xr6:coauthVersionMax="47" xr10:uidLastSave="{00000000-0000-0000-0000-000000000000}"/>
  <bookViews>
    <workbookView xWindow="-120" yWindow="-120" windowWidth="29040" windowHeight="15720" tabRatio="936" firstSheet="2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2" i="8" l="1"/>
  <c r="W32" i="8"/>
  <c r="S32" i="8"/>
  <c r="R32" i="8"/>
  <c r="AC30" i="8"/>
  <c r="AC31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9" i="104"/>
  <c r="E250" i="104"/>
  <c r="E251" i="104"/>
  <c r="E252" i="104"/>
  <c r="E253" i="104"/>
  <c r="E254" i="104"/>
  <c r="E255" i="104"/>
  <c r="E256" i="104"/>
  <c r="E257" i="104"/>
  <c r="E258" i="104"/>
  <c r="E259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5" i="104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9" i="103"/>
  <c r="E250" i="103"/>
  <c r="E251" i="103"/>
  <c r="E252" i="103"/>
  <c r="E253" i="103"/>
  <c r="E254" i="103"/>
  <c r="E255" i="103"/>
  <c r="E256" i="103"/>
  <c r="E257" i="103"/>
  <c r="E258" i="103"/>
  <c r="E259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5" i="103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9" i="102"/>
  <c r="E250" i="102"/>
  <c r="E251" i="102"/>
  <c r="E252" i="102"/>
  <c r="E253" i="102"/>
  <c r="E254" i="102"/>
  <c r="E255" i="102"/>
  <c r="E256" i="102"/>
  <c r="E257" i="102"/>
  <c r="E258" i="102"/>
  <c r="E259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9" i="101"/>
  <c r="E250" i="101"/>
  <c r="E251" i="101"/>
  <c r="E252" i="101"/>
  <c r="E253" i="101"/>
  <c r="E254" i="101"/>
  <c r="E255" i="101"/>
  <c r="E256" i="101"/>
  <c r="E257" i="101"/>
  <c r="E258" i="101"/>
  <c r="E259" i="101"/>
  <c r="E5" i="101"/>
  <c r="AC24" i="8"/>
  <c r="AC25" i="8"/>
  <c r="AC26" i="8"/>
  <c r="AC27" i="8"/>
  <c r="AC28" i="8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9" i="100"/>
  <c r="E250" i="100"/>
  <c r="E251" i="100"/>
  <c r="E252" i="100"/>
  <c r="E253" i="100"/>
  <c r="E254" i="100"/>
  <c r="E255" i="100"/>
  <c r="E256" i="100"/>
  <c r="E257" i="100"/>
  <c r="E258" i="100"/>
  <c r="E259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5" i="100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9" i="99"/>
  <c r="E250" i="99"/>
  <c r="E251" i="99"/>
  <c r="E252" i="99"/>
  <c r="E253" i="99"/>
  <c r="E254" i="99"/>
  <c r="E255" i="99"/>
  <c r="E256" i="99"/>
  <c r="E257" i="99"/>
  <c r="E258" i="99"/>
  <c r="E259" i="99"/>
  <c r="E5" i="99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9" i="98"/>
  <c r="E250" i="98"/>
  <c r="E251" i="98"/>
  <c r="E252" i="98"/>
  <c r="E253" i="98"/>
  <c r="E254" i="98"/>
  <c r="E255" i="98"/>
  <c r="E256" i="98"/>
  <c r="E257" i="98"/>
  <c r="E258" i="98"/>
  <c r="E259" i="98"/>
  <c r="E5" i="98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9" i="97"/>
  <c r="E250" i="97"/>
  <c r="E251" i="97"/>
  <c r="E252" i="97"/>
  <c r="E253" i="97"/>
  <c r="E254" i="97"/>
  <c r="E255" i="97"/>
  <c r="E256" i="97"/>
  <c r="E257" i="97"/>
  <c r="E258" i="97"/>
  <c r="E259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5" i="97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9" i="96"/>
  <c r="E250" i="96"/>
  <c r="E251" i="96"/>
  <c r="E252" i="96"/>
  <c r="E253" i="96"/>
  <c r="E254" i="96"/>
  <c r="E255" i="96"/>
  <c r="E256" i="96"/>
  <c r="E257" i="96"/>
  <c r="E258" i="96"/>
  <c r="E259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5" i="96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9" i="95"/>
  <c r="E250" i="95"/>
  <c r="E251" i="95"/>
  <c r="E252" i="95"/>
  <c r="E253" i="95"/>
  <c r="E254" i="95"/>
  <c r="E255" i="95"/>
  <c r="E256" i="95"/>
  <c r="E257" i="95"/>
  <c r="E258" i="95"/>
  <c r="E259" i="95"/>
  <c r="E5" i="95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9" i="94"/>
  <c r="E250" i="94"/>
  <c r="E251" i="94"/>
  <c r="E252" i="94"/>
  <c r="E253" i="94"/>
  <c r="E254" i="94"/>
  <c r="E255" i="94"/>
  <c r="E256" i="94"/>
  <c r="E257" i="94"/>
  <c r="E258" i="94"/>
  <c r="E259" i="94"/>
  <c r="E5" i="94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9" i="93"/>
  <c r="E250" i="93"/>
  <c r="E251" i="93"/>
  <c r="E252" i="93"/>
  <c r="E253" i="93"/>
  <c r="E254" i="93"/>
  <c r="E255" i="93"/>
  <c r="E256" i="93"/>
  <c r="E257" i="93"/>
  <c r="E258" i="93"/>
  <c r="E259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5" i="93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9" i="92"/>
  <c r="E250" i="92"/>
  <c r="E251" i="92"/>
  <c r="E252" i="92"/>
  <c r="E253" i="92"/>
  <c r="E254" i="92"/>
  <c r="E255" i="92"/>
  <c r="E256" i="92"/>
  <c r="E257" i="92"/>
  <c r="E258" i="92"/>
  <c r="E259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5" i="92"/>
  <c r="E44" i="91"/>
  <c r="E45" i="91"/>
  <c r="E46" i="91"/>
  <c r="E47" i="91"/>
  <c r="E48" i="91"/>
  <c r="E49" i="91"/>
  <c r="E50" i="91"/>
  <c r="E51" i="91"/>
  <c r="E52" i="91"/>
  <c r="E53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9" i="91"/>
  <c r="E250" i="91"/>
  <c r="E251" i="91"/>
  <c r="E252" i="91"/>
  <c r="E253" i="91"/>
  <c r="E254" i="91"/>
  <c r="E255" i="91"/>
  <c r="E256" i="91"/>
  <c r="E257" i="91"/>
  <c r="E258" i="91"/>
  <c r="E259" i="91"/>
  <c r="E43" i="91"/>
  <c r="E54" i="91"/>
  <c r="E55" i="91"/>
  <c r="E56" i="91"/>
  <c r="E57" i="91"/>
  <c r="E58" i="91"/>
  <c r="E59" i="91"/>
  <c r="E60" i="91"/>
  <c r="E61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5" i="91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9" i="90"/>
  <c r="E250" i="90"/>
  <c r="E251" i="90"/>
  <c r="E252" i="90"/>
  <c r="E253" i="90"/>
  <c r="E254" i="90"/>
  <c r="E255" i="90"/>
  <c r="E256" i="90"/>
  <c r="E257" i="90"/>
  <c r="E258" i="90"/>
  <c r="E259" i="90"/>
  <c r="E5" i="90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9" i="89"/>
  <c r="E250" i="89"/>
  <c r="E251" i="89"/>
  <c r="E252" i="89"/>
  <c r="E253" i="89"/>
  <c r="E254" i="89"/>
  <c r="E255" i="89"/>
  <c r="E256" i="89"/>
  <c r="E257" i="89"/>
  <c r="E258" i="89"/>
  <c r="E259" i="89"/>
  <c r="E5" i="89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9" i="88"/>
  <c r="E250" i="88"/>
  <c r="E251" i="88"/>
  <c r="E252" i="88"/>
  <c r="E253" i="88"/>
  <c r="E254" i="88"/>
  <c r="E255" i="88"/>
  <c r="E256" i="88"/>
  <c r="E257" i="88"/>
  <c r="E258" i="88"/>
  <c r="E259" i="88"/>
  <c r="E5" i="88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E246" i="87"/>
  <c r="E247" i="87"/>
  <c r="E249" i="87"/>
  <c r="E250" i="87"/>
  <c r="E251" i="87"/>
  <c r="E252" i="87"/>
  <c r="E253" i="87"/>
  <c r="E254" i="87"/>
  <c r="E255" i="87"/>
  <c r="E256" i="87"/>
  <c r="E257" i="87"/>
  <c r="E258" i="87"/>
  <c r="E259" i="87"/>
  <c r="E5" i="87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9" i="86"/>
  <c r="E250" i="86"/>
  <c r="E251" i="86"/>
  <c r="E252" i="86"/>
  <c r="E253" i="86"/>
  <c r="E254" i="86"/>
  <c r="E255" i="86"/>
  <c r="E256" i="86"/>
  <c r="E5" i="86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9" i="85"/>
  <c r="E250" i="85"/>
  <c r="E251" i="85"/>
  <c r="E252" i="85"/>
  <c r="E253" i="85"/>
  <c r="E254" i="85"/>
  <c r="E5" i="85"/>
  <c r="E6" i="84" l="1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9" i="84"/>
  <c r="E250" i="84"/>
  <c r="E251" i="84"/>
  <c r="E252" i="84"/>
  <c r="E253" i="84"/>
  <c r="E254" i="84"/>
  <c r="E255" i="84"/>
  <c r="E256" i="84"/>
  <c r="E257" i="84"/>
  <c r="E5" i="84"/>
  <c r="E6" i="83" l="1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9" i="83"/>
  <c r="E250" i="83"/>
  <c r="E251" i="83"/>
  <c r="E252" i="83"/>
  <c r="E253" i="83"/>
  <c r="E254" i="83"/>
  <c r="E255" i="83"/>
  <c r="E256" i="83"/>
  <c r="E257" i="83"/>
  <c r="E5" i="83"/>
  <c r="E6" i="82" l="1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9" i="82"/>
  <c r="E250" i="82"/>
  <c r="E251" i="82"/>
  <c r="E252" i="82"/>
  <c r="E253" i="82"/>
  <c r="E254" i="82"/>
  <c r="E255" i="82"/>
  <c r="E256" i="82"/>
  <c r="E5" i="82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9" i="81"/>
  <c r="E250" i="81"/>
  <c r="E251" i="81"/>
  <c r="E252" i="81"/>
  <c r="E5" i="81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9" i="80"/>
  <c r="E250" i="80"/>
  <c r="E251" i="80"/>
  <c r="E252" i="80"/>
  <c r="E253" i="80"/>
  <c r="E254" i="80"/>
  <c r="E255" i="80"/>
  <c r="E256" i="80"/>
  <c r="E257" i="80"/>
  <c r="E258" i="80"/>
  <c r="E5" i="80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9" i="79"/>
  <c r="E250" i="79"/>
  <c r="E251" i="79"/>
  <c r="E252" i="79"/>
  <c r="E253" i="79"/>
  <c r="E254" i="79"/>
  <c r="E255" i="79"/>
  <c r="E256" i="79"/>
  <c r="E257" i="79"/>
  <c r="E258" i="79"/>
  <c r="E5" i="79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9" i="78"/>
  <c r="E250" i="78"/>
  <c r="E251" i="78"/>
  <c r="E252" i="78"/>
  <c r="E253" i="78"/>
  <c r="E254" i="78"/>
  <c r="E255" i="78"/>
  <c r="E256" i="78"/>
  <c r="E257" i="78"/>
  <c r="E258" i="78"/>
  <c r="E32" i="78"/>
  <c r="E33" i="78"/>
  <c r="E34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28" i="78"/>
  <c r="E29" i="78"/>
  <c r="E30" i="78"/>
  <c r="E31" i="78"/>
  <c r="E5" i="78"/>
  <c r="P6" i="105"/>
  <c r="P7" i="105"/>
  <c r="P8" i="105"/>
  <c r="P9" i="105"/>
  <c r="P10" i="105"/>
  <c r="P11" i="105"/>
  <c r="P12" i="105"/>
  <c r="P13" i="105"/>
  <c r="P14" i="105"/>
  <c r="P15" i="105"/>
  <c r="P16" i="105"/>
  <c r="P17" i="105"/>
  <c r="P18" i="105"/>
  <c r="P19" i="105"/>
  <c r="P20" i="105"/>
  <c r="P21" i="105"/>
  <c r="P5" i="105"/>
  <c r="P6" i="106"/>
  <c r="P7" i="106"/>
  <c r="P8" i="106"/>
  <c r="P9" i="106"/>
  <c r="P10" i="106"/>
  <c r="P11" i="106"/>
  <c r="P12" i="106"/>
  <c r="P13" i="106"/>
  <c r="P14" i="106"/>
  <c r="P5" i="106"/>
  <c r="P169" i="107"/>
  <c r="P170" i="107"/>
  <c r="P171" i="107"/>
  <c r="P172" i="107"/>
  <c r="P173" i="107"/>
  <c r="P174" i="107"/>
  <c r="P175" i="107"/>
  <c r="P176" i="107"/>
  <c r="P177" i="107"/>
  <c r="P178" i="107"/>
  <c r="P179" i="107"/>
  <c r="P180" i="107"/>
  <c r="P181" i="107"/>
  <c r="P182" i="107"/>
  <c r="P183" i="107"/>
  <c r="P184" i="107"/>
  <c r="P185" i="107"/>
  <c r="P186" i="107"/>
  <c r="P161" i="107"/>
  <c r="P162" i="107"/>
  <c r="P163" i="107"/>
  <c r="P164" i="107"/>
  <c r="P165" i="107"/>
  <c r="P166" i="107"/>
  <c r="P167" i="107"/>
  <c r="P168" i="107"/>
  <c r="P94" i="107"/>
  <c r="P95" i="107"/>
  <c r="P96" i="107"/>
  <c r="P97" i="107"/>
  <c r="P98" i="107"/>
  <c r="P99" i="107"/>
  <c r="P100" i="107"/>
  <c r="P101" i="107"/>
  <c r="P102" i="107"/>
  <c r="P103" i="107"/>
  <c r="P104" i="107"/>
  <c r="P105" i="107"/>
  <c r="P106" i="107"/>
  <c r="P107" i="107"/>
  <c r="P108" i="107"/>
  <c r="P109" i="107"/>
  <c r="P110" i="107"/>
  <c r="P111" i="107"/>
  <c r="P112" i="107"/>
  <c r="P113" i="107"/>
  <c r="P114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90" i="107"/>
  <c r="P91" i="107"/>
  <c r="P92" i="107"/>
  <c r="P93" i="107"/>
  <c r="P56" i="107"/>
  <c r="P57" i="107"/>
  <c r="P58" i="107"/>
  <c r="P59" i="107"/>
  <c r="P60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74" i="107"/>
  <c r="P75" i="107"/>
  <c r="P76" i="107"/>
  <c r="P77" i="107"/>
  <c r="P35" i="107"/>
  <c r="P36" i="107"/>
  <c r="P37" i="107"/>
  <c r="P38" i="107"/>
  <c r="P39" i="107"/>
  <c r="P40" i="107"/>
  <c r="P41" i="107"/>
  <c r="P42" i="107"/>
  <c r="P43" i="107"/>
  <c r="P44" i="107"/>
  <c r="P45" i="107"/>
  <c r="P46" i="107"/>
  <c r="P47" i="107"/>
  <c r="P48" i="107"/>
  <c r="P49" i="107"/>
  <c r="P50" i="107"/>
  <c r="P51" i="107"/>
  <c r="P52" i="107"/>
  <c r="P53" i="107"/>
  <c r="P54" i="107"/>
  <c r="P55" i="107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27" i="107"/>
  <c r="P28" i="107"/>
  <c r="P29" i="107"/>
  <c r="P30" i="107"/>
  <c r="P31" i="107"/>
  <c r="P32" i="107"/>
  <c r="P33" i="107"/>
  <c r="P34" i="107"/>
  <c r="P128" i="106"/>
  <c r="P129" i="106"/>
  <c r="P130" i="106"/>
  <c r="P131" i="106"/>
  <c r="P132" i="106"/>
  <c r="P133" i="106"/>
  <c r="P134" i="106"/>
  <c r="P135" i="106"/>
  <c r="P136" i="106"/>
  <c r="P137" i="106"/>
  <c r="P138" i="106"/>
  <c r="P139" i="106"/>
  <c r="P110" i="106"/>
  <c r="P111" i="106"/>
  <c r="P112" i="106"/>
  <c r="P113" i="106"/>
  <c r="P114" i="106"/>
  <c r="P115" i="106"/>
  <c r="P116" i="106"/>
  <c r="P117" i="106"/>
  <c r="P118" i="106"/>
  <c r="P119" i="106"/>
  <c r="P120" i="106"/>
  <c r="P76" i="106"/>
  <c r="P77" i="106"/>
  <c r="P78" i="106"/>
  <c r="P79" i="106"/>
  <c r="P80" i="106"/>
  <c r="P81" i="106"/>
  <c r="P82" i="106"/>
  <c r="P83" i="106"/>
  <c r="P84" i="106"/>
  <c r="P85" i="106"/>
  <c r="P86" i="106"/>
  <c r="P87" i="106"/>
  <c r="P25" i="106"/>
  <c r="P26" i="106"/>
  <c r="P27" i="106"/>
  <c r="P28" i="106"/>
  <c r="P29" i="106"/>
  <c r="P30" i="106"/>
  <c r="P31" i="106"/>
  <c r="P32" i="106"/>
  <c r="P33" i="106"/>
  <c r="P34" i="106"/>
  <c r="P35" i="106"/>
  <c r="P36" i="106"/>
  <c r="P37" i="106"/>
  <c r="P38" i="106"/>
  <c r="P39" i="106"/>
  <c r="P40" i="106"/>
  <c r="P41" i="106"/>
  <c r="P42" i="106"/>
  <c r="P43" i="106"/>
  <c r="P44" i="106"/>
  <c r="P45" i="106"/>
  <c r="P46" i="106"/>
  <c r="P47" i="106"/>
  <c r="P48" i="106"/>
  <c r="P49" i="106"/>
  <c r="P15" i="106"/>
  <c r="P16" i="106"/>
  <c r="P17" i="106"/>
  <c r="P18" i="106"/>
  <c r="P19" i="106"/>
  <c r="P20" i="106"/>
  <c r="P21" i="106"/>
  <c r="P22" i="106"/>
  <c r="P23" i="106"/>
  <c r="P24" i="106"/>
  <c r="P22" i="105"/>
  <c r="P23" i="105"/>
  <c r="P24" i="105"/>
  <c r="P25" i="105"/>
  <c r="P26" i="105"/>
  <c r="P27" i="105"/>
  <c r="P28" i="105"/>
  <c r="P29" i="105"/>
  <c r="P30" i="105"/>
  <c r="P31" i="105"/>
  <c r="P32" i="105"/>
  <c r="P33" i="105"/>
  <c r="P34" i="105"/>
  <c r="P35" i="105"/>
  <c r="P36" i="105"/>
  <c r="P37" i="105"/>
  <c r="P38" i="105"/>
  <c r="P89" i="105"/>
  <c r="P90" i="105"/>
  <c r="P91" i="105"/>
  <c r="P92" i="105"/>
  <c r="P93" i="105"/>
  <c r="P94" i="105"/>
  <c r="P95" i="105"/>
  <c r="P96" i="105"/>
  <c r="P97" i="105"/>
  <c r="P98" i="105"/>
  <c r="P99" i="105"/>
  <c r="P100" i="105"/>
  <c r="P101" i="105"/>
  <c r="P110" i="105"/>
  <c r="P111" i="105"/>
  <c r="P112" i="105"/>
  <c r="P113" i="105"/>
  <c r="P114" i="105"/>
  <c r="P115" i="105"/>
  <c r="P116" i="105"/>
  <c r="P117" i="105"/>
  <c r="P118" i="105"/>
  <c r="P119" i="105"/>
  <c r="P120" i="105"/>
  <c r="P121" i="105"/>
  <c r="P122" i="105"/>
  <c r="P165" i="105"/>
  <c r="P166" i="105"/>
  <c r="P167" i="105"/>
  <c r="P168" i="105"/>
  <c r="P169" i="105"/>
  <c r="P170" i="105"/>
  <c r="P171" i="105"/>
  <c r="P172" i="105"/>
  <c r="P173" i="105"/>
  <c r="P174" i="105"/>
  <c r="P175" i="105"/>
  <c r="P176" i="105"/>
  <c r="P177" i="105"/>
  <c r="P178" i="105"/>
  <c r="P179" i="105"/>
  <c r="P180" i="105"/>
  <c r="P181" i="105"/>
  <c r="P94" i="104"/>
  <c r="P94" i="102"/>
  <c r="E236" i="77"/>
  <c r="E244" i="77"/>
  <c r="E252" i="77"/>
  <c r="P94" i="106"/>
  <c r="P94" i="101"/>
  <c r="M94" i="103"/>
  <c r="M94" i="8" s="1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R87" i="107"/>
  <c r="M87" i="107"/>
  <c r="K87" i="8"/>
  <c r="P87" i="8" s="1"/>
  <c r="I87" i="8"/>
  <c r="H87" i="8"/>
  <c r="F87" i="8"/>
  <c r="R253" i="74"/>
  <c r="M253" i="74"/>
  <c r="P253" i="74" s="1"/>
  <c r="G253" i="74"/>
  <c r="J253" i="74" s="1"/>
  <c r="E253" i="77" s="1"/>
  <c r="R252" i="74"/>
  <c r="M252" i="74"/>
  <c r="P252" i="74" s="1"/>
  <c r="G252" i="74"/>
  <c r="J252" i="74" s="1"/>
  <c r="R251" i="74"/>
  <c r="M251" i="74"/>
  <c r="P251" i="74" s="1"/>
  <c r="G251" i="74"/>
  <c r="J251" i="74" s="1"/>
  <c r="E251" i="77" s="1"/>
  <c r="R250" i="74"/>
  <c r="M250" i="74"/>
  <c r="P250" i="74" s="1"/>
  <c r="G250" i="74"/>
  <c r="J250" i="74" s="1"/>
  <c r="E250" i="77" s="1"/>
  <c r="R249" i="74"/>
  <c r="M249" i="74"/>
  <c r="P249" i="74" s="1"/>
  <c r="G249" i="74"/>
  <c r="J249" i="74" s="1"/>
  <c r="E249" i="77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P249" i="84"/>
  <c r="M249" i="84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P252" i="87"/>
  <c r="M252" i="87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P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E258" i="8" s="1"/>
  <c r="R244" i="74"/>
  <c r="M244" i="74"/>
  <c r="P244" i="74" s="1"/>
  <c r="G244" i="74"/>
  <c r="J244" i="74" s="1"/>
  <c r="E257" i="8" s="1"/>
  <c r="R243" i="74"/>
  <c r="M243" i="74"/>
  <c r="P243" i="74" s="1"/>
  <c r="G243" i="74"/>
  <c r="J243" i="74" s="1"/>
  <c r="E243" i="77" s="1"/>
  <c r="R242" i="74"/>
  <c r="M242" i="74"/>
  <c r="P242" i="74" s="1"/>
  <c r="G242" i="74"/>
  <c r="J242" i="74" s="1"/>
  <c r="E255" i="8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F244" i="8"/>
  <c r="K243" i="8"/>
  <c r="P243" i="8" s="1"/>
  <c r="I243" i="8"/>
  <c r="H243" i="8"/>
  <c r="F243" i="8"/>
  <c r="K242" i="8"/>
  <c r="P242" i="8" s="1"/>
  <c r="I242" i="8"/>
  <c r="H242" i="8"/>
  <c r="F242" i="8"/>
  <c r="R247" i="74"/>
  <c r="P247" i="74"/>
  <c r="M247" i="74"/>
  <c r="G247" i="74"/>
  <c r="J247" i="74" s="1"/>
  <c r="E247" i="77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P241" i="85"/>
  <c r="M241" i="85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7" i="101"/>
  <c r="J247" i="101" s="1"/>
  <c r="G242" i="102" s="1"/>
  <c r="J242" i="102" s="1"/>
  <c r="R241" i="101"/>
  <c r="M241" i="101"/>
  <c r="P241" i="101" s="1"/>
  <c r="G241" i="101"/>
  <c r="J241" i="101" s="1"/>
  <c r="G249" i="102" s="1"/>
  <c r="J249" i="102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R174" i="106"/>
  <c r="M174" i="106"/>
  <c r="P174" i="106" s="1"/>
  <c r="R174" i="107"/>
  <c r="M174" i="107"/>
  <c r="K174" i="8"/>
  <c r="P174" i="8" s="1"/>
  <c r="I174" i="8"/>
  <c r="H174" i="8"/>
  <c r="F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K102" i="8"/>
  <c r="P102" i="8" s="1"/>
  <c r="I102" i="8"/>
  <c r="H102" i="8"/>
  <c r="F102" i="8"/>
  <c r="H5" i="8"/>
  <c r="M48" i="98"/>
  <c r="P48" i="98" s="1"/>
  <c r="M54" i="95"/>
  <c r="M49" i="95"/>
  <c r="M6" i="95"/>
  <c r="P94" i="103" l="1"/>
  <c r="E245" i="77"/>
  <c r="E242" i="77"/>
  <c r="G251" i="77"/>
  <c r="J251" i="77" s="1"/>
  <c r="E241" i="77"/>
  <c r="G243" i="77"/>
  <c r="J243" i="77" s="1"/>
  <c r="G251" i="78" s="1"/>
  <c r="J251" i="78" s="1"/>
  <c r="E240" i="77"/>
  <c r="E239" i="77"/>
  <c r="E87" i="77"/>
  <c r="E246" i="77"/>
  <c r="G244" i="77"/>
  <c r="J244" i="77" s="1"/>
  <c r="G245" i="77"/>
  <c r="J245" i="77" s="1"/>
  <c r="G255" i="8"/>
  <c r="G259" i="8"/>
  <c r="G253" i="8"/>
  <c r="G257" i="8"/>
  <c r="M257" i="8"/>
  <c r="E249" i="8"/>
  <c r="G249" i="8" s="1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G246" i="77"/>
  <c r="J246" i="77" s="1"/>
  <c r="E251" i="8"/>
  <c r="G251" i="8" s="1"/>
  <c r="G254" i="8"/>
  <c r="J254" i="8"/>
  <c r="E248" i="8"/>
  <c r="G248" i="8" s="1"/>
  <c r="P237" i="82"/>
  <c r="J252" i="8"/>
  <c r="J253" i="8"/>
  <c r="E250" i="8"/>
  <c r="G250" i="8" s="1"/>
  <c r="G252" i="8"/>
  <c r="J248" i="8"/>
  <c r="J257" i="8"/>
  <c r="J249" i="8"/>
  <c r="P87" i="77"/>
  <c r="J88" i="8"/>
  <c r="G88" i="8"/>
  <c r="P241" i="78"/>
  <c r="G249" i="77"/>
  <c r="J249" i="77" s="1"/>
  <c r="P242" i="77"/>
  <c r="G252" i="77"/>
  <c r="J252" i="77" s="1"/>
  <c r="G250" i="77"/>
  <c r="J250" i="77" s="1"/>
  <c r="P238" i="77"/>
  <c r="G242" i="77"/>
  <c r="J242" i="77" s="1"/>
  <c r="G250" i="78" s="1"/>
  <c r="J250" i="78" s="1"/>
  <c r="E242" i="8"/>
  <c r="P247" i="80"/>
  <c r="E243" i="8"/>
  <c r="E244" i="8"/>
  <c r="E245" i="8"/>
  <c r="E246" i="8"/>
  <c r="J251" i="8" l="1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48" i="74"/>
  <c r="J248" i="74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P207" i="107" s="1"/>
  <c r="M189" i="107"/>
  <c r="P189" i="107" s="1"/>
  <c r="M188" i="107"/>
  <c r="P188" i="107" s="1"/>
  <c r="M187" i="107"/>
  <c r="P187" i="107" s="1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M185" i="107"/>
  <c r="M184" i="107"/>
  <c r="M183" i="107"/>
  <c r="M182" i="107"/>
  <c r="M181" i="107"/>
  <c r="M180" i="107"/>
  <c r="M179" i="107"/>
  <c r="M178" i="107"/>
  <c r="M177" i="107"/>
  <c r="M176" i="107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M92" i="107"/>
  <c r="M91" i="107"/>
  <c r="M90" i="107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M59" i="107"/>
  <c r="M58" i="107"/>
  <c r="M57" i="107"/>
  <c r="M56" i="107"/>
  <c r="M55" i="107"/>
  <c r="M54" i="107"/>
  <c r="M53" i="107"/>
  <c r="M52" i="107"/>
  <c r="M51" i="107"/>
  <c r="M50" i="107"/>
  <c r="M49" i="107"/>
  <c r="M48" i="107"/>
  <c r="M47" i="107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M138" i="106"/>
  <c r="M137" i="106"/>
  <c r="M136" i="106"/>
  <c r="M135" i="106"/>
  <c r="M134" i="106"/>
  <c r="M133" i="106"/>
  <c r="M132" i="106"/>
  <c r="M131" i="106"/>
  <c r="M130" i="106"/>
  <c r="M129" i="106"/>
  <c r="M128" i="106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M119" i="106"/>
  <c r="M118" i="106"/>
  <c r="M117" i="106"/>
  <c r="M116" i="106"/>
  <c r="M115" i="106"/>
  <c r="M114" i="106"/>
  <c r="M113" i="106"/>
  <c r="M112" i="106"/>
  <c r="M111" i="106"/>
  <c r="M110" i="106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M85" i="106"/>
  <c r="M84" i="106"/>
  <c r="M83" i="106"/>
  <c r="M81" i="106"/>
  <c r="M80" i="106"/>
  <c r="M79" i="106"/>
  <c r="M78" i="106"/>
  <c r="M77" i="106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M48" i="106"/>
  <c r="M47" i="106"/>
  <c r="M46" i="106"/>
  <c r="M45" i="106"/>
  <c r="M44" i="106"/>
  <c r="M43" i="106"/>
  <c r="M42" i="106"/>
  <c r="M41" i="106"/>
  <c r="M40" i="106"/>
  <c r="M39" i="106"/>
  <c r="M38" i="106"/>
  <c r="M37" i="106"/>
  <c r="M36" i="106"/>
  <c r="M35" i="106"/>
  <c r="M34" i="106"/>
  <c r="M33" i="106"/>
  <c r="M32" i="106"/>
  <c r="M31" i="106"/>
  <c r="M30" i="106"/>
  <c r="M29" i="106"/>
  <c r="M28" i="106"/>
  <c r="M27" i="106"/>
  <c r="M26" i="106"/>
  <c r="M25" i="106"/>
  <c r="M24" i="106"/>
  <c r="M23" i="106"/>
  <c r="M22" i="106"/>
  <c r="M21" i="106"/>
  <c r="M20" i="106"/>
  <c r="M19" i="106"/>
  <c r="M18" i="106"/>
  <c r="M17" i="106"/>
  <c r="M16" i="106"/>
  <c r="M15" i="106"/>
  <c r="M14" i="106"/>
  <c r="M13" i="106"/>
  <c r="M12" i="106"/>
  <c r="M11" i="106"/>
  <c r="M10" i="106"/>
  <c r="M9" i="106"/>
  <c r="M8" i="106"/>
  <c r="M7" i="106"/>
  <c r="M6" i="106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M180" i="105"/>
  <c r="M179" i="105"/>
  <c r="M178" i="105"/>
  <c r="M177" i="105"/>
  <c r="M176" i="105"/>
  <c r="M175" i="105"/>
  <c r="M172" i="105"/>
  <c r="M171" i="105"/>
  <c r="M170" i="105"/>
  <c r="M169" i="105"/>
  <c r="M168" i="105"/>
  <c r="M167" i="105"/>
  <c r="M166" i="105"/>
  <c r="M165" i="105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M121" i="105"/>
  <c r="M120" i="105"/>
  <c r="M119" i="105"/>
  <c r="M118" i="105"/>
  <c r="M117" i="105"/>
  <c r="M116" i="105"/>
  <c r="M115" i="105"/>
  <c r="M114" i="105"/>
  <c r="M113" i="105"/>
  <c r="M112" i="105"/>
  <c r="M111" i="105"/>
  <c r="M110" i="105"/>
  <c r="M109" i="105"/>
  <c r="P109" i="105" s="1"/>
  <c r="M108" i="105"/>
  <c r="P108" i="105" s="1"/>
  <c r="M107" i="105"/>
  <c r="P107" i="105" s="1"/>
  <c r="M106" i="105"/>
  <c r="P106" i="105" s="1"/>
  <c r="M101" i="105"/>
  <c r="M100" i="105"/>
  <c r="M99" i="105"/>
  <c r="M98" i="105"/>
  <c r="M97" i="105"/>
  <c r="M96" i="105"/>
  <c r="M95" i="105"/>
  <c r="M93" i="105"/>
  <c r="M92" i="105"/>
  <c r="M91" i="105"/>
  <c r="M90" i="105"/>
  <c r="M89" i="105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M37" i="105"/>
  <c r="M36" i="105"/>
  <c r="M35" i="105"/>
  <c r="M34" i="105"/>
  <c r="M33" i="105"/>
  <c r="M32" i="105"/>
  <c r="M31" i="105"/>
  <c r="M30" i="105"/>
  <c r="M29" i="105"/>
  <c r="M28" i="105"/>
  <c r="M27" i="105"/>
  <c r="M26" i="105"/>
  <c r="M25" i="105"/>
  <c r="M24" i="105"/>
  <c r="M23" i="105"/>
  <c r="M22" i="105"/>
  <c r="M21" i="105"/>
  <c r="M20" i="105"/>
  <c r="M19" i="105"/>
  <c r="M18" i="105"/>
  <c r="M17" i="105"/>
  <c r="M16" i="105"/>
  <c r="M15" i="105"/>
  <c r="M14" i="105"/>
  <c r="M13" i="105"/>
  <c r="M12" i="105"/>
  <c r="M11" i="105"/>
  <c r="M10" i="105"/>
  <c r="M9" i="105"/>
  <c r="M8" i="105"/>
  <c r="M7" i="105"/>
  <c r="M6" i="105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103" i="8" l="1"/>
  <c r="E103" i="77"/>
  <c r="E186" i="8"/>
  <c r="E186" i="77"/>
  <c r="N262" i="106"/>
  <c r="N268" i="106" s="1"/>
  <c r="N271" i="106" s="1"/>
  <c r="N262" i="105"/>
  <c r="N268" i="105" s="1"/>
  <c r="N270" i="105" s="1"/>
  <c r="P5" i="107"/>
  <c r="N262" i="107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G88" i="78" s="1"/>
  <c r="J88" i="78" s="1"/>
  <c r="E87" i="8"/>
  <c r="E104" i="8"/>
  <c r="G104" i="8" s="1"/>
  <c r="G253" i="77"/>
  <c r="J253" i="77" s="1"/>
  <c r="E235" i="8"/>
  <c r="G235" i="77"/>
  <c r="J235" i="77" s="1"/>
  <c r="G243" i="78" s="1"/>
  <c r="J243" i="78" s="1"/>
  <c r="G251" i="79" s="1"/>
  <c r="J251" i="79" s="1"/>
  <c r="G247" i="77"/>
  <c r="J247" i="77" s="1"/>
  <c r="G242" i="78" s="1"/>
  <c r="J242" i="78" s="1"/>
  <c r="G250" i="79" s="1"/>
  <c r="J250" i="79" s="1"/>
  <c r="E247" i="8"/>
  <c r="G240" i="77"/>
  <c r="J240" i="77" s="1"/>
  <c r="G241" i="77"/>
  <c r="J241" i="77" s="1"/>
  <c r="G249" i="78" s="1"/>
  <c r="J249" i="78" s="1"/>
  <c r="E241" i="8"/>
  <c r="E240" i="8"/>
  <c r="G239" i="77"/>
  <c r="J239" i="77" s="1"/>
  <c r="G252" i="78" s="1"/>
  <c r="J252" i="78" s="1"/>
  <c r="E239" i="8"/>
  <c r="G238" i="77"/>
  <c r="J238" i="77" s="1"/>
  <c r="G246" i="78" s="1"/>
  <c r="J246" i="78" s="1"/>
  <c r="E238" i="8"/>
  <c r="G237" i="77"/>
  <c r="J237" i="77" s="1"/>
  <c r="G245" i="78" s="1"/>
  <c r="J245" i="78" s="1"/>
  <c r="E237" i="8"/>
  <c r="G236" i="77"/>
  <c r="J236" i="77" s="1"/>
  <c r="G244" i="78" s="1"/>
  <c r="J244" i="78" s="1"/>
  <c r="E236" i="8"/>
  <c r="G259" i="77"/>
  <c r="J259" i="77" s="1"/>
  <c r="G174" i="77"/>
  <c r="J174" i="77" s="1"/>
  <c r="E174" i="8"/>
  <c r="G102" i="77"/>
  <c r="J102" i="77" s="1"/>
  <c r="E102" i="8"/>
  <c r="E82" i="8"/>
  <c r="G82" i="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8" i="107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J104" i="8" l="1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P135" i="77" l="1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V23" i="8"/>
  <c r="U23" i="8"/>
  <c r="T23" i="8"/>
  <c r="T22" i="8"/>
  <c r="U22" i="8"/>
  <c r="V22" i="8"/>
  <c r="V21" i="8"/>
  <c r="U21" i="8"/>
  <c r="T21" i="8"/>
  <c r="T20" i="8"/>
  <c r="U20" i="8"/>
  <c r="V20" i="8"/>
  <c r="V19" i="8"/>
  <c r="U19" i="8"/>
  <c r="T19" i="8"/>
  <c r="T18" i="8"/>
  <c r="U18" i="8"/>
  <c r="V18" i="8"/>
  <c r="V17" i="8"/>
  <c r="U17" i="8"/>
  <c r="T17" i="8"/>
  <c r="T16" i="8"/>
  <c r="U16" i="8"/>
  <c r="V16" i="8"/>
  <c r="V15" i="8"/>
  <c r="U15" i="8"/>
  <c r="T15" i="8"/>
  <c r="T14" i="8"/>
  <c r="U14" i="8"/>
  <c r="V14" i="8"/>
  <c r="V13" i="8"/>
  <c r="U13" i="8"/>
  <c r="T13" i="8"/>
  <c r="T12" i="8"/>
  <c r="U12" i="8"/>
  <c r="V12" i="8"/>
  <c r="V11" i="8"/>
  <c r="U11" i="8"/>
  <c r="T11" i="8"/>
  <c r="T10" i="8"/>
  <c r="U10" i="8"/>
  <c r="V10" i="8"/>
  <c r="V9" i="8"/>
  <c r="U9" i="8"/>
  <c r="T9" i="8"/>
  <c r="V8" i="8"/>
  <c r="U8" i="8"/>
  <c r="T8" i="8"/>
  <c r="V7" i="8"/>
  <c r="U7" i="8"/>
  <c r="T7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E35" i="78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AB32" i="8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P6" i="77" l="1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E35" i="79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E12" i="8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J12" i="8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129" i="83"/>
  <c r="J129" i="83" s="1"/>
  <c r="G114" i="83"/>
  <c r="J114" i="83" s="1"/>
  <c r="G63" i="83"/>
  <c r="J63" i="83" s="1"/>
  <c r="G94" i="89"/>
  <c r="J94" i="89" s="1"/>
  <c r="G75" i="88"/>
  <c r="J75" i="88" s="1"/>
  <c r="G12" i="80"/>
  <c r="J12" i="80" s="1"/>
  <c r="G114" i="84" l="1"/>
  <c r="J114" i="84" s="1"/>
  <c r="G35" i="84"/>
  <c r="J35" i="84" s="1"/>
  <c r="G63" i="84"/>
  <c r="J63" i="84" s="1"/>
  <c r="G129" i="84"/>
  <c r="J129" i="84" s="1"/>
  <c r="G109" i="84"/>
  <c r="J109" i="84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45" i="93" l="1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245" i="79" s="1"/>
  <c r="J245" i="79" s="1"/>
  <c r="G12" i="82"/>
  <c r="J12" i="82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245" i="80" s="1"/>
  <c r="J245" i="80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237" i="80" s="1"/>
  <c r="J237" i="80" s="1"/>
  <c r="G245" i="81" s="1"/>
  <c r="J245" i="81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12" i="8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229" i="81" l="1"/>
  <c r="J229" i="81" s="1"/>
  <c r="G237" i="81"/>
  <c r="J237" i="81" s="1"/>
  <c r="G245" i="82" s="1"/>
  <c r="J245" i="82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245" i="83" s="1"/>
  <c r="J245" i="83" s="1"/>
  <c r="G12" i="88"/>
  <c r="J12" i="88" s="1"/>
  <c r="G12" i="89" s="1"/>
  <c r="J12" i="89" s="1"/>
  <c r="E11" i="8"/>
  <c r="G11" i="77"/>
  <c r="J11" i="77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G231" i="78" l="1"/>
  <c r="J231" i="78" s="1"/>
  <c r="G239" i="79" s="1"/>
  <c r="J239" i="79" s="1"/>
  <c r="G252" i="80" s="1"/>
  <c r="J252" i="80" s="1"/>
  <c r="G239" i="78"/>
  <c r="J239" i="78" s="1"/>
  <c r="G252" i="79" s="1"/>
  <c r="J252" i="79" s="1"/>
  <c r="G229" i="83"/>
  <c r="J229" i="83" s="1"/>
  <c r="G237" i="83"/>
  <c r="J237" i="83" s="1"/>
  <c r="G245" i="84" s="1"/>
  <c r="J245" i="84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G231" i="79" l="1"/>
  <c r="J231" i="79" s="1"/>
  <c r="G231" i="80" s="1"/>
  <c r="J231" i="80" s="1"/>
  <c r="G240" i="78"/>
  <c r="J240" i="78" s="1"/>
  <c r="G241" i="78"/>
  <c r="J241" i="78" s="1"/>
  <c r="G249" i="79" s="1"/>
  <c r="J249" i="79" s="1"/>
  <c r="G229" i="84"/>
  <c r="J229" i="84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52" i="81" s="1"/>
  <c r="J252" i="81" s="1"/>
  <c r="G240" i="79"/>
  <c r="J240" i="79" s="1"/>
  <c r="G241" i="79"/>
  <c r="J241" i="79" s="1"/>
  <c r="G249" i="80" s="1"/>
  <c r="J249" i="80" s="1"/>
  <c r="G231" i="81"/>
  <c r="J231" i="81" s="1"/>
  <c r="G239" i="81"/>
  <c r="J239" i="81" s="1"/>
  <c r="G252" i="82" s="1"/>
  <c r="J252" i="82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E71" i="8"/>
  <c r="E70" i="8"/>
  <c r="E175" i="8"/>
  <c r="N267" i="74"/>
  <c r="N264" i="74"/>
  <c r="M5" i="74"/>
  <c r="N262" i="74" s="1"/>
  <c r="G237" i="86" l="1"/>
  <c r="J237" i="86" s="1"/>
  <c r="G245" i="87" s="1"/>
  <c r="J245" i="87" s="1"/>
  <c r="G229" i="87"/>
  <c r="J229" i="87" s="1"/>
  <c r="G237" i="88" s="1"/>
  <c r="J237" i="88" s="1"/>
  <c r="G245" i="89" s="1"/>
  <c r="J245" i="89" s="1"/>
  <c r="G231" i="82"/>
  <c r="J231" i="82" s="1"/>
  <c r="G239" i="82"/>
  <c r="J239" i="82" s="1"/>
  <c r="G252" i="83" s="1"/>
  <c r="J252" i="83" s="1"/>
  <c r="G240" i="80"/>
  <c r="J240" i="80" s="1"/>
  <c r="G241" i="80"/>
  <c r="J241" i="80" s="1"/>
  <c r="G249" i="81" s="1"/>
  <c r="J249" i="81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J175" i="8"/>
  <c r="G175" i="8"/>
  <c r="P5" i="74"/>
  <c r="R260" i="74"/>
  <c r="G229" i="88" l="1"/>
  <c r="J229" i="88" s="1"/>
  <c r="G232" i="81"/>
  <c r="J232" i="81" s="1"/>
  <c r="G240" i="81"/>
  <c r="J240" i="81" s="1"/>
  <c r="G241" i="81"/>
  <c r="J241" i="81" s="1"/>
  <c r="G249" i="82" s="1"/>
  <c r="J249" i="82" s="1"/>
  <c r="G229" i="89"/>
  <c r="J229" i="89" s="1"/>
  <c r="G237" i="89"/>
  <c r="J237" i="89" s="1"/>
  <c r="G245" i="90" s="1"/>
  <c r="J245" i="90" s="1"/>
  <c r="G231" i="83"/>
  <c r="J231" i="83" s="1"/>
  <c r="G239" i="83"/>
  <c r="J239" i="83" s="1"/>
  <c r="G252" i="84" s="1"/>
  <c r="J252" i="84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0" i="8"/>
  <c r="X31" i="8"/>
  <c r="X28" i="8"/>
  <c r="X29" i="8"/>
  <c r="X27" i="8"/>
  <c r="Z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39" i="84"/>
  <c r="J239" i="84" s="1"/>
  <c r="G229" i="90"/>
  <c r="J229" i="90" s="1"/>
  <c r="G237" i="90"/>
  <c r="J237" i="90" s="1"/>
  <c r="G245" i="91" s="1"/>
  <c r="J245" i="91" s="1"/>
  <c r="G232" i="82"/>
  <c r="J232" i="82" s="1"/>
  <c r="G240" i="82"/>
  <c r="J240" i="82" s="1"/>
  <c r="G241" i="82"/>
  <c r="J241" i="82" s="1"/>
  <c r="G249" i="83" s="1"/>
  <c r="J249" i="83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9" i="83"/>
  <c r="J9" i="83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41" i="83"/>
  <c r="J241" i="83" s="1"/>
  <c r="G249" i="84" s="1"/>
  <c r="J249" i="84" s="1"/>
  <c r="G229" i="91"/>
  <c r="J229" i="91" s="1"/>
  <c r="G237" i="91"/>
  <c r="J237" i="91" s="1"/>
  <c r="G245" i="92" s="1"/>
  <c r="J245" i="92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05" i="85"/>
  <c r="J205" i="85" s="1"/>
  <c r="G205" i="86" s="1"/>
  <c r="J205" i="86" s="1"/>
  <c r="G152" i="85"/>
  <c r="J152" i="85" s="1"/>
  <c r="G152" i="86" s="1"/>
  <c r="J152" i="86" s="1"/>
  <c r="G208" i="85"/>
  <c r="J208" i="85" s="1"/>
  <c r="G208" i="86" s="1"/>
  <c r="J208" i="86" s="1"/>
  <c r="G151" i="85"/>
  <c r="J151" i="85" s="1"/>
  <c r="G151" i="86" s="1"/>
  <c r="J151" i="86" s="1"/>
  <c r="G125" i="85"/>
  <c r="J125" i="85" s="1"/>
  <c r="G125" i="86" s="1"/>
  <c r="J125" i="86" s="1"/>
  <c r="G193" i="85"/>
  <c r="J193" i="85" s="1"/>
  <c r="G193" i="86" s="1"/>
  <c r="J193" i="86" s="1"/>
  <c r="G126" i="85"/>
  <c r="J126" i="85" s="1"/>
  <c r="G126" i="86" s="1"/>
  <c r="J126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148" i="85" s="1"/>
  <c r="J148" i="85" s="1"/>
  <c r="G148" i="86" s="1"/>
  <c r="J148" i="86" s="1"/>
  <c r="G210" i="84"/>
  <c r="J210" i="84" s="1"/>
  <c r="G182" i="84"/>
  <c r="J182" i="84" s="1"/>
  <c r="G181" i="85" s="1"/>
  <c r="J181" i="85" s="1"/>
  <c r="G181" i="86" s="1"/>
  <c r="J181" i="86" s="1"/>
  <c r="G198" i="84"/>
  <c r="J198" i="84" s="1"/>
  <c r="G204" i="84"/>
  <c r="J204" i="84" s="1"/>
  <c r="G209" i="84"/>
  <c r="J209" i="84" s="1"/>
  <c r="G156" i="84"/>
  <c r="J156" i="84" s="1"/>
  <c r="G155" i="85" s="1"/>
  <c r="J155" i="85" s="1"/>
  <c r="G155" i="86" s="1"/>
  <c r="J155" i="86" s="1"/>
  <c r="G203" i="84"/>
  <c r="J203" i="84" s="1"/>
  <c r="G128" i="84"/>
  <c r="J128" i="84" s="1"/>
  <c r="G127" i="85" s="1"/>
  <c r="J127" i="85" s="1"/>
  <c r="G127" i="86" s="1"/>
  <c r="J127" i="86" s="1"/>
  <c r="G113" i="84"/>
  <c r="J113" i="84" s="1"/>
  <c r="G212" i="84"/>
  <c r="J212" i="84" s="1"/>
  <c r="G195" i="84"/>
  <c r="J195" i="84" s="1"/>
  <c r="G194" i="85" s="1"/>
  <c r="J194" i="85" s="1"/>
  <c r="G194" i="86" s="1"/>
  <c r="J194" i="86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31" i="85" s="1"/>
  <c r="J231" i="85" s="1"/>
  <c r="G240" i="84"/>
  <c r="J240" i="84" s="1"/>
  <c r="G239" i="85" s="1"/>
  <c r="J239" i="85" s="1"/>
  <c r="G252" i="86" s="1"/>
  <c r="J252" i="86" s="1"/>
  <c r="G241" i="84"/>
  <c r="J241" i="84" s="1"/>
  <c r="G229" i="92"/>
  <c r="J229" i="92" s="1"/>
  <c r="G237" i="92"/>
  <c r="J237" i="92" s="1"/>
  <c r="G245" i="93" s="1"/>
  <c r="J245" i="93" s="1"/>
  <c r="G231" i="86"/>
  <c r="J231" i="86" s="1"/>
  <c r="G239" i="87" s="1"/>
  <c r="J239" i="87" s="1"/>
  <c r="G252" i="88" s="1"/>
  <c r="J252" i="88" s="1"/>
  <c r="G239" i="86"/>
  <c r="J239" i="86" s="1"/>
  <c r="G252" i="87" s="1"/>
  <c r="J252" i="87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212" i="85"/>
  <c r="J212" i="85" s="1"/>
  <c r="G212" i="86" s="1"/>
  <c r="J21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35" i="107" l="1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52" i="89" s="1"/>
  <c r="J252" i="89" s="1"/>
  <c r="G240" i="85"/>
  <c r="J240" i="85" s="1"/>
  <c r="G229" i="93"/>
  <c r="J229" i="93" s="1"/>
  <c r="G237" i="93"/>
  <c r="J237" i="93" s="1"/>
  <c r="G245" i="94" s="1"/>
  <c r="J245" i="94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20" i="8" l="1"/>
  <c r="E20" i="77"/>
  <c r="E21" i="8"/>
  <c r="J21" i="8" s="1"/>
  <c r="E21" i="77"/>
  <c r="E22" i="8"/>
  <c r="J22" i="8" s="1"/>
  <c r="E22" i="77"/>
  <c r="G22" i="77" s="1"/>
  <c r="J22" i="77" s="1"/>
  <c r="E19" i="8"/>
  <c r="J19" i="8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2" i="8"/>
  <c r="G21" i="8"/>
  <c r="G20" i="8"/>
  <c r="J20" i="8"/>
  <c r="G231" i="89"/>
  <c r="J231" i="89" s="1"/>
  <c r="G239" i="89"/>
  <c r="J239" i="89" s="1"/>
  <c r="G252" i="90" s="1"/>
  <c r="J252" i="90" s="1"/>
  <c r="G229" i="94"/>
  <c r="J229" i="94" s="1"/>
  <c r="G237" i="94"/>
  <c r="J237" i="94" s="1"/>
  <c r="G245" i="95" s="1"/>
  <c r="J245" i="95" s="1"/>
  <c r="G232" i="86"/>
  <c r="J232" i="86" s="1"/>
  <c r="G240" i="86"/>
  <c r="J240" i="86" s="1"/>
  <c r="G241" i="86"/>
  <c r="J241" i="86" s="1"/>
  <c r="G249" i="87" s="1"/>
  <c r="J249" i="87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K213" i="64"/>
  <c r="K215" i="64" s="1"/>
  <c r="G19" i="8" l="1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52" i="91" s="1"/>
  <c r="J252" i="91" s="1"/>
  <c r="G240" i="87"/>
  <c r="J240" i="87" s="1"/>
  <c r="G241" i="87"/>
  <c r="J241" i="87" s="1"/>
  <c r="G249" i="88" s="1"/>
  <c r="J249" i="88" s="1"/>
  <c r="G232" i="87"/>
  <c r="J232" i="87" s="1"/>
  <c r="G229" i="95"/>
  <c r="G237" i="95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70" i="85"/>
  <c r="J70" i="85" s="1"/>
  <c r="G70" i="86" s="1"/>
  <c r="J70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243" i="79" s="1"/>
  <c r="J243" i="79" s="1"/>
  <c r="G251" i="80" s="1"/>
  <c r="J251" i="80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E34" i="79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253" i="78"/>
  <c r="J253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255" i="78" s="1"/>
  <c r="J255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244" i="79" s="1"/>
  <c r="J244" i="79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248" i="77"/>
  <c r="J248" i="77" s="1"/>
  <c r="E24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247" i="78" s="1"/>
  <c r="J247" i="78" s="1"/>
  <c r="G242" i="79" s="1"/>
  <c r="J242" i="79" s="1"/>
  <c r="G250" i="80" s="1"/>
  <c r="J250" i="80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G245" i="96" l="1"/>
  <c r="J245" i="96" s="1"/>
  <c r="J237" i="95"/>
  <c r="G237" i="96"/>
  <c r="J237" i="96" s="1"/>
  <c r="G245" i="97" s="1"/>
  <c r="J245" i="97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45" i="99" s="1"/>
  <c r="J245" i="99" s="1"/>
  <c r="G237" i="97"/>
  <c r="J237" i="97" s="1"/>
  <c r="G245" i="98" s="1"/>
  <c r="J245" i="98" s="1"/>
  <c r="G240" i="88"/>
  <c r="J240" i="88" s="1"/>
  <c r="G241" i="88"/>
  <c r="J241" i="88" s="1"/>
  <c r="G249" i="89" s="1"/>
  <c r="J249" i="89" s="1"/>
  <c r="G232" i="88"/>
  <c r="J232" i="88" s="1"/>
  <c r="G230" i="78"/>
  <c r="J230" i="78" s="1"/>
  <c r="G238" i="79" s="1"/>
  <c r="J238" i="79" s="1"/>
  <c r="G246" i="80" s="1"/>
  <c r="J246" i="80" s="1"/>
  <c r="G238" i="78"/>
  <c r="J238" i="78" s="1"/>
  <c r="G246" i="79" s="1"/>
  <c r="J246" i="79" s="1"/>
  <c r="G231" i="91"/>
  <c r="J231" i="91" s="1"/>
  <c r="G239" i="91"/>
  <c r="J239" i="91" s="1"/>
  <c r="G252" i="92" s="1"/>
  <c r="J252" i="92" s="1"/>
  <c r="G253" i="79"/>
  <c r="J253" i="79" s="1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244" i="80" s="1"/>
  <c r="J244" i="80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54" i="78"/>
  <c r="J254" i="78" s="1"/>
  <c r="G184" i="78"/>
  <c r="J184" i="78" s="1"/>
  <c r="G248" i="78"/>
  <c r="J248" i="78" s="1"/>
  <c r="E248" i="79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43" i="80" s="1"/>
  <c r="J243" i="80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247" i="79" s="1"/>
  <c r="J247" i="79" s="1"/>
  <c r="G242" i="80" s="1"/>
  <c r="J242" i="80" s="1"/>
  <c r="G250" i="81" s="1"/>
  <c r="J250" i="81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55" i="79"/>
  <c r="J255" i="79" s="1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Z25" i="8"/>
  <c r="Z23" i="8"/>
  <c r="AC23" i="8" s="1"/>
  <c r="E18" i="8" l="1"/>
  <c r="E18" i="77"/>
  <c r="G18" i="77" s="1"/>
  <c r="J18" i="77" s="1"/>
  <c r="G18" i="8"/>
  <c r="J18" i="8"/>
  <c r="G230" i="79"/>
  <c r="J230" i="79" s="1"/>
  <c r="G238" i="80" s="1"/>
  <c r="J238" i="80" s="1"/>
  <c r="G246" i="81" s="1"/>
  <c r="J246" i="81" s="1"/>
  <c r="G86" i="79"/>
  <c r="J86" i="79" s="1"/>
  <c r="G229" i="98"/>
  <c r="J229" i="98" s="1"/>
  <c r="G237" i="99" s="1"/>
  <c r="J237" i="99" s="1"/>
  <c r="G245" i="100" s="1"/>
  <c r="J245" i="100" s="1"/>
  <c r="G231" i="92"/>
  <c r="J231" i="92" s="1"/>
  <c r="G239" i="92"/>
  <c r="J239" i="92" s="1"/>
  <c r="G252" i="93" s="1"/>
  <c r="J252" i="93" s="1"/>
  <c r="G230" i="80"/>
  <c r="J230" i="80" s="1"/>
  <c r="G232" i="89"/>
  <c r="J232" i="89" s="1"/>
  <c r="G240" i="89"/>
  <c r="J240" i="89" s="1"/>
  <c r="G241" i="89"/>
  <c r="J241" i="89" s="1"/>
  <c r="G249" i="90" s="1"/>
  <c r="J249" i="90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7" i="80" s="1"/>
  <c r="J247" i="80" s="1"/>
  <c r="G242" i="81" s="1"/>
  <c r="J242" i="81" s="1"/>
  <c r="G250" i="82" s="1"/>
  <c r="J250" i="82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244" i="81" s="1"/>
  <c r="J244" i="81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E6" i="8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243" i="81" s="1"/>
  <c r="J243" i="81" s="1"/>
  <c r="G251" i="82" s="1"/>
  <c r="J251" i="82" s="1"/>
  <c r="G59" i="79"/>
  <c r="J59" i="79" s="1"/>
  <c r="G95" i="79"/>
  <c r="J95" i="79" s="1"/>
  <c r="G85" i="79"/>
  <c r="J85" i="79" s="1"/>
  <c r="G223" i="79"/>
  <c r="J223" i="79" s="1"/>
  <c r="G30" i="79"/>
  <c r="J30" i="79" s="1"/>
  <c r="E15" i="8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248" i="79"/>
  <c r="J248" i="79" s="1"/>
  <c r="E248" i="80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Z18" i="8"/>
  <c r="AC18" i="8" s="1"/>
  <c r="Z26" i="8"/>
  <c r="Z35" i="8"/>
  <c r="AC35" i="8" s="1"/>
  <c r="Z14" i="8"/>
  <c r="AC14" i="8" s="1"/>
  <c r="Z22" i="8"/>
  <c r="AC22" i="8" s="1"/>
  <c r="Z30" i="8"/>
  <c r="Z11" i="8"/>
  <c r="AC11" i="8" s="1"/>
  <c r="Z19" i="8"/>
  <c r="AC19" i="8" s="1"/>
  <c r="Z16" i="8"/>
  <c r="AC16" i="8" s="1"/>
  <c r="Z24" i="8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1" i="90"/>
  <c r="J241" i="90" s="1"/>
  <c r="G249" i="91" s="1"/>
  <c r="J249" i="91" s="1"/>
  <c r="G240" i="90"/>
  <c r="J240" i="90" s="1"/>
  <c r="G230" i="81"/>
  <c r="J230" i="81" s="1"/>
  <c r="G238" i="81"/>
  <c r="J238" i="81" s="1"/>
  <c r="G246" i="82" s="1"/>
  <c r="J246" i="82" s="1"/>
  <c r="G237" i="100"/>
  <c r="J237" i="100" s="1"/>
  <c r="G245" i="101" s="1"/>
  <c r="J245" i="101" s="1"/>
  <c r="G231" i="93"/>
  <c r="J231" i="93" s="1"/>
  <c r="G239" i="93"/>
  <c r="J239" i="93" s="1"/>
  <c r="G252" i="94" s="1"/>
  <c r="J252" i="94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247" i="81" s="1"/>
  <c r="J247" i="81" s="1"/>
  <c r="G242" i="82" s="1"/>
  <c r="J242" i="82" s="1"/>
  <c r="G250" i="83" s="1"/>
  <c r="J250" i="83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48" i="80"/>
  <c r="J248" i="80" s="1"/>
  <c r="E248" i="81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52" i="95" s="1"/>
  <c r="J252" i="95" s="1"/>
  <c r="G227" i="81"/>
  <c r="J227" i="81" s="1"/>
  <c r="G235" i="81"/>
  <c r="J235" i="81" s="1"/>
  <c r="G243" i="82" s="1"/>
  <c r="J243" i="82" s="1"/>
  <c r="G251" i="83" s="1"/>
  <c r="J251" i="83" s="1"/>
  <c r="G229" i="101"/>
  <c r="J229" i="101" s="1"/>
  <c r="G237" i="101"/>
  <c r="J237" i="101" s="1"/>
  <c r="G245" i="102" s="1"/>
  <c r="J245" i="102" s="1"/>
  <c r="G228" i="81"/>
  <c r="J228" i="81" s="1"/>
  <c r="G236" i="81"/>
  <c r="J236" i="81" s="1"/>
  <c r="G244" i="82" s="1"/>
  <c r="J244" i="82" s="1"/>
  <c r="G230" i="82"/>
  <c r="J230" i="82" s="1"/>
  <c r="G238" i="82"/>
  <c r="J238" i="82" s="1"/>
  <c r="G246" i="83" s="1"/>
  <c r="J246" i="83" s="1"/>
  <c r="G232" i="91"/>
  <c r="J232" i="91" s="1"/>
  <c r="G241" i="91"/>
  <c r="J241" i="91" s="1"/>
  <c r="G249" i="92" s="1"/>
  <c r="J249" i="92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248" i="81"/>
  <c r="J248" i="81" s="1"/>
  <c r="E248" i="82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44" i="83" s="1"/>
  <c r="J244" i="83" s="1"/>
  <c r="G229" i="102"/>
  <c r="J229" i="102" s="1"/>
  <c r="G237" i="102"/>
  <c r="J237" i="102" s="1"/>
  <c r="G232" i="92"/>
  <c r="J232" i="92" s="1"/>
  <c r="G241" i="92"/>
  <c r="J241" i="92" s="1"/>
  <c r="G249" i="93" s="1"/>
  <c r="J249" i="93" s="1"/>
  <c r="G240" i="92"/>
  <c r="J240" i="92" s="1"/>
  <c r="G227" i="82"/>
  <c r="J227" i="82" s="1"/>
  <c r="G235" i="82"/>
  <c r="J235" i="82" s="1"/>
  <c r="G243" i="83" s="1"/>
  <c r="J243" i="83" s="1"/>
  <c r="G251" i="84" s="1"/>
  <c r="J251" i="84" s="1"/>
  <c r="G234" i="82"/>
  <c r="J234" i="82" s="1"/>
  <c r="G247" i="82"/>
  <c r="J247" i="82" s="1"/>
  <c r="G242" i="83" s="1"/>
  <c r="J242" i="83" s="1"/>
  <c r="G250" i="84" s="1"/>
  <c r="J250" i="84" s="1"/>
  <c r="G249" i="85" s="1"/>
  <c r="J249" i="85" s="1"/>
  <c r="G230" i="83"/>
  <c r="J230" i="83" s="1"/>
  <c r="G238" i="83"/>
  <c r="J238" i="83" s="1"/>
  <c r="G246" i="84" s="1"/>
  <c r="J246" i="84" s="1"/>
  <c r="G245" i="85" s="1"/>
  <c r="J245" i="85" s="1"/>
  <c r="G231" i="95"/>
  <c r="G239" i="95"/>
  <c r="G253" i="83"/>
  <c r="J253" i="83" s="1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248" i="82"/>
  <c r="J248" i="82" s="1"/>
  <c r="E248" i="83" s="1"/>
  <c r="G82" i="82"/>
  <c r="J82" i="82" s="1"/>
  <c r="G254" i="82"/>
  <c r="J254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39" i="85" s="1"/>
  <c r="J39" i="85" s="1"/>
  <c r="G186" i="84"/>
  <c r="J186" i="84" s="1"/>
  <c r="G165" i="83"/>
  <c r="J165" i="83" s="1"/>
  <c r="G46" i="84"/>
  <c r="J46" i="84" s="1"/>
  <c r="G45" i="85" s="1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5" i="85" s="1"/>
  <c r="J35" i="85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32" i="85" s="1"/>
  <c r="J232" i="85" s="1"/>
  <c r="G256" i="84"/>
  <c r="J256" i="84" s="1"/>
  <c r="E255" i="85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G252" i="97" s="1"/>
  <c r="J252" i="97" s="1"/>
  <c r="J231" i="95"/>
  <c r="G198" i="96"/>
  <c r="J198" i="96" s="1"/>
  <c r="J198" i="95"/>
  <c r="G252" i="96"/>
  <c r="J252" i="96" s="1"/>
  <c r="J239" i="95"/>
  <c r="G245" i="103"/>
  <c r="J245" i="103" s="1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43" i="84" s="1"/>
  <c r="J243" i="84" s="1"/>
  <c r="G232" i="93"/>
  <c r="J232" i="93" s="1"/>
  <c r="G241" i="93"/>
  <c r="J241" i="93" s="1"/>
  <c r="G249" i="94" s="1"/>
  <c r="J249" i="94" s="1"/>
  <c r="G240" i="93"/>
  <c r="J240" i="93" s="1"/>
  <c r="G230" i="84"/>
  <c r="J230" i="84" s="1"/>
  <c r="G238" i="84"/>
  <c r="J238" i="84" s="1"/>
  <c r="G234" i="83"/>
  <c r="J234" i="83" s="1"/>
  <c r="G247" i="83"/>
  <c r="J247" i="83" s="1"/>
  <c r="G242" i="84" s="1"/>
  <c r="J242" i="84" s="1"/>
  <c r="G229" i="103"/>
  <c r="J229" i="103" s="1"/>
  <c r="G237" i="103"/>
  <c r="J237" i="103" s="1"/>
  <c r="G228" i="83"/>
  <c r="J228" i="83" s="1"/>
  <c r="G236" i="83"/>
  <c r="J236" i="83" s="1"/>
  <c r="G244" i="84" s="1"/>
  <c r="J244" i="84" s="1"/>
  <c r="G253" i="84"/>
  <c r="J253" i="84" s="1"/>
  <c r="G252" i="85" s="1"/>
  <c r="J252" i="85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131" i="81"/>
  <c r="J131" i="81" s="1"/>
  <c r="G134" i="81"/>
  <c r="J134" i="81" s="1"/>
  <c r="G254" i="83"/>
  <c r="J254" i="83" s="1"/>
  <c r="G248" i="83"/>
  <c r="J248" i="83" s="1"/>
  <c r="E248" i="84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175" i="85" s="1"/>
  <c r="J175" i="85" s="1"/>
  <c r="G175" i="86" s="1"/>
  <c r="J175" i="86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182" i="85" s="1"/>
  <c r="J182" i="85" s="1"/>
  <c r="G182" i="86" s="1"/>
  <c r="J182" i="86" s="1"/>
  <c r="G98" i="84"/>
  <c r="J98" i="84" s="1"/>
  <c r="G97" i="85" s="1"/>
  <c r="J97" i="85" s="1"/>
  <c r="G97" i="86" s="1"/>
  <c r="J97" i="86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60" i="85" s="1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84" i="85" s="1"/>
  <c r="J84" i="85" s="1"/>
  <c r="G84" i="86" s="1"/>
  <c r="J84" i="86" s="1"/>
  <c r="G64" i="84"/>
  <c r="J64" i="84" s="1"/>
  <c r="G63" i="85" s="1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65" i="84"/>
  <c r="J65" i="84" s="1"/>
  <c r="G116" i="84"/>
  <c r="J116" i="84" s="1"/>
  <c r="G170" i="84"/>
  <c r="J170" i="84" s="1"/>
  <c r="G169" i="85" s="1"/>
  <c r="J169" i="85" s="1"/>
  <c r="G169" i="86" s="1"/>
  <c r="J169" i="86" s="1"/>
  <c r="G66" i="84"/>
  <c r="J66" i="84" s="1"/>
  <c r="G158" i="84"/>
  <c r="J158" i="84" s="1"/>
  <c r="G157" i="85" s="1"/>
  <c r="J157" i="85" s="1"/>
  <c r="G157" i="86" s="1"/>
  <c r="J157" i="86" s="1"/>
  <c r="G179" i="84"/>
  <c r="J179" i="84" s="1"/>
  <c r="G178" i="85" s="1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225" i="84"/>
  <c r="J225" i="84" s="1"/>
  <c r="G140" i="84"/>
  <c r="J140" i="84" s="1"/>
  <c r="G72" i="84"/>
  <c r="J72" i="84" s="1"/>
  <c r="G71" i="85" s="1"/>
  <c r="J71" i="85" s="1"/>
  <c r="G71" i="86" s="1"/>
  <c r="J71" i="86" s="1"/>
  <c r="G80" i="84"/>
  <c r="J80" i="84" s="1"/>
  <c r="G137" i="84"/>
  <c r="J137" i="84" s="1"/>
  <c r="G164" i="84"/>
  <c r="J164" i="84" s="1"/>
  <c r="G154" i="84"/>
  <c r="J154" i="84" s="1"/>
  <c r="G153" i="85" s="1"/>
  <c r="J153" i="85" s="1"/>
  <c r="G153" i="86" s="1"/>
  <c r="J153" i="86" s="1"/>
  <c r="G144" i="84"/>
  <c r="J144" i="84" s="1"/>
  <c r="G90" i="84"/>
  <c r="J90" i="84" s="1"/>
  <c r="G115" i="84"/>
  <c r="J115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167" i="84"/>
  <c r="J167" i="84" s="1"/>
  <c r="G73" i="84"/>
  <c r="J73" i="84" s="1"/>
  <c r="G78" i="84"/>
  <c r="J78" i="84" s="1"/>
  <c r="G130" i="84"/>
  <c r="J130" i="84" s="1"/>
  <c r="G129" i="85" s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94" i="85" s="1"/>
  <c r="J94" i="85" s="1"/>
  <c r="G94" i="86" s="1"/>
  <c r="J94" i="86" s="1"/>
  <c r="G94" i="87" s="1"/>
  <c r="J94" i="87" s="1"/>
  <c r="G94" i="88" s="1"/>
  <c r="J94" i="88" s="1"/>
  <c r="G180" i="84"/>
  <c r="J180" i="84" s="1"/>
  <c r="G110" i="84"/>
  <c r="J110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0" i="85"/>
  <c r="J30" i="85" s="1"/>
  <c r="G8" i="81"/>
  <c r="J8" i="81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55" i="85"/>
  <c r="J255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51" i="85" l="1"/>
  <c r="J251" i="85" s="1"/>
  <c r="G250" i="85"/>
  <c r="J250" i="85" s="1"/>
  <c r="G241" i="85"/>
  <c r="J241" i="85" s="1"/>
  <c r="G249" i="86" s="1"/>
  <c r="J249" i="86" s="1"/>
  <c r="G237" i="85"/>
  <c r="J237" i="85" s="1"/>
  <c r="G245" i="86" s="1"/>
  <c r="J245" i="86" s="1"/>
  <c r="G238" i="85"/>
  <c r="J238" i="85" s="1"/>
  <c r="G246" i="86" s="1"/>
  <c r="J246" i="86" s="1"/>
  <c r="G229" i="85"/>
  <c r="J229" i="85" s="1"/>
  <c r="G229" i="86" s="1"/>
  <c r="J229" i="86" s="1"/>
  <c r="G237" i="87" s="1"/>
  <c r="J237" i="87" s="1"/>
  <c r="G245" i="88" s="1"/>
  <c r="J245" i="88" s="1"/>
  <c r="G245" i="104"/>
  <c r="J245" i="104" s="1"/>
  <c r="G237" i="104"/>
  <c r="J237" i="104" s="1"/>
  <c r="G86" i="84"/>
  <c r="J86" i="84" s="1"/>
  <c r="G87" i="84"/>
  <c r="J87" i="84" s="1"/>
  <c r="G239" i="97"/>
  <c r="J239" i="97" s="1"/>
  <c r="G252" i="98" s="1"/>
  <c r="J252" i="98" s="1"/>
  <c r="G239" i="98"/>
  <c r="J239" i="98" s="1"/>
  <c r="G252" i="99" s="1"/>
  <c r="J252" i="99" s="1"/>
  <c r="G231" i="98"/>
  <c r="J231" i="98" s="1"/>
  <c r="G239" i="99" s="1"/>
  <c r="J239" i="99" s="1"/>
  <c r="G228" i="84"/>
  <c r="J228" i="84" s="1"/>
  <c r="G236" i="84"/>
  <c r="J236" i="84" s="1"/>
  <c r="G232" i="94"/>
  <c r="J232" i="94" s="1"/>
  <c r="G241" i="94"/>
  <c r="J241" i="94" s="1"/>
  <c r="G249" i="95" s="1"/>
  <c r="J249" i="95" s="1"/>
  <c r="G240" i="94"/>
  <c r="J240" i="94" s="1"/>
  <c r="G229" i="104"/>
  <c r="J229" i="104" s="1"/>
  <c r="G234" i="84"/>
  <c r="J234" i="84" s="1"/>
  <c r="G233" i="85" s="1"/>
  <c r="J233" i="85" s="1"/>
  <c r="G247" i="84"/>
  <c r="J247" i="84" s="1"/>
  <c r="G227" i="84"/>
  <c r="J227" i="84" s="1"/>
  <c r="G235" i="84"/>
  <c r="J235" i="84" s="1"/>
  <c r="G259" i="84"/>
  <c r="J259" i="84" s="1"/>
  <c r="G173" i="84"/>
  <c r="J173" i="84" s="1"/>
  <c r="G172" i="85" s="1"/>
  <c r="J172" i="85" s="1"/>
  <c r="G172" i="86" s="1"/>
  <c r="J172" i="86" s="1"/>
  <c r="G174" i="84"/>
  <c r="J174" i="84" s="1"/>
  <c r="G103" i="84"/>
  <c r="J103" i="84" s="1"/>
  <c r="G102" i="84"/>
  <c r="J102" i="84" s="1"/>
  <c r="G101" i="85" s="1"/>
  <c r="J101" i="85" s="1"/>
  <c r="G101" i="86" s="1"/>
  <c r="J101" i="86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58" i="85"/>
  <c r="J158" i="85" s="1"/>
  <c r="G158" i="86" s="1"/>
  <c r="J158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68" i="85"/>
  <c r="J168" i="85" s="1"/>
  <c r="G168" i="86" s="1"/>
  <c r="J168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48" i="84"/>
  <c r="J248" i="84" s="1"/>
  <c r="E248" i="85" s="1"/>
  <c r="G254" i="84"/>
  <c r="J254" i="84" s="1"/>
  <c r="G253" i="85" s="1"/>
  <c r="J253" i="85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220" i="85" s="1"/>
  <c r="J220" i="85" s="1"/>
  <c r="G220" i="86" s="1"/>
  <c r="J220" i="86" s="1"/>
  <c r="G165" i="84"/>
  <c r="J165" i="84" s="1"/>
  <c r="G164" i="85" s="1"/>
  <c r="J164" i="85" s="1"/>
  <c r="G164" i="86" s="1"/>
  <c r="J164" i="86" s="1"/>
  <c r="G96" i="84"/>
  <c r="J96" i="84" s="1"/>
  <c r="G95" i="85" s="1"/>
  <c r="J95" i="85" s="1"/>
  <c r="G95" i="86" s="1"/>
  <c r="J95" i="86" s="1"/>
  <c r="G107" i="85"/>
  <c r="J107" i="85" s="1"/>
  <c r="G115" i="85"/>
  <c r="J115" i="85" s="1"/>
  <c r="G70" i="94"/>
  <c r="J70" i="94" s="1"/>
  <c r="G108" i="85"/>
  <c r="J108" i="85" s="1"/>
  <c r="G119" i="84"/>
  <c r="J119" i="84" s="1"/>
  <c r="G118" i="85" s="1"/>
  <c r="J118" i="85" s="1"/>
  <c r="G118" i="86" s="1"/>
  <c r="J118" i="86" s="1"/>
  <c r="G161" i="84"/>
  <c r="J161" i="84" s="1"/>
  <c r="G160" i="85" s="1"/>
  <c r="J160" i="85" s="1"/>
  <c r="G160" i="86" s="1"/>
  <c r="J160" i="86" s="1"/>
  <c r="G38" i="84"/>
  <c r="J38" i="84" s="1"/>
  <c r="G37" i="85" s="1"/>
  <c r="J37" i="85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5" i="85"/>
  <c r="J135" i="85" s="1"/>
  <c r="G133" i="84"/>
  <c r="J133" i="84" s="1"/>
  <c r="G132" i="85" s="1"/>
  <c r="J132" i="85" s="1"/>
  <c r="G136" i="84"/>
  <c r="J136" i="84" s="1"/>
  <c r="C5" i="64"/>
  <c r="E5" i="64" s="1"/>
  <c r="G5" i="64" s="1"/>
  <c r="G235" i="85" l="1"/>
  <c r="J235" i="85" s="1"/>
  <c r="G243" i="86" s="1"/>
  <c r="J243" i="86" s="1"/>
  <c r="G251" i="87" s="1"/>
  <c r="J251" i="87" s="1"/>
  <c r="G226" i="85"/>
  <c r="J226" i="85" s="1"/>
  <c r="G226" i="86" s="1"/>
  <c r="J226" i="86" s="1"/>
  <c r="G242" i="85"/>
  <c r="J242" i="85" s="1"/>
  <c r="G250" i="86" s="1"/>
  <c r="J250" i="86" s="1"/>
  <c r="G246" i="85"/>
  <c r="J246" i="85" s="1"/>
  <c r="G88" i="85"/>
  <c r="J88" i="85" s="1"/>
  <c r="G86" i="85"/>
  <c r="J86" i="85" s="1"/>
  <c r="G86" i="86" s="1"/>
  <c r="J86" i="86" s="1"/>
  <c r="G87" i="85"/>
  <c r="J87" i="85" s="1"/>
  <c r="G88" i="86" s="1"/>
  <c r="J88" i="86" s="1"/>
  <c r="G85" i="85"/>
  <c r="J85" i="85" s="1"/>
  <c r="G85" i="86" s="1"/>
  <c r="J85" i="86" s="1"/>
  <c r="G236" i="85"/>
  <c r="J236" i="85" s="1"/>
  <c r="G244" i="86" s="1"/>
  <c r="J244" i="86" s="1"/>
  <c r="G227" i="85"/>
  <c r="J227" i="85" s="1"/>
  <c r="G243" i="85"/>
  <c r="J243" i="85" s="1"/>
  <c r="G251" i="86" s="1"/>
  <c r="J251" i="86" s="1"/>
  <c r="G244" i="85"/>
  <c r="J244" i="85" s="1"/>
  <c r="G208" i="103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45" i="105"/>
  <c r="J245" i="105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231" i="99"/>
  <c r="J231" i="99" s="1"/>
  <c r="G231" i="100" s="1"/>
  <c r="J231" i="100" s="1"/>
  <c r="G228" i="86"/>
  <c r="J228" i="86" s="1"/>
  <c r="G236" i="87" s="1"/>
  <c r="J236" i="87" s="1"/>
  <c r="G244" i="88" s="1"/>
  <c r="J244" i="88" s="1"/>
  <c r="G236" i="86"/>
  <c r="J236" i="86" s="1"/>
  <c r="G244" i="87" s="1"/>
  <c r="J244" i="87" s="1"/>
  <c r="G227" i="86"/>
  <c r="J227" i="86" s="1"/>
  <c r="G235" i="87" s="1"/>
  <c r="J235" i="87" s="1"/>
  <c r="G243" i="88" s="1"/>
  <c r="J243" i="88" s="1"/>
  <c r="G251" i="89" s="1"/>
  <c r="J251" i="89" s="1"/>
  <c r="G235" i="86"/>
  <c r="J235" i="86" s="1"/>
  <c r="G243" i="87" s="1"/>
  <c r="J243" i="87" s="1"/>
  <c r="G251" i="88" s="1"/>
  <c r="J251" i="88" s="1"/>
  <c r="G229" i="105"/>
  <c r="J229" i="105" s="1"/>
  <c r="G239" i="100"/>
  <c r="J239" i="100" s="1"/>
  <c r="G230" i="86"/>
  <c r="J230" i="86" s="1"/>
  <c r="G238" i="87" s="1"/>
  <c r="J238" i="87" s="1"/>
  <c r="G246" i="88" s="1"/>
  <c r="J246" i="88" s="1"/>
  <c r="G238" i="86"/>
  <c r="J238" i="86" s="1"/>
  <c r="G246" i="87" s="1"/>
  <c r="J246" i="87" s="1"/>
  <c r="G232" i="95"/>
  <c r="J232" i="95" s="1"/>
  <c r="G241" i="95"/>
  <c r="G240" i="95"/>
  <c r="J240" i="95" s="1"/>
  <c r="G234" i="85"/>
  <c r="J234" i="85" s="1"/>
  <c r="G247" i="85"/>
  <c r="J247" i="85" s="1"/>
  <c r="G242" i="86" s="1"/>
  <c r="J242" i="86" s="1"/>
  <c r="G250" i="87" s="1"/>
  <c r="J250" i="87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243" i="89" s="1"/>
  <c r="J243" i="89" s="1"/>
  <c r="G251" i="90" s="1"/>
  <c r="J251" i="90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38" i="88" s="1"/>
  <c r="J238" i="88" s="1"/>
  <c r="G246" i="89" s="1"/>
  <c r="J246" i="89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236" i="88" s="1"/>
  <c r="J236" i="88" s="1"/>
  <c r="G244" i="89" s="1"/>
  <c r="J244" i="89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254" i="85"/>
  <c r="J254" i="85" s="1"/>
  <c r="G248" i="85"/>
  <c r="J248" i="85" s="1"/>
  <c r="E248" i="86" s="1"/>
  <c r="G82" i="85"/>
  <c r="J82" i="85" s="1"/>
  <c r="G112" i="86"/>
  <c r="J112" i="86" s="1"/>
  <c r="G107" i="86"/>
  <c r="J107" i="86" s="1"/>
  <c r="G108" i="86"/>
  <c r="J108" i="86" s="1"/>
  <c r="G175" i="95"/>
  <c r="J175" i="95" s="1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213" i="85" s="1"/>
  <c r="J213" i="85" s="1"/>
  <c r="G213" i="86" s="1"/>
  <c r="J213" i="86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J70" i="95" s="1"/>
  <c r="G111" i="86"/>
  <c r="J111" i="86" s="1"/>
  <c r="G71" i="95"/>
  <c r="J71" i="95" s="1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49" i="96" l="1"/>
  <c r="J249" i="96" s="1"/>
  <c r="J241" i="95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45" i="106"/>
  <c r="J245" i="106" s="1"/>
  <c r="G237" i="106"/>
  <c r="J237" i="106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9" i="101"/>
  <c r="J239" i="101" s="1"/>
  <c r="G234" i="86"/>
  <c r="J234" i="86" s="1"/>
  <c r="G247" i="86"/>
  <c r="J247" i="86" s="1"/>
  <c r="G242" i="87" s="1"/>
  <c r="J242" i="87" s="1"/>
  <c r="G250" i="88" s="1"/>
  <c r="J250" i="88" s="1"/>
  <c r="G229" i="106"/>
  <c r="J229" i="106" s="1"/>
  <c r="G241" i="96"/>
  <c r="J241" i="96" s="1"/>
  <c r="G249" i="97" s="1"/>
  <c r="J249" i="97" s="1"/>
  <c r="G240" i="96"/>
  <c r="J240" i="96" s="1"/>
  <c r="G232" i="96"/>
  <c r="J232" i="96" s="1"/>
  <c r="G253" i="87"/>
  <c r="J253" i="87" s="1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248" i="86"/>
  <c r="J248" i="86" s="1"/>
  <c r="E248" i="87" s="1"/>
  <c r="G82" i="86"/>
  <c r="J82" i="86" s="1"/>
  <c r="G254" i="86"/>
  <c r="J254" i="86" s="1"/>
  <c r="G131" i="84"/>
  <c r="J131" i="84" s="1"/>
  <c r="G130" i="85" s="1"/>
  <c r="J130" i="85" s="1"/>
  <c r="G130" i="86" s="1"/>
  <c r="J130" i="86" s="1"/>
  <c r="G134" i="84"/>
  <c r="J134" i="84" s="1"/>
  <c r="G133" i="85" s="1"/>
  <c r="J133" i="85" s="1"/>
  <c r="G224" i="89"/>
  <c r="J224" i="89" s="1"/>
  <c r="G97" i="90"/>
  <c r="J97" i="90" s="1"/>
  <c r="G18" i="84"/>
  <c r="J18" i="84" s="1"/>
  <c r="G16" i="84"/>
  <c r="J16" i="84" s="1"/>
  <c r="G13" i="84"/>
  <c r="J13" i="84" s="1"/>
  <c r="G12" i="85" s="1"/>
  <c r="J12" i="85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45" i="107"/>
  <c r="J245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46" i="90" s="1"/>
  <c r="J246" i="90" s="1"/>
  <c r="G229" i="107"/>
  <c r="J229" i="107" s="1"/>
  <c r="G234" i="87"/>
  <c r="J234" i="87" s="1"/>
  <c r="G247" i="87"/>
  <c r="J247" i="87" s="1"/>
  <c r="G242" i="88" s="1"/>
  <c r="J242" i="88" s="1"/>
  <c r="G250" i="89" s="1"/>
  <c r="J250" i="89" s="1"/>
  <c r="G228" i="89"/>
  <c r="J228" i="89" s="1"/>
  <c r="G236" i="89"/>
  <c r="J236" i="89" s="1"/>
  <c r="G244" i="90" s="1"/>
  <c r="J244" i="90" s="1"/>
  <c r="G227" i="89"/>
  <c r="J227" i="89" s="1"/>
  <c r="G235" i="89"/>
  <c r="J235" i="89" s="1"/>
  <c r="G243" i="90" s="1"/>
  <c r="J243" i="90" s="1"/>
  <c r="G251" i="91" s="1"/>
  <c r="J251" i="91" s="1"/>
  <c r="G232" i="97"/>
  <c r="J232" i="97" s="1"/>
  <c r="G241" i="97"/>
  <c r="J241" i="97" s="1"/>
  <c r="G249" i="98" s="1"/>
  <c r="J249" i="98" s="1"/>
  <c r="G240" i="97"/>
  <c r="J240" i="97" s="1"/>
  <c r="G231" i="102"/>
  <c r="J231" i="102" s="1"/>
  <c r="G239" i="102"/>
  <c r="J239" i="102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54" i="87"/>
  <c r="J254" i="87" s="1"/>
  <c r="G248" i="87"/>
  <c r="J248" i="87" s="1"/>
  <c r="E248" i="88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44" i="91" s="1"/>
  <c r="J244" i="91" s="1"/>
  <c r="G234" i="88"/>
  <c r="J234" i="88" s="1"/>
  <c r="G247" i="88"/>
  <c r="J247" i="88" s="1"/>
  <c r="G242" i="89" s="1"/>
  <c r="J242" i="89" s="1"/>
  <c r="G250" i="90" s="1"/>
  <c r="J250" i="90" s="1"/>
  <c r="G240" i="98"/>
  <c r="J240" i="98" s="1"/>
  <c r="G241" i="98"/>
  <c r="J241" i="98" s="1"/>
  <c r="G249" i="99" s="1"/>
  <c r="J249" i="99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43" i="91" s="1"/>
  <c r="J243" i="91" s="1"/>
  <c r="G251" i="92" s="1"/>
  <c r="J251" i="92" s="1"/>
  <c r="G230" i="90"/>
  <c r="J230" i="90" s="1"/>
  <c r="G238" i="90"/>
  <c r="J238" i="90" s="1"/>
  <c r="G246" i="91" s="1"/>
  <c r="J246" i="91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48" i="88"/>
  <c r="J248" i="88" s="1"/>
  <c r="E248" i="89" s="1"/>
  <c r="G254" i="88"/>
  <c r="J254" i="88" s="1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1" i="99"/>
  <c r="J241" i="99" s="1"/>
  <c r="G249" i="100" s="1"/>
  <c r="J249" i="100" s="1"/>
  <c r="G240" i="99"/>
  <c r="J240" i="99" s="1"/>
  <c r="G232" i="99"/>
  <c r="J232" i="99" s="1"/>
  <c r="G230" i="91"/>
  <c r="J230" i="91" s="1"/>
  <c r="G238" i="91"/>
  <c r="J238" i="91" s="1"/>
  <c r="G246" i="92" s="1"/>
  <c r="J246" i="92" s="1"/>
  <c r="G234" i="89"/>
  <c r="J234" i="89" s="1"/>
  <c r="G247" i="89"/>
  <c r="J247" i="89" s="1"/>
  <c r="G242" i="90" s="1"/>
  <c r="J242" i="90" s="1"/>
  <c r="G250" i="91" s="1"/>
  <c r="J250" i="91" s="1"/>
  <c r="G227" i="91"/>
  <c r="J227" i="91" s="1"/>
  <c r="G235" i="91"/>
  <c r="J235" i="91" s="1"/>
  <c r="G243" i="92" s="1"/>
  <c r="J243" i="92" s="1"/>
  <c r="G251" i="93" s="1"/>
  <c r="J251" i="93" s="1"/>
  <c r="G228" i="91"/>
  <c r="J228" i="91" s="1"/>
  <c r="G236" i="91"/>
  <c r="J236" i="91" s="1"/>
  <c r="G244" i="92" s="1"/>
  <c r="J244" i="92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248" i="89"/>
  <c r="J248" i="89" s="1"/>
  <c r="E248" i="90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47" i="90"/>
  <c r="J247" i="90" s="1"/>
  <c r="G242" i="91" s="1"/>
  <c r="J242" i="91" s="1"/>
  <c r="G250" i="92" s="1"/>
  <c r="J250" i="92" s="1"/>
  <c r="G230" i="92"/>
  <c r="J230" i="92" s="1"/>
  <c r="G238" i="92"/>
  <c r="J238" i="92" s="1"/>
  <c r="G246" i="93" s="1"/>
  <c r="J246" i="93" s="1"/>
  <c r="G240" i="100"/>
  <c r="J240" i="100" s="1"/>
  <c r="G232" i="100"/>
  <c r="J232" i="100" s="1"/>
  <c r="G259" i="100"/>
  <c r="J259" i="100" s="1"/>
  <c r="G228" i="92"/>
  <c r="J228" i="92" s="1"/>
  <c r="G236" i="92"/>
  <c r="J236" i="92" s="1"/>
  <c r="G244" i="93" s="1"/>
  <c r="J244" i="93" s="1"/>
  <c r="G227" i="92"/>
  <c r="J227" i="92" s="1"/>
  <c r="G235" i="92"/>
  <c r="J235" i="92" s="1"/>
  <c r="G243" i="93" s="1"/>
  <c r="J243" i="93" s="1"/>
  <c r="G251" i="94" s="1"/>
  <c r="J251" i="94" s="1"/>
  <c r="G231" i="105"/>
  <c r="J231" i="105" s="1"/>
  <c r="G239" i="105"/>
  <c r="J239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248" i="90"/>
  <c r="J248" i="90" s="1"/>
  <c r="E248" i="91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08" i="8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44" i="94" s="1"/>
  <c r="J244" i="94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46" i="94" s="1"/>
  <c r="J246" i="94" s="1"/>
  <c r="G227" i="93"/>
  <c r="J227" i="93" s="1"/>
  <c r="G235" i="93"/>
  <c r="J235" i="93" s="1"/>
  <c r="G243" i="94" s="1"/>
  <c r="J243" i="94" s="1"/>
  <c r="G251" i="95" s="1"/>
  <c r="J251" i="95" s="1"/>
  <c r="G234" i="91"/>
  <c r="J234" i="91" s="1"/>
  <c r="G247" i="91"/>
  <c r="J247" i="91" s="1"/>
  <c r="G242" i="92" s="1"/>
  <c r="J242" i="92" s="1"/>
  <c r="G250" i="93" s="1"/>
  <c r="J250" i="93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248" i="91"/>
  <c r="J248" i="91" s="1"/>
  <c r="E248" i="92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46" i="95" s="1"/>
  <c r="J246" i="95" s="1"/>
  <c r="G239" i="107"/>
  <c r="J239" i="107" s="1"/>
  <c r="G231" i="107"/>
  <c r="J231" i="107" s="1"/>
  <c r="G234" i="92"/>
  <c r="J234" i="92" s="1"/>
  <c r="G247" i="92"/>
  <c r="J247" i="92" s="1"/>
  <c r="G242" i="93" s="1"/>
  <c r="J242" i="93" s="1"/>
  <c r="G250" i="94" s="1"/>
  <c r="J250" i="94" s="1"/>
  <c r="G240" i="102"/>
  <c r="J240" i="102" s="1"/>
  <c r="G232" i="102"/>
  <c r="J232" i="102" s="1"/>
  <c r="G259" i="102"/>
  <c r="J259" i="102" s="1"/>
  <c r="G227" i="94"/>
  <c r="J227" i="94" s="1"/>
  <c r="G235" i="94"/>
  <c r="J235" i="94" s="1"/>
  <c r="G243" i="95" s="1"/>
  <c r="G228" i="94"/>
  <c r="J228" i="94" s="1"/>
  <c r="G236" i="94"/>
  <c r="J236" i="94" s="1"/>
  <c r="G244" i="95" s="1"/>
  <c r="J244" i="95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248" i="92"/>
  <c r="J248" i="92" s="1"/>
  <c r="E248" i="93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G93" i="96" l="1"/>
  <c r="J93" i="96" s="1"/>
  <c r="J93" i="95"/>
  <c r="G66" i="96"/>
  <c r="J66" i="96" s="1"/>
  <c r="J66" i="95"/>
  <c r="G98" i="96"/>
  <c r="J98" i="96" s="1"/>
  <c r="J98" i="95"/>
  <c r="G251" i="96"/>
  <c r="J251" i="96" s="1"/>
  <c r="J243" i="95"/>
  <c r="G99" i="96"/>
  <c r="J99" i="96" s="1"/>
  <c r="J99" i="95"/>
  <c r="G77" i="96"/>
  <c r="J77" i="96" s="1"/>
  <c r="J77" i="95"/>
  <c r="G21" i="96"/>
  <c r="J21" i="96" s="1"/>
  <c r="J21" i="95"/>
  <c r="G86" i="95"/>
  <c r="G87" i="95"/>
  <c r="G240" i="103"/>
  <c r="J240" i="103" s="1"/>
  <c r="G232" i="103"/>
  <c r="J232" i="103" s="1"/>
  <c r="G259" i="103"/>
  <c r="J259" i="103" s="1"/>
  <c r="G234" i="93"/>
  <c r="J234" i="93" s="1"/>
  <c r="G247" i="93"/>
  <c r="J247" i="93" s="1"/>
  <c r="G242" i="94" s="1"/>
  <c r="J242" i="94" s="1"/>
  <c r="G250" i="95" s="1"/>
  <c r="J250" i="95" s="1"/>
  <c r="G228" i="95"/>
  <c r="G236" i="95"/>
  <c r="G227" i="95"/>
  <c r="G235" i="95"/>
  <c r="G230" i="95"/>
  <c r="G238" i="95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248" i="93"/>
  <c r="J248" i="93" s="1"/>
  <c r="E248" i="94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88" i="96" l="1"/>
  <c r="J88" i="96" s="1"/>
  <c r="J87" i="95"/>
  <c r="G244" i="96"/>
  <c r="J244" i="96" s="1"/>
  <c r="J236" i="95"/>
  <c r="G236" i="96"/>
  <c r="J236" i="96" s="1"/>
  <c r="G244" i="97" s="1"/>
  <c r="J244" i="97" s="1"/>
  <c r="J228" i="95"/>
  <c r="G51" i="96"/>
  <c r="J51" i="96" s="1"/>
  <c r="J51" i="95"/>
  <c r="G49" i="96"/>
  <c r="J49" i="96" s="1"/>
  <c r="J49" i="95"/>
  <c r="G246" i="96"/>
  <c r="J246" i="96" s="1"/>
  <c r="J238" i="95"/>
  <c r="G235" i="96"/>
  <c r="J235" i="96" s="1"/>
  <c r="G243" i="97" s="1"/>
  <c r="J243" i="97" s="1"/>
  <c r="G251" i="98" s="1"/>
  <c r="J251" i="98" s="1"/>
  <c r="J227" i="95"/>
  <c r="G87" i="96"/>
  <c r="J87" i="96" s="1"/>
  <c r="G88" i="97" s="1"/>
  <c r="J88" i="97" s="1"/>
  <c r="J86" i="95"/>
  <c r="G238" i="96"/>
  <c r="J238" i="96" s="1"/>
  <c r="G246" i="97" s="1"/>
  <c r="J246" i="97" s="1"/>
  <c r="J230" i="95"/>
  <c r="G243" i="96"/>
  <c r="J243" i="96" s="1"/>
  <c r="G251" i="97" s="1"/>
  <c r="J251" i="97" s="1"/>
  <c r="J235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47" i="94"/>
  <c r="J247" i="94" s="1"/>
  <c r="G242" i="95" s="1"/>
  <c r="G227" i="97"/>
  <c r="J227" i="97" s="1"/>
  <c r="G235" i="98" s="1"/>
  <c r="J235" i="98" s="1"/>
  <c r="G243" i="99" s="1"/>
  <c r="J243" i="99" s="1"/>
  <c r="G251" i="100" s="1"/>
  <c r="J251" i="100" s="1"/>
  <c r="G235" i="97"/>
  <c r="J235" i="97" s="1"/>
  <c r="G243" i="98" s="1"/>
  <c r="J243" i="98" s="1"/>
  <c r="G251" i="99" s="1"/>
  <c r="J251" i="99" s="1"/>
  <c r="G240" i="104"/>
  <c r="J240" i="104" s="1"/>
  <c r="G259" i="104"/>
  <c r="J259" i="104" s="1"/>
  <c r="G232" i="104"/>
  <c r="J232" i="104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43" i="100" s="1"/>
  <c r="J243" i="100" s="1"/>
  <c r="G251" i="101" s="1"/>
  <c r="J251" i="101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248" i="94"/>
  <c r="J248" i="94" s="1"/>
  <c r="E248" i="95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E219" i="8"/>
  <c r="G250" i="96" l="1"/>
  <c r="J250" i="96" s="1"/>
  <c r="J242" i="95"/>
  <c r="G107" i="103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46" i="98" s="1"/>
  <c r="J246" i="98" s="1"/>
  <c r="G238" i="98"/>
  <c r="J238" i="98" s="1"/>
  <c r="G246" i="99" s="1"/>
  <c r="J246" i="99" s="1"/>
  <c r="G230" i="98"/>
  <c r="J230" i="98" s="1"/>
  <c r="G238" i="99" s="1"/>
  <c r="J238" i="99" s="1"/>
  <c r="G246" i="100" s="1"/>
  <c r="J246" i="100" s="1"/>
  <c r="G234" i="95"/>
  <c r="J234" i="95" s="1"/>
  <c r="G247" i="95"/>
  <c r="G240" i="105"/>
  <c r="J240" i="105" s="1"/>
  <c r="G259" i="105"/>
  <c r="J259" i="105" s="1"/>
  <c r="G232" i="105"/>
  <c r="J232" i="105" s="1"/>
  <c r="G228" i="97"/>
  <c r="J228" i="97" s="1"/>
  <c r="G236" i="97"/>
  <c r="J236" i="97" s="1"/>
  <c r="G244" i="98" s="1"/>
  <c r="J244" i="98" s="1"/>
  <c r="G253" i="96"/>
  <c r="J253" i="96" s="1"/>
  <c r="G259" i="95"/>
  <c r="J259" i="95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252" i="100" s="1"/>
  <c r="J252" i="100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J187" i="95" s="1"/>
  <c r="G187" i="93"/>
  <c r="J187" i="93" s="1"/>
  <c r="G187" i="74"/>
  <c r="J187" i="74" s="1"/>
  <c r="G187" i="84"/>
  <c r="J187" i="84" s="1"/>
  <c r="G186" i="85" s="1"/>
  <c r="J186" i="85" s="1"/>
  <c r="G187" i="92"/>
  <c r="J187" i="92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E105" i="8"/>
  <c r="G105" i="83"/>
  <c r="J105" i="83" s="1"/>
  <c r="G105" i="91"/>
  <c r="J105" i="91" s="1"/>
  <c r="G105" i="74"/>
  <c r="J105" i="74" s="1"/>
  <c r="E105" i="77" s="1"/>
  <c r="G105" i="77" s="1"/>
  <c r="J105" i="77" s="1"/>
  <c r="G105" i="84"/>
  <c r="J105" i="84" s="1"/>
  <c r="G104" i="85" s="1"/>
  <c r="J104" i="85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254" i="95"/>
  <c r="J254" i="95" s="1"/>
  <c r="G103" i="95"/>
  <c r="J103" i="95" s="1"/>
  <c r="G248" i="95"/>
  <c r="J248" i="95" s="1"/>
  <c r="E248" i="96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E217" i="8"/>
  <c r="E201" i="8"/>
  <c r="E199" i="8"/>
  <c r="E200" i="8"/>
  <c r="E218" i="8"/>
  <c r="E216" i="8"/>
  <c r="G219" i="8"/>
  <c r="J219" i="8"/>
  <c r="G242" i="96" l="1"/>
  <c r="J242" i="96" s="1"/>
  <c r="G250" i="97" s="1"/>
  <c r="J250" i="97" s="1"/>
  <c r="J247" i="95"/>
  <c r="G105" i="96"/>
  <c r="J105" i="96" s="1"/>
  <c r="G105" i="97" s="1"/>
  <c r="J105" i="97" s="1"/>
  <c r="J105" i="95"/>
  <c r="G6" i="96"/>
  <c r="J6" i="96" s="1"/>
  <c r="J6" i="95"/>
  <c r="E189" i="8"/>
  <c r="E189" i="77"/>
  <c r="G189" i="77" s="1"/>
  <c r="J189" i="77" s="1"/>
  <c r="E187" i="8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189" i="8"/>
  <c r="J189" i="8"/>
  <c r="G187" i="8"/>
  <c r="J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43" i="101" s="1"/>
  <c r="J243" i="101" s="1"/>
  <c r="G251" i="102" s="1"/>
  <c r="J251" i="102" s="1"/>
  <c r="G236" i="98"/>
  <c r="J236" i="98" s="1"/>
  <c r="G244" i="99" s="1"/>
  <c r="J244" i="99" s="1"/>
  <c r="G228" i="98"/>
  <c r="J228" i="98" s="1"/>
  <c r="G240" i="106"/>
  <c r="J240" i="106" s="1"/>
  <c r="G259" i="106"/>
  <c r="J259" i="106" s="1"/>
  <c r="G232" i="106"/>
  <c r="J232" i="106" s="1"/>
  <c r="G224" i="100"/>
  <c r="J224" i="100" s="1"/>
  <c r="G224" i="101" s="1"/>
  <c r="J224" i="101" s="1"/>
  <c r="G241" i="100"/>
  <c r="J241" i="100" s="1"/>
  <c r="G249" i="101" s="1"/>
  <c r="J249" i="101" s="1"/>
  <c r="G230" i="100"/>
  <c r="J230" i="100" s="1"/>
  <c r="G238" i="100"/>
  <c r="J238" i="100" s="1"/>
  <c r="G246" i="101" s="1"/>
  <c r="J246" i="101" s="1"/>
  <c r="G225" i="100"/>
  <c r="J225" i="100" s="1"/>
  <c r="G225" i="101" s="1"/>
  <c r="J225" i="101" s="1"/>
  <c r="G247" i="100"/>
  <c r="J247" i="100" s="1"/>
  <c r="G242" i="101" s="1"/>
  <c r="J242" i="101" s="1"/>
  <c r="G250" i="102" s="1"/>
  <c r="J250" i="102" s="1"/>
  <c r="G250" i="103" s="1"/>
  <c r="J250" i="103" s="1"/>
  <c r="G234" i="96"/>
  <c r="J234" i="96" s="1"/>
  <c r="G247" i="96"/>
  <c r="J247" i="96" s="1"/>
  <c r="G242" i="97" s="1"/>
  <c r="J242" i="97" s="1"/>
  <c r="G250" i="98" s="1"/>
  <c r="J250" i="98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J105" i="8"/>
  <c r="G105" i="8"/>
  <c r="G248" i="96"/>
  <c r="J248" i="96" s="1"/>
  <c r="E248" i="97" s="1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1" i="102"/>
  <c r="J241" i="102" s="1"/>
  <c r="G240" i="107"/>
  <c r="J240" i="107" s="1"/>
  <c r="G259" i="107"/>
  <c r="J259" i="107" s="1"/>
  <c r="G232" i="107"/>
  <c r="J232" i="107" s="1"/>
  <c r="G234" i="97"/>
  <c r="J234" i="97" s="1"/>
  <c r="G247" i="97"/>
  <c r="J247" i="97" s="1"/>
  <c r="G242" i="98" s="1"/>
  <c r="J242" i="98" s="1"/>
  <c r="G250" i="99" s="1"/>
  <c r="J250" i="99" s="1"/>
  <c r="G225" i="102"/>
  <c r="J225" i="102" s="1"/>
  <c r="G247" i="102"/>
  <c r="J247" i="102" s="1"/>
  <c r="G236" i="99"/>
  <c r="J236" i="99" s="1"/>
  <c r="G244" i="100" s="1"/>
  <c r="J244" i="100" s="1"/>
  <c r="G228" i="99"/>
  <c r="J228" i="99" s="1"/>
  <c r="G230" i="101"/>
  <c r="J230" i="101" s="1"/>
  <c r="G252" i="102" s="1"/>
  <c r="J252" i="102" s="1"/>
  <c r="G238" i="101"/>
  <c r="J238" i="101" s="1"/>
  <c r="G246" i="102" s="1"/>
  <c r="J246" i="102" s="1"/>
  <c r="G227" i="101"/>
  <c r="J227" i="101" s="1"/>
  <c r="G235" i="101"/>
  <c r="J235" i="101" s="1"/>
  <c r="G243" i="102" s="1"/>
  <c r="J243" i="102" s="1"/>
  <c r="G259" i="97"/>
  <c r="J259" i="97" s="1"/>
  <c r="G253" i="98"/>
  <c r="J253" i="98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7" i="85" s="1"/>
  <c r="J187" i="85" s="1"/>
  <c r="G188" i="90"/>
  <c r="J188" i="90" s="1"/>
  <c r="G188" i="92"/>
  <c r="J188" i="92" s="1"/>
  <c r="G188" i="86"/>
  <c r="J188" i="86" s="1"/>
  <c r="G174" i="97"/>
  <c r="J174" i="97" s="1"/>
  <c r="E207" i="8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E76" i="77" s="1"/>
  <c r="G76" i="84"/>
  <c r="J76" i="84" s="1"/>
  <c r="G75" i="85" s="1"/>
  <c r="J75" i="85" s="1"/>
  <c r="G75" i="86" s="1"/>
  <c r="J75" i="86" s="1"/>
  <c r="G76" i="92"/>
  <c r="J76" i="92" s="1"/>
  <c r="G76" i="85"/>
  <c r="J76" i="85" s="1"/>
  <c r="G76" i="95"/>
  <c r="J76" i="95" s="1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E76" i="8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248" i="97"/>
  <c r="J248" i="97" s="1"/>
  <c r="E248" i="9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124" i="8"/>
  <c r="G207" i="96" l="1"/>
  <c r="J207" i="96" s="1"/>
  <c r="G207" i="97" s="1"/>
  <c r="J207" i="97" s="1"/>
  <c r="J207" i="95"/>
  <c r="E188" i="8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242" i="103"/>
  <c r="J242" i="103" s="1"/>
  <c r="G251" i="103"/>
  <c r="J251" i="103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9" i="103"/>
  <c r="J249" i="103" s="1"/>
  <c r="G241" i="103"/>
  <c r="J241" i="103" s="1"/>
  <c r="G57" i="107"/>
  <c r="J57" i="107" s="1"/>
  <c r="G188" i="8"/>
  <c r="J188" i="8"/>
  <c r="G86" i="102"/>
  <c r="J86" i="102" s="1"/>
  <c r="G87" i="102"/>
  <c r="J87" i="102" s="1"/>
  <c r="G225" i="103"/>
  <c r="J225" i="103" s="1"/>
  <c r="G247" i="103"/>
  <c r="J247" i="103" s="1"/>
  <c r="G227" i="102"/>
  <c r="J227" i="102" s="1"/>
  <c r="G235" i="102"/>
  <c r="J235" i="102" s="1"/>
  <c r="G234" i="98"/>
  <c r="J234" i="98" s="1"/>
  <c r="G247" i="98"/>
  <c r="J247" i="98" s="1"/>
  <c r="G242" i="99" s="1"/>
  <c r="J242" i="99" s="1"/>
  <c r="G250" i="100" s="1"/>
  <c r="J250" i="100" s="1"/>
  <c r="G230" i="102"/>
  <c r="J230" i="102" s="1"/>
  <c r="G238" i="102"/>
  <c r="J238" i="102" s="1"/>
  <c r="G228" i="100"/>
  <c r="J228" i="100" s="1"/>
  <c r="G236" i="100"/>
  <c r="J236" i="100" s="1"/>
  <c r="G244" i="101" s="1"/>
  <c r="J244" i="101" s="1"/>
  <c r="G224" i="103"/>
  <c r="J224" i="103" s="1"/>
  <c r="G253" i="99"/>
  <c r="J253" i="99" s="1"/>
  <c r="G259" i="98"/>
  <c r="J259" i="98" s="1"/>
  <c r="G173" i="98"/>
  <c r="J173" i="98" s="1"/>
  <c r="G174" i="98"/>
  <c r="J174" i="98" s="1"/>
  <c r="G207" i="84"/>
  <c r="J207" i="84" s="1"/>
  <c r="G206" i="85" s="1"/>
  <c r="J206" i="85" s="1"/>
  <c r="G206" i="86" s="1"/>
  <c r="J206" i="86" s="1"/>
  <c r="G207" i="8"/>
  <c r="J207" i="8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8"/>
  <c r="J76" i="8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248" i="98"/>
  <c r="J248" i="98" s="1"/>
  <c r="E248" i="99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56" i="100"/>
  <c r="J256" i="100" s="1"/>
  <c r="G105" i="100"/>
  <c r="J105" i="100" s="1"/>
  <c r="G188" i="100"/>
  <c r="J188" i="100" s="1"/>
  <c r="G258" i="100"/>
  <c r="J258" i="100" s="1"/>
  <c r="G187" i="100"/>
  <c r="J187" i="100" s="1"/>
  <c r="G255" i="100"/>
  <c r="J255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J124" i="8"/>
  <c r="G124" i="8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250" i="104"/>
  <c r="J250" i="104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243" i="103"/>
  <c r="J243" i="103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247" i="104"/>
  <c r="J247" i="104" s="1"/>
  <c r="G36" i="105"/>
  <c r="J36" i="105" s="1"/>
  <c r="G36" i="106" s="1"/>
  <c r="J36" i="106" s="1"/>
  <c r="G15" i="103"/>
  <c r="J15" i="103" s="1"/>
  <c r="G246" i="103"/>
  <c r="J246" i="103" s="1"/>
  <c r="G238" i="103"/>
  <c r="J238" i="103" s="1"/>
  <c r="G88" i="103"/>
  <c r="J88" i="103" s="1"/>
  <c r="G87" i="103"/>
  <c r="J87" i="103" s="1"/>
  <c r="G249" i="104"/>
  <c r="J249" i="104" s="1"/>
  <c r="G241" i="104"/>
  <c r="J241" i="104" s="1"/>
  <c r="G7" i="103"/>
  <c r="J7" i="103" s="1"/>
  <c r="G252" i="103"/>
  <c r="J252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47" i="99"/>
  <c r="J247" i="99" s="1"/>
  <c r="G242" i="100" s="1"/>
  <c r="J242" i="100" s="1"/>
  <c r="G250" i="101" s="1"/>
  <c r="J250" i="101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44" i="102" s="1"/>
  <c r="J244" i="102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248" i="99"/>
  <c r="J248" i="99" s="1"/>
  <c r="E248" i="100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9" i="105"/>
  <c r="J249" i="105" s="1"/>
  <c r="E249" i="106" s="1"/>
  <c r="G241" i="105"/>
  <c r="J241" i="105" s="1"/>
  <c r="G17" i="104"/>
  <c r="J17" i="104" s="1"/>
  <c r="G250" i="105"/>
  <c r="J250" i="105" s="1"/>
  <c r="E250" i="106" s="1"/>
  <c r="G242" i="105"/>
  <c r="J242" i="105" s="1"/>
  <c r="G247" i="105"/>
  <c r="J247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46" i="104"/>
  <c r="J246" i="104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243" i="104"/>
  <c r="J243" i="104" s="1"/>
  <c r="G250" i="106"/>
  <c r="J250" i="106" s="1"/>
  <c r="E250" i="107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248" i="100"/>
  <c r="J248" i="100" s="1"/>
  <c r="E248" i="101" s="1"/>
  <c r="G82" i="100"/>
  <c r="J82" i="100" s="1"/>
  <c r="G254" i="100"/>
  <c r="J254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55" i="102"/>
  <c r="J255" i="102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251" i="105"/>
  <c r="J251" i="105" s="1"/>
  <c r="E251" i="106" s="1"/>
  <c r="G243" i="105"/>
  <c r="J243" i="105" s="1"/>
  <c r="G47" i="107"/>
  <c r="J47" i="107" s="1"/>
  <c r="G7" i="105"/>
  <c r="J7" i="105" s="1"/>
  <c r="G7" i="106" s="1"/>
  <c r="J7" i="106" s="1"/>
  <c r="G7" i="107" s="1"/>
  <c r="J7" i="107" s="1"/>
  <c r="G246" i="105"/>
  <c r="J246" i="105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44" i="103"/>
  <c r="J244" i="103" s="1"/>
  <c r="G236" i="103"/>
  <c r="J236" i="103" s="1"/>
  <c r="G14" i="105"/>
  <c r="J14" i="105" s="1"/>
  <c r="G14" i="106" s="1"/>
  <c r="J14" i="106" s="1"/>
  <c r="G14" i="107" s="1"/>
  <c r="J14" i="107" s="1"/>
  <c r="G242" i="106"/>
  <c r="J242" i="106" s="1"/>
  <c r="G247" i="106"/>
  <c r="J247" i="106" s="1"/>
  <c r="G249" i="106"/>
  <c r="J249" i="106" s="1"/>
  <c r="E249" i="107" s="1"/>
  <c r="G241" i="106"/>
  <c r="J241" i="106" s="1"/>
  <c r="G251" i="106"/>
  <c r="J251" i="106" s="1"/>
  <c r="E251" i="107" s="1"/>
  <c r="G234" i="102"/>
  <c r="J234" i="102" s="1"/>
  <c r="G234" i="103" s="1"/>
  <c r="J234" i="103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54" i="101"/>
  <c r="J254" i="101" s="1"/>
  <c r="G103" i="101"/>
  <c r="J103" i="101" s="1"/>
  <c r="G102" i="102" s="1"/>
  <c r="J102" i="102" s="1"/>
  <c r="G248" i="101"/>
  <c r="J248" i="101" s="1"/>
  <c r="E248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44" i="104"/>
  <c r="J244" i="104" s="1"/>
  <c r="G236" i="104"/>
  <c r="J236" i="104" s="1"/>
  <c r="G249" i="107"/>
  <c r="J249" i="107" s="1"/>
  <c r="G241" i="107"/>
  <c r="J241" i="107" s="1"/>
  <c r="G247" i="107"/>
  <c r="J247" i="107" s="1"/>
  <c r="G250" i="107"/>
  <c r="J250" i="107" s="1"/>
  <c r="G242" i="107"/>
  <c r="J242" i="107" s="1"/>
  <c r="G252" i="106"/>
  <c r="J252" i="106" s="1"/>
  <c r="E252" i="107" s="1"/>
  <c r="G230" i="106"/>
  <c r="J230" i="106" s="1"/>
  <c r="G246" i="106"/>
  <c r="J246" i="106" s="1"/>
  <c r="G238" i="106"/>
  <c r="J238" i="106" s="1"/>
  <c r="G243" i="106"/>
  <c r="J243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248" i="102"/>
  <c r="J248" i="102" s="1"/>
  <c r="E248" i="103" s="1"/>
  <c r="G82" i="102"/>
  <c r="J82" i="102" s="1"/>
  <c r="G131" i="100"/>
  <c r="J131" i="100" s="1"/>
  <c r="G134" i="100"/>
  <c r="J134" i="100" s="1"/>
  <c r="G254" i="102"/>
  <c r="J254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198" i="85" s="1"/>
  <c r="J198" i="85" s="1"/>
  <c r="G198" i="86" s="1"/>
  <c r="J198" i="86" s="1"/>
  <c r="G216" i="84"/>
  <c r="J216" i="84" s="1"/>
  <c r="G215" i="85" s="1"/>
  <c r="J215" i="85" s="1"/>
  <c r="G215" i="86" s="1"/>
  <c r="J215" i="86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52" i="107" l="1"/>
  <c r="J252" i="107" s="1"/>
  <c r="G230" i="107"/>
  <c r="J230" i="107" s="1"/>
  <c r="G246" i="107"/>
  <c r="J246" i="107" s="1"/>
  <c r="G102" i="103"/>
  <c r="J102" i="103" s="1"/>
  <c r="G88" i="107"/>
  <c r="J88" i="107" s="1"/>
  <c r="G87" i="107"/>
  <c r="J87" i="107" s="1"/>
  <c r="G244" i="105"/>
  <c r="J244" i="105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243" i="107"/>
  <c r="J243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254" i="103"/>
  <c r="J254" i="103" s="1"/>
  <c r="G131" i="101"/>
  <c r="J131" i="101" s="1"/>
  <c r="G134" i="101"/>
  <c r="J134" i="101" s="1"/>
  <c r="G82" i="103"/>
  <c r="J82" i="103" s="1"/>
  <c r="G248" i="103"/>
  <c r="J248" i="103" s="1"/>
  <c r="E248" i="104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44" i="106"/>
  <c r="J24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248" i="104"/>
  <c r="J248" i="104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23" i="85" s="1"/>
  <c r="J123" i="85" s="1"/>
  <c r="G123" i="86" s="1"/>
  <c r="J123" i="86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44" i="107" l="1"/>
  <c r="J244" i="107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J254" i="105" s="1"/>
  <c r="G134" i="103"/>
  <c r="J134" i="103" s="1"/>
  <c r="G131" i="103"/>
  <c r="J131" i="103" s="1"/>
  <c r="G82" i="105"/>
  <c r="J82" i="105" s="1"/>
  <c r="G248" i="105"/>
  <c r="J248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253" i="106"/>
  <c r="J253" i="106" s="1"/>
  <c r="E253" i="107" s="1"/>
  <c r="G124" i="87"/>
  <c r="J124" i="87" s="1"/>
  <c r="G5" i="95"/>
  <c r="J5" i="95" s="1"/>
  <c r="G248" i="106"/>
  <c r="J248" i="106" s="1"/>
  <c r="G82" i="106"/>
  <c r="J82" i="106" s="1"/>
  <c r="G134" i="104"/>
  <c r="J134" i="104" s="1"/>
  <c r="G131" i="104"/>
  <c r="J131" i="104" s="1"/>
  <c r="G254" i="106"/>
  <c r="J254" i="106" s="1"/>
  <c r="E254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G124" i="88"/>
  <c r="J124" i="88" s="1"/>
  <c r="G124" i="89" s="1"/>
  <c r="J124" i="89" s="1"/>
  <c r="G254" i="107"/>
  <c r="J254" i="107" s="1"/>
  <c r="G103" i="107"/>
  <c r="J103" i="107" s="1"/>
  <c r="G131" i="105"/>
  <c r="J131" i="105" s="1"/>
  <c r="G134" i="105"/>
  <c r="J134" i="105" s="1"/>
  <c r="G248" i="107"/>
  <c r="J248" i="107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<sst xmlns="http://schemas.openxmlformats.org/spreadsheetml/2006/main" count="38608" uniqueCount="1432">
  <si>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</si>
  <si>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</si>
  <si>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</si>
  <si>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</si>
  <si>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</si>
  <si>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</si>
  <si>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</si>
  <si>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</si>
  <si>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</si>
  <si>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</si>
  <si>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</si>
  <si>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</si>
  <si>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</si>
  <si>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</si>
  <si>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</si>
  <si>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</si>
  <si>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</si>
  <si>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</si>
  <si>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</si>
  <si>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</si>
  <si>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</si>
  <si>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</si>
  <si>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</si>
  <si>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</si>
  <si>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</si>
  <si>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</si>
  <si>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</si>
  <si>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</si>
  <si>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</si>
  <si>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</si>
  <si>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</si>
  <si>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</si>
  <si>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</si>
  <si>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</si>
  <si>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</si>
  <si>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</si>
  <si>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</si>
  <si>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</si>
  <si>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</si>
  <si>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</si>
  <si>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</si>
  <si>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</si>
  <si>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</si>
  <si>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</si>
  <si>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</si>
  <si>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</si>
  <si>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</si>
  <si>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</si>
  <si>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</si>
  <si>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</si>
  <si>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</si>
  <si>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</si>
  <si>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</si>
  <si>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</si>
  <si>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</si>
  <si>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</si>
  <si>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</si>
  <si>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</si>
  <si>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</si>
  <si>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</si>
  <si>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</si>
  <si>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</si>
  <si>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</si>
  <si>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</si>
  <si>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</si>
  <si>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</si>
  <si>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</si>
  <si>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</si>
  <si>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</si>
  <si>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</si>
  <si>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</si>
  <si>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</si>
  <si>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</si>
  <si>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</si>
  <si>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</si>
  <si>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</si>
  <si>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</si>
  <si>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</si>
  <si>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</si>
  <si>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</si>
  <si>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</si>
  <si>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</si>
  <si>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</si>
  <si>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</si>
  <si>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</si>
  <si>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</si>
  <si>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</si>
  <si>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</si>
  <si>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</si>
  <si>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</si>
  <si>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</si>
  <si>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</si>
  <si>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</si>
  <si>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</si>
  <si>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</si>
  <si>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</si>
  <si>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</si>
  <si>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</si>
  <si>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</si>
  <si>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</si>
  <si>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</si>
  <si>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</si>
  <si>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</si>
  <si>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</si>
  <si>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</si>
  <si>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</si>
  <si>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</si>
  <si>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</si>
  <si>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</si>
  <si>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</si>
  <si>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</si>
  <si>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</si>
  <si>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</si>
  <si>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</si>
  <si>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</si>
  <si>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</si>
  <si>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</si>
  <si>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</si>
  <si>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</si>
  <si>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</si>
  <si>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</si>
  <si>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</si>
  <si>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</si>
  <si>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</si>
  <si>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</si>
  <si>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</si>
  <si>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</si>
  <si>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</si>
  <si>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</si>
  <si>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</si>
  <si>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</si>
  <si>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</si>
  <si>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</si>
  <si>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</si>
  <si>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</si>
  <si>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</si>
  <si>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</si>
  <si>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</si>
  <si>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</si>
  <si>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</si>
  <si>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</si>
  <si>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</si>
  <si>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</si>
  <si>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</si>
  <si>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</si>
  <si>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</si>
  <si>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</si>
  <si>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</si>
  <si>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</si>
  <si>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</si>
  <si>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</si>
  <si>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</si>
  <si>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</si>
  <si>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</si>
  <si>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</si>
  <si>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</si>
  <si>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</si>
  <si>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</si>
  <si>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</si>
  <si>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</si>
  <si>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</si>
  <si>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</si>
  <si>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</si>
  <si>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</si>
  <si>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</si>
  <si>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</si>
  <si>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</si>
  <si>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</si>
  <si>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</si>
  <si>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</si>
  <si>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</si>
  <si>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</si>
  <si>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</si>
  <si>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</si>
  <si>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</si>
  <si>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</si>
  <si>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</si>
  <si>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</si>
  <si>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</si>
  <si>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</si>
  <si>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</si>
  <si>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</si>
  <si>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</si>
  <si>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</si>
  <si>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</si>
  <si>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</si>
  <si>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</si>
  <si>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</si>
  <si>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</si>
  <si>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</si>
  <si>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</si>
  <si>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</si>
  <si>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</si>
  <si>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</si>
  <si>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</si>
  <si>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</si>
  <si>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</si>
  <si>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</si>
  <si>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</si>
  <si>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</si>
  <si>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</si>
  <si>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</si>
  <si>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</si>
  <si>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</si>
  <si>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</si>
  <si>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</si>
  <si>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</si>
  <si>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</si>
  <si>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</si>
  <si>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</si>
  <si>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</si>
  <si>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</si>
  <si>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</si>
  <si>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</si>
  <si>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</si>
  <si>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</si>
  <si>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</si>
  <si>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</si>
  <si>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</si>
  <si>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</si>
  <si>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</si>
  <si>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</si>
  <si>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</si>
  <si>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</si>
  <si>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</si>
  <si>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</si>
  <si>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</si>
  <si>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</si>
  <si>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</si>
  <si>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</si>
  <si>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</si>
  <si>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</si>
  <si>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</si>
  <si>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</si>
  <si>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</si>
  <si>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</si>
  <si>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</si>
  <si>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</si>
  <si>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</si>
  <si>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</si>
  <si>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</si>
  <si>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</si>
  <si>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</si>
  <si>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</si>
  <si>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</si>
  <si>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</si>
  <si>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</si>
  <si>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</si>
  <si>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</si>
  <si>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</si>
  <si>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</si>
  <si>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</si>
  <si>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</si>
  <si>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</si>
  <si>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</si>
  <si>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</si>
  <si>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</si>
  <si>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</si>
  <si>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</si>
  <si>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</si>
  <si>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</si>
  <si>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</si>
  <si>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</si>
  <si>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</si>
  <si>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</si>
  <si>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</si>
  <si>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</si>
  <si>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</si>
  <si>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</si>
  <si>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</si>
  <si>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</si>
  <si>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</si>
  <si>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</si>
  <si>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</si>
  <si>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</si>
  <si>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</si>
  <si>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</si>
  <si>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</si>
  <si>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</si>
  <si>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</si>
  <si>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</si>
  <si>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</si>
  <si>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</si>
  <si>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</si>
  <si>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</si>
  <si>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</si>
  <si>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</si>
  <si>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</si>
  <si>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</si>
  <si>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</si>
  <si>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</si>
  <si>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</si>
  <si>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</si>
  <si>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</si>
  <si>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</si>
  <si>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</si>
  <si>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</si>
  <si>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</si>
  <si>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</si>
  <si>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</si>
  <si>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</si>
  <si>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</si>
  <si>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</si>
  <si>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</si>
  <si>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</si>
  <si>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</si>
  <si>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</si>
  <si>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</si>
  <si>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</si>
  <si>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</si>
  <si>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</si>
  <si>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</si>
  <si>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</si>
  <si>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</si>
  <si>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</si>
  <si>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</si>
  <si>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</si>
  <si>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</si>
  <si>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</si>
  <si>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</si>
  <si>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</si>
  <si>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</si>
  <si>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</si>
  <si>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</si>
  <si>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</si>
  <si>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</si>
  <si>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</si>
  <si>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</si>
  <si>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</si>
  <si>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</si>
  <si>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</si>
  <si>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</si>
  <si>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</si>
  <si>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</si>
  <si>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</si>
  <si>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</si>
  <si>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</si>
  <si>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</si>
  <si>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</si>
  <si>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</si>
  <si>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</si>
  <si>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</si>
  <si>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</si>
  <si>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</si>
  <si>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</si>
  <si>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</si>
  <si>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</si>
  <si>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</si>
  <si>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</si>
  <si>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</si>
  <si>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</si>
  <si>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</si>
  <si>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</si>
  <si>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</si>
  <si>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</si>
  <si>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</si>
  <si>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</si>
  <si>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</si>
  <si>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</si>
  <si>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</si>
  <si>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</si>
  <si>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</si>
  <si>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</si>
  <si>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</si>
  <si>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</si>
  <si>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</si>
  <si>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</si>
  <si>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</si>
  <si>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</si>
  <si>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</si>
  <si>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</si>
  <si>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</si>
  <si>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</si>
  <si>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</si>
  <si>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</si>
  <si>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</si>
  <si>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</si>
  <si>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</si>
  <si>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</si>
  <si>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</si>
  <si>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</si>
  <si>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</si>
  <si>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</si>
  <si>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</si>
  <si>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</si>
  <si>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</si>
  <si>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</si>
  <si>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</si>
  <si>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</si>
  <si>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</si>
  <si>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</si>
  <si>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</si>
  <si>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</si>
  <si>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</si>
  <si>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</si>
  <si>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</si>
  <si>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</si>
  <si>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</si>
  <si>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</si>
  <si>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</si>
  <si>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</si>
  <si>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</si>
  <si>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</si>
  <si>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</si>
  <si>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</si>
  <si>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</si>
  <si>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</si>
  <si>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</si>
  <si>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</si>
  <si>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</si>
  <si>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</si>
  <si>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</si>
  <si>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</si>
  <si>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</si>
  <si>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</si>
  <si>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</si>
  <si>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</si>
  <si>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</si>
  <si>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</si>
  <si>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</si>
  <si>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</si>
  <si>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</si>
  <si>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</si>
  <si>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</si>
  <si>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</si>
  <si>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</si>
  <si>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</si>
  <si>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</si>
  <si>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</si>
  <si>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</si>
  <si>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</si>
  <si>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</si>
  <si>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</si>
  <si>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</si>
  <si>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</si>
  <si>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</si>
  <si>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</si>
  <si>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</si>
  <si>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</si>
  <si>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</si>
  <si>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</si>
  <si>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</si>
  <si>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</si>
  <si>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</si>
  <si>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</si>
  <si>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</si>
  <si>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</si>
  <si>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</si>
  <si>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</si>
  <si>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</si>
  <si>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</si>
  <si>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</si>
  <si>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</si>
  <si>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</si>
  <si>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</si>
  <si>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</si>
  <si>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</si>
  <si>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</si>
  <si>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</si>
  <si>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</si>
  <si>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</si>
  <si>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</si>
  <si>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</si>
  <si>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</si>
  <si>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</si>
  <si>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</si>
  <si>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</si>
  <si>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</si>
  <si>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</si>
  <si>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</si>
  <si>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</si>
  <si>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</si>
  <si>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</si>
  <si>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</si>
  <si>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</si>
  <si>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</si>
  <si>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</si>
  <si>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</si>
  <si>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</si>
  <si>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</si>
  <si>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</si>
  <si>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</si>
  <si>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</si>
  <si>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</si>
  <si>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</si>
  <si>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</si>
  <si>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</si>
  <si>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</si>
  <si>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</si>
  <si>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</si>
  <si>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</si>
  <si>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</si>
  <si>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</si>
  <si>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</si>
  <si>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</si>
  <si>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</si>
  <si>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</si>
  <si>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</si>
  <si>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</si>
  <si>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</si>
  <si>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</si>
  <si>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</si>
  <si>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</si>
  <si>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</si>
  <si>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</si>
  <si>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</si>
  <si>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</si>
  <si>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</si>
  <si>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</si>
  <si>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</si>
  <si>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</si>
  <si>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</si>
  <si>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</si>
  <si>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</si>
  <si>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</si>
  <si>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</si>
  <si>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</si>
  <si>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</si>
  <si>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</si>
  <si>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</si>
  <si>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</si>
  <si>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</si>
  <si>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</si>
  <si>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</si>
  <si>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</si>
  <si>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</si>
  <si>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</si>
  <si>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</si>
  <si>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</si>
  <si>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</si>
  <si>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</si>
  <si>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</si>
  <si>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</si>
  <si>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</si>
  <si>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</si>
  <si>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</si>
  <si>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</si>
  <si>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</si>
  <si>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</si>
  <si>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</si>
  <si>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</si>
  <si>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</si>
  <si>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</si>
  <si>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</si>
  <si>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</si>
  <si>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</si>
  <si>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</si>
  <si>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</si>
  <si>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</si>
  <si>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</si>
  <si>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</si>
  <si>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</si>
  <si>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</si>
  <si>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</si>
  <si>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</si>
  <si>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</si>
  <si>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</si>
  <si>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</si>
  <si>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</si>
  <si>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</si>
  <si>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</si>
  <si>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</si>
  <si>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</si>
  <si>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</si>
  <si>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</si>
  <si>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</si>
  <si>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</si>
  <si>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</si>
  <si>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</si>
  <si>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</si>
  <si>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</si>
  <si>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</si>
  <si>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</si>
  <si>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</si>
  <si>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</si>
  <si>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</si>
  <si>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</si>
  <si>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</si>
  <si>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</si>
  <si>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</si>
  <si>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</si>
  <si>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</si>
  <si>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</si>
  <si>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</si>
  <si>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</si>
  <si>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</si>
  <si>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</si>
  <si>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</si>
  <si>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</si>
  <si>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</si>
  <si>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</si>
  <si>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</si>
  <si>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</si>
  <si>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</si>
  <si>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</si>
  <si>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</si>
  <si>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</si>
  <si>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</si>
  <si>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</si>
  <si>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</si>
  <si>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</si>
  <si>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</si>
  <si>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</si>
  <si>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</si>
  <si>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</si>
  <si>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</si>
  <si>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</si>
  <si>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</si>
  <si>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</si>
  <si>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</si>
  <si>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</si>
  <si>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</si>
  <si>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</si>
  <si>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</si>
  <si>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</si>
  <si>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</si>
  <si>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</si>
  <si>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</si>
  <si>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</si>
  <si>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</si>
  <si>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</si>
  <si>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</si>
  <si>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</si>
  <si>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</si>
  <si>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</si>
  <si>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</si>
  <si>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</si>
  <si>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</si>
  <si>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</si>
  <si>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</si>
  <si>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</si>
  <si>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</si>
  <si>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</si>
  <si>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</si>
  <si>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</si>
  <si>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</si>
  <si>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</si>
  <si>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</si>
  <si>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</si>
  <si>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</si>
  <si>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</si>
  <si>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</si>
  <si>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</si>
  <si>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</si>
  <si>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</si>
  <si>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</si>
  <si>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</si>
  <si>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</si>
  <si>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</si>
  <si>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</si>
  <si>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</si>
  <si>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</si>
  <si>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</si>
  <si>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</si>
  <si>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</si>
  <si>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</si>
  <si>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</si>
  <si>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</si>
  <si>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</si>
  <si>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</si>
  <si>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</si>
  <si>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</si>
  <si>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</si>
  <si>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</si>
  <si>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</si>
  <si>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</si>
  <si>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</si>
  <si>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</si>
  <si>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</si>
  <si>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</si>
  <si>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</si>
  <si>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</si>
  <si>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</si>
  <si>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</si>
  <si>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</si>
  <si>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</si>
  <si>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</si>
  <si>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</si>
  <si>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</si>
  <si>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</si>
  <si>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</si>
  <si>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</si>
  <si>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</si>
  <si>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</si>
  <si>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</si>
  <si>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</si>
  <si>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</si>
  <si>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</si>
  <si>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</si>
  <si>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</si>
  <si>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</si>
  <si>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</si>
  <si>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</si>
  <si>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</si>
  <si>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</si>
  <si>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</si>
  <si>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</si>
  <si>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</si>
  <si>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</si>
  <si>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</si>
  <si>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</si>
  <si>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</si>
  <si>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</si>
  <si>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</si>
  <si>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</si>
  <si>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</si>
  <si>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</si>
  <si>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</si>
  <si>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</si>
  <si>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</si>
  <si>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</si>
  <si>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</si>
  <si>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</si>
  <si>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</si>
  <si>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</si>
  <si>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</si>
  <si>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</si>
  <si>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</si>
  <si>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</si>
  <si>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</si>
  <si>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</si>
  <si>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</si>
  <si>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</si>
  <si>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</si>
  <si>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</si>
  <si>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</si>
  <si>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</si>
  <si>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</si>
  <si>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</si>
  <si>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</si>
  <si>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</si>
  <si>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</si>
  <si>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</si>
  <si>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</si>
  <si>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</si>
  <si>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</si>
  <si>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</si>
  <si>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</si>
  <si>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</si>
  <si>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</si>
  <si>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</si>
  <si>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</si>
  <si>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</si>
  <si>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</si>
  <si>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</si>
  <si>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</si>
  <si>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</si>
  <si>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</si>
  <si>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</si>
  <si>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</si>
  <si>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</si>
  <si>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</si>
  <si>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</si>
  <si>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</si>
  <si>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</si>
  <si>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</si>
  <si>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</si>
  <si>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</si>
  <si>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</si>
  <si>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</si>
  <si>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</si>
  <si>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</si>
  <si>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</si>
  <si>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</si>
  <si>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</si>
  <si>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</si>
  <si>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</si>
  <si>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</si>
  <si>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</si>
  <si>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</si>
  <si>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</si>
  <si>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</si>
  <si>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</si>
  <si>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</si>
  <si>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</si>
  <si>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</si>
  <si>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</si>
  <si>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</si>
  <si>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</si>
  <si>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</si>
  <si>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</si>
  <si>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</si>
  <si>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</si>
  <si>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</si>
  <si>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</si>
  <si>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</si>
  <si>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</si>
  <si>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</si>
  <si>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</si>
  <si>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</si>
  <si>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</si>
  <si>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</si>
  <si>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</si>
  <si>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</si>
  <si>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</si>
  <si>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</si>
  <si>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</si>
  <si>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</si>
  <si>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</si>
  <si>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</si>
  <si>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</si>
  <si>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</si>
  <si>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</si>
  <si>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</si>
  <si>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</si>
  <si>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</si>
  <si>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</si>
  <si>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</si>
  <si>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</si>
  <si>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</si>
  <si>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</si>
  <si>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</si>
  <si>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</si>
  <si>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</si>
  <si>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</si>
  <si>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</si>
  <si>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</si>
  <si>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</si>
  <si>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</si>
  <si>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</si>
  <si>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</si>
  <si>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</si>
  <si>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</si>
  <si>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</si>
  <si>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</si>
  <si>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</si>
  <si>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</si>
  <si>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</si>
  <si>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</si>
  <si>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</si>
  <si>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</si>
  <si>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</si>
  <si>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</si>
  <si>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</si>
  <si>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</si>
  <si>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</si>
  <si>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</si>
  <si>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</si>
  <si>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</si>
  <si>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</si>
  <si>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</si>
  <si>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</si>
  <si>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</si>
  <si>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</si>
  <si>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</si>
  <si>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</si>
  <si>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</si>
  <si>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</si>
  <si>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</si>
  <si>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</si>
  <si>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</si>
  <si>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</si>
  <si>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</si>
  <si>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</si>
  <si>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</si>
  <si>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</si>
  <si>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</si>
  <si>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</si>
  <si>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</si>
  <si>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</si>
  <si>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</si>
  <si>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</si>
  <si>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</si>
  <si>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</si>
  <si>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</si>
  <si>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</si>
  <si>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</si>
  <si>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</si>
  <si>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</si>
  <si>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</si>
  <si>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</si>
  <si>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</si>
  <si>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</si>
  <si>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</si>
  <si>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</si>
  <si>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</si>
  <si>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</si>
  <si>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</si>
  <si>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</si>
  <si>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</si>
  <si>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</si>
  <si>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</si>
  <si>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</si>
  <si>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</si>
  <si>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</si>
  <si>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</si>
  <si>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</si>
  <si>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</si>
  <si>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</si>
  <si>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</si>
  <si>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</si>
  <si>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</si>
  <si>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</si>
  <si>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</si>
  <si>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</si>
  <si>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</si>
  <si>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</si>
  <si>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</si>
  <si>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</si>
  <si>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</si>
  <si>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</si>
  <si>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</si>
  <si>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</si>
  <si>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</si>
  <si>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</si>
  <si>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</si>
  <si>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</si>
  <si>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</si>
  <si>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</si>
  <si>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</si>
  <si>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</si>
  <si>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</si>
  <si>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</si>
  <si>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</si>
  <si>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</si>
  <si>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</si>
  <si>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</si>
  <si>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</si>
  <si>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</si>
  <si>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</si>
  <si>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</si>
  <si>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</si>
  <si>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</si>
  <si>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</si>
  <si>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</si>
  <si>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</si>
  <si>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</si>
  <si>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</si>
  <si>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</si>
  <si>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</si>
  <si>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</si>
  <si>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</si>
  <si>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</si>
  <si>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</si>
  <si>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</si>
  <si>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</si>
  <si>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</si>
  <si>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</si>
  <si>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</si>
  <si>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</si>
  <si>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</si>
  <si>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</si>
  <si>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</si>
  <si>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</si>
  <si>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</si>
  <si>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</si>
  <si>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</si>
  <si>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</si>
  <si>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</si>
  <si>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</si>
  <si>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</si>
  <si>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</si>
  <si>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</si>
  <si>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</si>
  <si>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</si>
  <si>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</si>
  <si>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</si>
  <si>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</si>
  <si>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</si>
  <si>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</si>
  <si>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</si>
  <si>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</si>
  <si>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</si>
  <si>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</si>
  <si>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</si>
  <si>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</si>
  <si>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</si>
  <si>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</si>
  <si>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</si>
  <si>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</si>
  <si>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</si>
  <si>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</si>
  <si>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</si>
  <si>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</si>
  <si>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</si>
  <si>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</si>
  <si>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</si>
  <si>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</si>
  <si>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</si>
  <si>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</si>
  <si>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</si>
  <si>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</si>
  <si>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</si>
  <si>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</si>
  <si>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</si>
  <si>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</si>
  <si>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</si>
  <si>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</si>
  <si>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</si>
  <si>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</si>
  <si>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</si>
  <si>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</si>
  <si>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</si>
  <si>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</si>
  <si>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</si>
  <si>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</si>
  <si>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</si>
  <si>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</si>
  <si>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</si>
  <si>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</si>
  <si>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</si>
  <si>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</si>
  <si>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</si>
  <si>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</si>
  <si>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</si>
  <si>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</si>
  <si>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</si>
  <si>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</si>
  <si>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</si>
  <si>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</si>
  <si>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</si>
  <si>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</si>
  <si>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</si>
  <si>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</si>
  <si>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</si>
  <si>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</si>
  <si>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</si>
  <si>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</si>
  <si>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</si>
  <si>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</si>
  <si>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</si>
  <si>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</si>
  <si>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</si>
  <si>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</si>
  <si>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</si>
  <si>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</si>
  <si>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</si>
  <si>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</si>
  <si>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</si>
  <si>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</si>
  <si>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</si>
  <si>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</si>
  <si>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</si>
  <si>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</si>
  <si>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</si>
  <si>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</si>
  <si>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</si>
  <si>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</si>
  <si>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</si>
  <si>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</si>
  <si>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</si>
  <si>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</si>
  <si>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</si>
  <si>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</si>
  <si>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</si>
  <si>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</si>
  <si>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</si>
  <si>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</si>
  <si>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</si>
  <si>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</si>
  <si>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</si>
  <si>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</si>
  <si>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</si>
  <si>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</si>
  <si>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</si>
  <si>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</si>
  <si>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</si>
  <si>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</si>
  <si>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</si>
  <si>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</si>
  <si>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</si>
  <si>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</si>
  <si>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</si>
  <si>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</si>
  <si>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</si>
  <si>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</si>
  <si>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</si>
  <si>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</si>
  <si>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</si>
  <si>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</si>
  <si>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</si>
  <si>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</si>
  <si>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</si>
  <si>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</si>
  <si>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</si>
  <si>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</si>
  <si>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</si>
  <si>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</si>
  <si>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</si>
  <si>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</si>
  <si>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</si>
  <si>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</si>
  <si>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</si>
  <si>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</si>
  <si>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</si>
  <si>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</si>
  <si>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</si>
  <si>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</si>
  <si>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</si>
  <si>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</si>
  <si>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</si>
  <si>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</si>
  <si>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</si>
  <si>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</si>
  <si>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</si>
  <si>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</si>
  <si>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</si>
  <si>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</si>
  <si>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</si>
  <si>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</si>
  <si>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</si>
  <si>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</si>
  <si>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</si>
  <si>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</si>
  <si>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</si>
  <si>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</si>
  <si>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</si>
  <si>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</si>
  <si>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</si>
  <si>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</si>
  <si>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</si>
  <si>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</si>
  <si>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</si>
  <si>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</si>
  <si>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</si>
  <si>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</si>
  <si>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</si>
  <si>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</si>
  <si>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</si>
  <si>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</si>
  <si>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</si>
  <si>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</si>
  <si>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</si>
  <si>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</si>
  <si>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</si>
  <si>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</si>
  <si>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</si>
  <si>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</si>
  <si>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</si>
  <si>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</si>
  <si>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</si>
  <si>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</si>
  <si>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</si>
  <si>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</si>
  <si>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</si>
  <si>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</si>
  <si>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</si>
  <si>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</si>
  <si>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</si>
  <si>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</si>
  <si>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</si>
  <si>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</si>
  <si>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</si>
  <si>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</si>
  <si>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</si>
  <si>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</si>
  <si>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</si>
  <si>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</si>
  <si>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</si>
  <si>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</si>
  <si>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</si>
  <si>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</si>
  <si>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</si>
  <si>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</si>
  <si>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</si>
  <si>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</si>
  <si>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</si>
  <si>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</si>
  <si>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</si>
  <si>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</si>
  <si>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</si>
  <si>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</si>
  <si>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</si>
  <si>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</si>
  <si>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</si>
  <si>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</si>
  <si>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</si>
  <si>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</si>
  <si>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</si>
  <si>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</si>
  <si>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</si>
  <si>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</si>
  <si>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</si>
  <si>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</si>
  <si>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</si>
  <si>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</si>
  <si>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</si>
  <si>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</si>
  <si>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</si>
  <si>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</si>
  <si>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</si>
  <si>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</si>
  <si>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</si>
  <si>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</si>
  <si>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</si>
  <si>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</si>
  <si>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</si>
  <si>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</si>
  <si>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</si>
  <si>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</si>
  <si>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</si>
  <si>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</si>
  <si>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</si>
  <si>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</si>
  <si>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</si>
  <si>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</si>
  <si>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</si>
  <si>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</si>
  <si>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</si>
  <si>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</si>
  <si>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</si>
  <si>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</si>
  <si>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</si>
  <si>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</si>
  <si>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</si>
  <si>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</si>
  <si>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</si>
  <si>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</si>
  <si>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</si>
  <si>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</si>
  <si>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</si>
  <si>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</si>
  <si>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</si>
  <si>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</si>
  <si>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</si>
  <si>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</si>
  <si>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</si>
  <si>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</si>
  <si>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</si>
  <si>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</si>
  <si>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</si>
  <si>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</si>
  <si>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</si>
  <si>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</si>
  <si>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</si>
  <si>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</si>
  <si>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</si>
  <si>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</si>
  <si>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</si>
  <si>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</si>
  <si>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</si>
  <si>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</si>
  <si>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</si>
  <si>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</si>
  <si>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</si>
  <si>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</si>
  <si>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</si>
  <si>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</si>
  <si>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</si>
  <si>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</si>
  <si>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</si>
  <si>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</si>
  <si>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</si>
  <si>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</si>
  <si>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</si>
  <si>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</si>
  <si>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</si>
  <si>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</si>
  <si>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</si>
  <si>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</si>
  <si>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</si>
  <si>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</si>
  <si>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</si>
  <si>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</si>
  <si>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</si>
  <si>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</si>
  <si>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</si>
  <si>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</si>
  <si>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</si>
  <si>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</si>
  <si>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</si>
  <si>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</si>
  <si>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</si>
  <si>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</si>
  <si>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</si>
  <si>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</si>
  <si>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</si>
  <si>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</si>
  <si>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</si>
  <si>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</si>
  <si>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</si>
  <si>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</si>
  <si>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</si>
  <si>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</si>
  <si>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</si>
  <si>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</si>
  <si>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</si>
  <si>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</si>
  <si>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</si>
  <si>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</si>
  <si>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</si>
  <si>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</si>
  <si>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</si>
  <si>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</si>
  <si>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</si>
  <si>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</si>
  <si>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</si>
  <si>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</si>
  <si>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</si>
  <si>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</si>
  <si>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</si>
  <si>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</si>
  <si>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</si>
  <si>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</si>
  <si>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</si>
  <si>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</si>
  <si>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</si>
  <si>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</si>
  <si>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</si>
  <si>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</si>
  <si>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</si>
  <si>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</si>
  <si>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</si>
  <si>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</si>
  <si>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</si>
  <si>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</si>
  <si>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</si>
  <si>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</si>
  <si>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</si>
  <si>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</si>
  <si>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</si>
  <si>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</si>
  <si>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</si>
  <si>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</si>
  <si>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</si>
  <si>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</si>
  <si>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</si>
  <si>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</si>
  <si>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</si>
  <si>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</si>
  <si>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</si>
  <si>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</si>
  <si>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</si>
  <si>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</si>
  <si>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</si>
  <si>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</si>
  <si>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</si>
  <si>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</si>
  <si>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</si>
  <si>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</si>
  <si>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</si>
  <si>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</si>
  <si>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</si>
  <si>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</si>
  <si>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</si>
  <si>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</si>
  <si>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</si>
  <si>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</si>
  <si>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</si>
  <si>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</si>
  <si>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</si>
  <si>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</si>
  <si>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</si>
  <si>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</si>
  <si>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</si>
  <si>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</si>
  <si>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</si>
  <si>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</si>
  <si>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</si>
  <si>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</si>
  <si>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</si>
  <si>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</si>
  <si>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</si>
  <si>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</si>
  <si>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</si>
  <si>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</si>
  <si>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</si>
  <si>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</si>
  <si>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</si>
  <si>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</si>
  <si>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</si>
  <si>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</si>
  <si>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</si>
  <si>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</si>
  <si>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</si>
  <si>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</si>
  <si>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</si>
  <si>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</si>
  <si>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</si>
  <si>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</si>
  <si>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</si>
  <si>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</si>
  <si>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</si>
  <si>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</si>
  <si>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</si>
  <si>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</si>
  <si>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</si>
  <si>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</si>
  <si>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</si>
  <si>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</si>
  <si>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</si>
  <si>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</si>
  <si>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</si>
  <si>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</si>
  <si>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</si>
  <si>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</si>
  <si>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</si>
  <si>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</si>
  <si>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</si>
  <si>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</si>
  <si>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</si>
  <si>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</si>
  <si>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</si>
  <si>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</si>
  <si>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</si>
  <si>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</si>
  <si>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</si>
  <si>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</si>
  <si>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</si>
  <si>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</si>
  <si>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</si>
  <si>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</si>
  <si>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</si>
  <si>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</si>
  <si>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</si>
  <si>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</si>
  <si>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</si>
  <si>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</si>
  <si>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</si>
  <si>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</si>
  <si>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</si>
  <si>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</si>
  <si>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</si>
  <si>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</si>
  <si>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</si>
  <si>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</si>
  <si>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</si>
  <si>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</si>
  <si>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08</t>
  </si>
  <si>
    <t>บูธ  แก้วมณีกาญจน์ วันที่ 1-28 ก.พ. 2568</t>
  </si>
  <si>
    <t>บูธ แก้วมณีกาญจน์ วันที่ 1-28 ก.พ. 2568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</si>
  <si>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</si>
  <si>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</si>
  <si>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</si>
  <si>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</si>
  <si>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</si>
  <si>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คืนหมดอายุ</t>
  </si>
  <si>
    <t>ช็อกโก้ปัง ( 6 ชิ้น )</t>
  </si>
  <si>
    <t>ชาไทยปัง ( 6 ชิ้น )</t>
  </si>
  <si>
    <t>แถม</t>
  </si>
  <si>
    <t>ค่ายาฉีดมด</t>
  </si>
  <si>
    <t>สรุปยอดขาย แก้วมณีกาญจน์ วันที่ 1-28 ก.พ.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</si>
</sst>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0" borderId="1" xfId="1" applyFont="1" applyFill="1" applyBorder="1" applyAlignment="1">
      <alignment horizontal="right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43" fontId="2" fillId="2" borderId="0" xfId="0" applyNumberFormat="1" applyFont="1" applyFill="1"/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49" sqref="B249"/>
      <selection pane="bottomLeft" activeCell="B249" sqref="B249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192</v>
      </c>
      <c r="D248" s="83" t="s">
        <v>792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  <c r="L248" s="81">
        <v>25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8"/>
  <sheetViews>
    <sheetView zoomScaleNormal="100" workbookViewId="0">
      <pane xSplit="1" ySplit="1" topLeftCell="B71" activePane="bottomRight" state="frozen"/>
      <selection activeCell="B249" sqref="B249"/>
      <selection pane="topRight" activeCell="B249" sqref="B249"/>
      <selection pane="bottomLeft" activeCell="B249" sqref="B249"/>
      <selection pane="bottomRight" activeCell="B249" sqref="B249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  <row r="248" spans="3:12" x14ac:dyDescent="0.2">
      <c r="C248" t="s">
        <v>192</v>
      </c>
      <c r="D248" t="s">
        <v>792</v>
      </c>
      <c r="L248">
        <v>25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tabSelected="1" zoomScale="68" zoomScaleNormal="68" workbookViewId="0">
      <pane xSplit="10" ySplit="4" topLeftCell="P5" activePane="bottomRight" state="frozen"/>
      <selection activeCell="L251" sqref="L251"/>
      <selection pane="topRight" activeCell="L251" sqref="L251"/>
      <selection pane="bottomLeft" activeCell="L251" sqref="L251"/>
      <selection pane="bottomRight" activeCell="AB41" sqref="AB41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4" t="s">
        <v>1419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93"/>
      <c r="P2" s="68"/>
      <c r="Q2" s="164" t="s">
        <v>1431</v>
      </c>
      <c r="R2" s="164"/>
      <c r="S2" s="164"/>
      <c r="T2" s="164"/>
      <c r="U2" s="164"/>
      <c r="V2" s="164"/>
      <c r="W2" s="164"/>
      <c r="X2" s="164"/>
      <c r="Y2" s="164"/>
      <c r="Z2" s="164"/>
      <c r="AA2" s="95"/>
      <c r="AB2" s="95"/>
    </row>
    <row r="3" spans="1:29" s="5" customFormat="1" ht="24.6" customHeight="1" x14ac:dyDescent="0.55000000000000004">
      <c r="A3" s="128" t="s">
        <v>1</v>
      </c>
      <c r="B3" s="128" t="s">
        <v>1354</v>
      </c>
      <c r="C3" s="128" t="s">
        <v>2</v>
      </c>
      <c r="D3" s="128" t="s">
        <v>1355</v>
      </c>
      <c r="E3" s="128" t="s">
        <v>3</v>
      </c>
      <c r="F3" s="128" t="s">
        <v>4</v>
      </c>
      <c r="G3" s="128" t="s">
        <v>5</v>
      </c>
      <c r="H3" s="77" t="s">
        <v>6</v>
      </c>
      <c r="I3" s="165" t="s">
        <v>273</v>
      </c>
      <c r="J3" s="128" t="s">
        <v>7</v>
      </c>
      <c r="K3" s="129" t="s">
        <v>8</v>
      </c>
      <c r="L3" s="129"/>
      <c r="M3" s="129"/>
      <c r="N3" s="128" t="s">
        <v>9</v>
      </c>
      <c r="O3" s="130" t="s">
        <v>274</v>
      </c>
      <c r="P3" s="132" t="s">
        <v>275</v>
      </c>
      <c r="Q3" s="169" t="s">
        <v>214</v>
      </c>
      <c r="R3" s="169" t="s">
        <v>215</v>
      </c>
      <c r="S3" s="169" t="s">
        <v>10</v>
      </c>
      <c r="T3" s="169" t="s">
        <v>216</v>
      </c>
      <c r="U3" s="169" t="s">
        <v>217</v>
      </c>
      <c r="V3" s="167" t="s">
        <v>218</v>
      </c>
      <c r="W3" s="167" t="s">
        <v>219</v>
      </c>
      <c r="X3" s="167" t="s">
        <v>220</v>
      </c>
      <c r="Y3" s="169" t="s">
        <v>221</v>
      </c>
      <c r="Z3" s="170" t="s">
        <v>222</v>
      </c>
      <c r="AA3" s="124" t="s">
        <v>1361</v>
      </c>
      <c r="AB3" s="125" t="s">
        <v>1362</v>
      </c>
    </row>
    <row r="4" spans="1:29" s="5" customFormat="1" ht="24.6" customHeight="1" x14ac:dyDescent="0.55000000000000004">
      <c r="A4" s="128"/>
      <c r="B4" s="128"/>
      <c r="C4" s="128"/>
      <c r="D4" s="128"/>
      <c r="E4" s="128"/>
      <c r="F4" s="128"/>
      <c r="G4" s="128"/>
      <c r="H4" s="77" t="s">
        <v>11</v>
      </c>
      <c r="I4" s="166"/>
      <c r="J4" s="128"/>
      <c r="K4" s="63" t="s">
        <v>12</v>
      </c>
      <c r="L4" s="42" t="s">
        <v>13</v>
      </c>
      <c r="M4" s="63" t="s">
        <v>14</v>
      </c>
      <c r="N4" s="128"/>
      <c r="O4" s="131"/>
      <c r="P4" s="133"/>
      <c r="Q4" s="169"/>
      <c r="R4" s="169"/>
      <c r="S4" s="169"/>
      <c r="T4" s="169"/>
      <c r="U4" s="169"/>
      <c r="V4" s="168"/>
      <c r="W4" s="168"/>
      <c r="X4" s="168"/>
      <c r="Y4" s="169"/>
      <c r="Z4" s="171"/>
      <c r="AA4" s="124"/>
      <c r="AB4" s="126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47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87</v>
      </c>
      <c r="G5" s="43">
        <f t="shared" ref="G5:G85" si="0">+E5+F5</f>
        <v>134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69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65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3250</v>
      </c>
      <c r="N5" s="19"/>
      <c r="O5" s="92"/>
      <c r="P5" s="79">
        <f>+K5*O5</f>
        <v>0</v>
      </c>
      <c r="Q5" s="45">
        <v>1</v>
      </c>
      <c r="R5" s="46">
        <f>+'1'!N262</f>
        <v>7990</v>
      </c>
      <c r="S5" s="46">
        <f>+'1'!N267</f>
        <v>1215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4260</v>
      </c>
      <c r="X5" s="46">
        <f>+R5-S5-T5-U5-V5-W5</f>
        <v>2515</v>
      </c>
      <c r="Y5" s="46">
        <f>+'1'!N269</f>
        <v>2515</v>
      </c>
      <c r="Z5" s="47">
        <f>+Y5-X5</f>
        <v>0</v>
      </c>
      <c r="AA5" s="99" t="s">
        <v>1367</v>
      </c>
      <c r="AB5" s="47">
        <f>+W5+Y5</f>
        <v>6775</v>
      </c>
      <c r="AC5" s="58">
        <f>+W5+Y5+Z5</f>
        <v>6775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132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100</v>
      </c>
      <c r="G6" s="43">
        <f t="shared" si="0"/>
        <v>232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133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99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9800</v>
      </c>
      <c r="N6" s="19"/>
      <c r="O6" s="92">
        <v>36.43</v>
      </c>
      <c r="P6" s="79">
        <f t="shared" ref="P6:P70" si="2">+K6*O6</f>
        <v>3606.57</v>
      </c>
      <c r="Q6" s="45">
        <v>2</v>
      </c>
      <c r="R6" s="46">
        <f>+'2'!N262</f>
        <v>5870</v>
      </c>
      <c r="S6" s="46">
        <f>+'2'!N267</f>
        <v>635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3250</v>
      </c>
      <c r="X6" s="46">
        <f>+R6-S6-T6-U6-V6-W6</f>
        <v>1985</v>
      </c>
      <c r="Y6" s="46">
        <f>+'2'!N269</f>
        <v>1985</v>
      </c>
      <c r="Z6" s="47">
        <f t="shared" ref="Z6:Z35" si="3">+Y6-X6</f>
        <v>0</v>
      </c>
      <c r="AA6" s="99" t="s">
        <v>1368</v>
      </c>
      <c r="AB6" s="47">
        <f t="shared" ref="AB6:AB35" si="4">+W6+Y6</f>
        <v>5235</v>
      </c>
      <c r="AC6" s="58">
        <f t="shared" ref="AC6:AC28" si="5">+W6+Y6+Z6</f>
        <v>5235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3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15</v>
      </c>
      <c r="G7" s="43">
        <f t="shared" si="0"/>
        <v>18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12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6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300</v>
      </c>
      <c r="N7" s="19"/>
      <c r="O7" s="92"/>
      <c r="P7" s="79">
        <f t="shared" si="2"/>
        <v>0</v>
      </c>
      <c r="Q7" s="45">
        <v>3</v>
      </c>
      <c r="R7" s="46">
        <f>+'3'!N262</f>
        <v>3130</v>
      </c>
      <c r="S7" s="46">
        <f>+'3'!N267</f>
        <v>520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970</v>
      </c>
      <c r="X7" s="46">
        <f>+R7-S7-T7-U7-V7-W7</f>
        <v>1640</v>
      </c>
      <c r="Y7" s="46">
        <f>+'3'!N269</f>
        <v>1640</v>
      </c>
      <c r="Z7" s="47">
        <f>+Y7-X7</f>
        <v>0</v>
      </c>
      <c r="AA7" s="100" t="s">
        <v>1369</v>
      </c>
      <c r="AB7" s="47">
        <f>+W7+Y7</f>
        <v>2610</v>
      </c>
      <c r="AC7" s="58">
        <f t="shared" si="5"/>
        <v>2610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2360</v>
      </c>
      <c r="S8" s="46">
        <f>+'4'!N267</f>
        <v>100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1450</v>
      </c>
      <c r="X8" s="46">
        <f t="shared" ref="X8" si="6">+R8-S8-T8-U8-V8-W8</f>
        <v>810</v>
      </c>
      <c r="Y8" s="46">
        <f>+'4'!N269</f>
        <v>810</v>
      </c>
      <c r="Z8" s="47">
        <f t="shared" si="3"/>
        <v>0</v>
      </c>
      <c r="AA8" s="100" t="s">
        <v>1363</v>
      </c>
      <c r="AB8" s="47">
        <f t="shared" si="4"/>
        <v>2260</v>
      </c>
      <c r="AC8" s="58">
        <f t="shared" si="5"/>
        <v>2260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2405</v>
      </c>
      <c r="S9" s="46">
        <f>+'5'!N267</f>
        <v>570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600</v>
      </c>
      <c r="X9" s="46">
        <f t="shared" ref="X9:X34" si="7">+R9-S9-T9-U9-V9-W9</f>
        <v>1235</v>
      </c>
      <c r="Y9" s="46">
        <f>+'5'!N269</f>
        <v>1235</v>
      </c>
      <c r="Z9" s="47">
        <f t="shared" si="3"/>
        <v>0</v>
      </c>
      <c r="AA9" s="100" t="s">
        <v>1364</v>
      </c>
      <c r="AB9" s="47">
        <f t="shared" si="4"/>
        <v>1835</v>
      </c>
      <c r="AC9" s="58">
        <f t="shared" si="5"/>
        <v>1835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3400</v>
      </c>
      <c r="S10" s="46">
        <f>+'6'!N267</f>
        <v>777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975</v>
      </c>
      <c r="X10" s="46">
        <f t="shared" si="7"/>
        <v>1648</v>
      </c>
      <c r="Y10" s="46">
        <f>+'6'!N269</f>
        <v>1648</v>
      </c>
      <c r="Z10" s="47">
        <f t="shared" si="3"/>
        <v>0</v>
      </c>
      <c r="AA10" s="100" t="s">
        <v>1365</v>
      </c>
      <c r="AB10" s="47">
        <f t="shared" si="4"/>
        <v>2623</v>
      </c>
      <c r="AC10" s="58">
        <f t="shared" si="5"/>
        <v>2623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27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50</v>
      </c>
      <c r="G11" s="43">
        <f t="shared" si="0"/>
        <v>77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4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26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2350</v>
      </c>
      <c r="N11" s="19"/>
      <c r="O11" s="92">
        <v>19.36</v>
      </c>
      <c r="P11" s="79">
        <f t="shared" si="2"/>
        <v>909.92</v>
      </c>
      <c r="Q11" s="45">
        <v>7</v>
      </c>
      <c r="R11" s="46">
        <f>+'7'!N262</f>
        <v>2480</v>
      </c>
      <c r="S11" s="46">
        <f>+'7'!N267</f>
        <v>340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590</v>
      </c>
      <c r="X11" s="46">
        <f t="shared" si="7"/>
        <v>1550</v>
      </c>
      <c r="Y11" s="46">
        <f>+'7'!N269</f>
        <v>1550</v>
      </c>
      <c r="Z11" s="47">
        <f t="shared" si="3"/>
        <v>0</v>
      </c>
      <c r="AA11" s="100" t="s">
        <v>1366</v>
      </c>
      <c r="AB11" s="47">
        <f t="shared" si="4"/>
        <v>2140</v>
      </c>
      <c r="AC11" s="58">
        <f t="shared" si="5"/>
        <v>2140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6495</v>
      </c>
      <c r="S12" s="46">
        <f>+'8'!N267</f>
        <v>590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2330</v>
      </c>
      <c r="X12" s="46">
        <f t="shared" si="7"/>
        <v>3575</v>
      </c>
      <c r="Y12" s="46">
        <f>+'8'!N269</f>
        <v>3575</v>
      </c>
      <c r="Z12" s="47">
        <f t="shared" si="3"/>
        <v>0</v>
      </c>
      <c r="AA12" s="99" t="s">
        <v>1367</v>
      </c>
      <c r="AB12" s="47">
        <f t="shared" si="4"/>
        <v>5905</v>
      </c>
      <c r="AC12" s="58">
        <f t="shared" si="5"/>
        <v>5905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2545</v>
      </c>
      <c r="S13" s="46">
        <f>+'9'!N267</f>
        <v>50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1025</v>
      </c>
      <c r="X13" s="46">
        <f>+R13-S13-T13-U13-V13-W13</f>
        <v>1470</v>
      </c>
      <c r="Y13" s="46">
        <f>+'9'!N269</f>
        <v>1470</v>
      </c>
      <c r="Z13" s="47">
        <f t="shared" si="3"/>
        <v>0</v>
      </c>
      <c r="AA13" s="99" t="s">
        <v>1368</v>
      </c>
      <c r="AB13" s="47">
        <f t="shared" si="4"/>
        <v>2495</v>
      </c>
      <c r="AC13" s="58">
        <f t="shared" si="5"/>
        <v>2495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0">
        <v>21.22</v>
      </c>
      <c r="P14" s="79">
        <f t="shared" si="2"/>
        <v>0</v>
      </c>
      <c r="Q14" s="45">
        <v>10</v>
      </c>
      <c r="R14" s="46">
        <f>+'10'!N262</f>
        <v>3260</v>
      </c>
      <c r="S14" s="46">
        <f>+'10'!N267</f>
        <v>480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910</v>
      </c>
      <c r="X14" s="46">
        <f t="shared" si="7"/>
        <v>1870</v>
      </c>
      <c r="Y14" s="46">
        <f>+'10'!N269</f>
        <v>1870</v>
      </c>
      <c r="Z14" s="47">
        <f t="shared" si="3"/>
        <v>0</v>
      </c>
      <c r="AA14" s="100" t="s">
        <v>1369</v>
      </c>
      <c r="AB14" s="47">
        <f t="shared" si="4"/>
        <v>2780</v>
      </c>
      <c r="AC14" s="58">
        <f t="shared" si="5"/>
        <v>2780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0">
        <v>24.37</v>
      </c>
      <c r="P15" s="79">
        <f t="shared" si="2"/>
        <v>0</v>
      </c>
      <c r="Q15" s="45">
        <v>11</v>
      </c>
      <c r="R15" s="46">
        <f>+'11'!N262</f>
        <v>2875</v>
      </c>
      <c r="S15" s="46">
        <f>+'11'!N267</f>
        <v>440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1855</v>
      </c>
      <c r="X15" s="46">
        <f t="shared" si="7"/>
        <v>580</v>
      </c>
      <c r="Y15" s="46">
        <f>+'11'!N269</f>
        <v>580</v>
      </c>
      <c r="Z15" s="47">
        <f t="shared" si="3"/>
        <v>0</v>
      </c>
      <c r="AA15" s="100" t="s">
        <v>1363</v>
      </c>
      <c r="AB15" s="47">
        <f t="shared" si="4"/>
        <v>2435</v>
      </c>
      <c r="AC15" s="58">
        <f t="shared" si="5"/>
        <v>2435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3380</v>
      </c>
      <c r="S16" s="46">
        <f>+'12'!N267</f>
        <v>910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435</v>
      </c>
      <c r="X16" s="46">
        <f t="shared" si="7"/>
        <v>2035</v>
      </c>
      <c r="Y16" s="46">
        <f>+'12'!N269</f>
        <v>2035</v>
      </c>
      <c r="Z16" s="47">
        <f t="shared" si="3"/>
        <v>0</v>
      </c>
      <c r="AA16" s="100" t="s">
        <v>1364</v>
      </c>
      <c r="AB16" s="47">
        <f t="shared" si="4"/>
        <v>2470</v>
      </c>
      <c r="AC16" s="58">
        <f t="shared" si="5"/>
        <v>2470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4795</v>
      </c>
      <c r="S17" s="46">
        <f>+'13'!N267</f>
        <v>1295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2355</v>
      </c>
      <c r="X17" s="46">
        <f>+R17-S17-T17-U17-V17-W17</f>
        <v>1145</v>
      </c>
      <c r="Y17" s="46">
        <f>+'13'!N269</f>
        <v>1145</v>
      </c>
      <c r="Z17" s="47">
        <f t="shared" si="3"/>
        <v>0</v>
      </c>
      <c r="AA17" s="100" t="s">
        <v>1365</v>
      </c>
      <c r="AB17" s="47">
        <f t="shared" si="4"/>
        <v>3500</v>
      </c>
      <c r="AC17" s="58">
        <f t="shared" si="5"/>
        <v>3500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ref="G18:G22" si="9">+E18+F18</f>
        <v>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90">
        <v>18.77</v>
      </c>
      <c r="P18" s="79">
        <f t="shared" si="2"/>
        <v>0</v>
      </c>
      <c r="Q18" s="45">
        <v>14</v>
      </c>
      <c r="R18" s="46">
        <f>+'14'!N262</f>
        <v>1980</v>
      </c>
      <c r="S18" s="46">
        <f>+'14'!N267</f>
        <v>60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620</v>
      </c>
      <c r="X18" s="46">
        <f t="shared" si="7"/>
        <v>1300</v>
      </c>
      <c r="Y18" s="46">
        <f>+'14'!N269</f>
        <v>1300</v>
      </c>
      <c r="Z18" s="47">
        <f t="shared" si="3"/>
        <v>0</v>
      </c>
      <c r="AA18" s="100" t="s">
        <v>1366</v>
      </c>
      <c r="AB18" s="100">
        <f t="shared" si="4"/>
        <v>1920</v>
      </c>
      <c r="AC18" s="58">
        <f t="shared" si="5"/>
        <v>1920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2450</v>
      </c>
      <c r="S19" s="46">
        <f>+'15'!N267</f>
        <v>280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320</v>
      </c>
      <c r="X19" s="46">
        <f t="shared" si="7"/>
        <v>1850</v>
      </c>
      <c r="Y19" s="46">
        <f>+'15'!N269</f>
        <v>1850</v>
      </c>
      <c r="Z19" s="47">
        <f t="shared" si="3"/>
        <v>0</v>
      </c>
      <c r="AA19" s="99" t="s">
        <v>1367</v>
      </c>
      <c r="AB19" s="47">
        <f t="shared" si="4"/>
        <v>2170</v>
      </c>
      <c r="AC19" s="58">
        <f t="shared" si="5"/>
        <v>2170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7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20</v>
      </c>
      <c r="G20" s="43">
        <f t="shared" si="9"/>
        <v>27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26</v>
      </c>
      <c r="L20" s="20">
        <v>65</v>
      </c>
      <c r="M20" s="44">
        <f>+K20*L20</f>
        <v>1690</v>
      </c>
      <c r="N20" s="19"/>
      <c r="O20" s="92"/>
      <c r="P20" s="79">
        <f t="shared" si="2"/>
        <v>0</v>
      </c>
      <c r="Q20" s="45">
        <v>16</v>
      </c>
      <c r="R20" s="46">
        <f>+'16'!N262</f>
        <v>4135</v>
      </c>
      <c r="S20" s="46">
        <f>+'16'!N267</f>
        <v>485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1145</v>
      </c>
      <c r="X20" s="46">
        <f t="shared" si="7"/>
        <v>2505</v>
      </c>
      <c r="Y20" s="46">
        <f>+'16'!N269</f>
        <v>2505</v>
      </c>
      <c r="Z20" s="47">
        <f t="shared" si="3"/>
        <v>0</v>
      </c>
      <c r="AA20" s="99" t="s">
        <v>1368</v>
      </c>
      <c r="AB20" s="47">
        <f t="shared" si="4"/>
        <v>3650</v>
      </c>
      <c r="AC20" s="58">
        <f t="shared" si="5"/>
        <v>3650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5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20</v>
      </c>
      <c r="G21" s="43">
        <f t="shared" si="9"/>
        <v>25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1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2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22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1870</v>
      </c>
      <c r="N21" s="19"/>
      <c r="O21" s="92"/>
      <c r="P21" s="79">
        <f t="shared" si="2"/>
        <v>0</v>
      </c>
      <c r="Q21" s="45">
        <v>17</v>
      </c>
      <c r="R21" s="46">
        <f>+'17'!N262</f>
        <v>1890</v>
      </c>
      <c r="S21" s="46">
        <f>+'17'!N267</f>
        <v>150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580</v>
      </c>
      <c r="X21" s="46">
        <f t="shared" si="7"/>
        <v>1160</v>
      </c>
      <c r="Y21" s="46">
        <f>+'17'!N269</f>
        <v>1160</v>
      </c>
      <c r="Z21" s="47">
        <f t="shared" si="3"/>
        <v>0</v>
      </c>
      <c r="AA21" s="100" t="s">
        <v>1369</v>
      </c>
      <c r="AB21" s="47">
        <f t="shared" si="4"/>
        <v>1740</v>
      </c>
      <c r="AC21" s="58">
        <f t="shared" si="5"/>
        <v>1740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80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95</v>
      </c>
      <c r="G22" s="43">
        <f t="shared" si="9"/>
        <v>175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82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93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9300</v>
      </c>
      <c r="N22" s="19"/>
      <c r="O22" s="92"/>
      <c r="P22" s="79">
        <f t="shared" si="2"/>
        <v>0</v>
      </c>
      <c r="Q22" s="45">
        <v>18</v>
      </c>
      <c r="R22" s="46">
        <f>+'18'!N262</f>
        <v>3635</v>
      </c>
      <c r="S22" s="46">
        <f>+'18'!N267</f>
        <v>935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470</v>
      </c>
      <c r="X22" s="46">
        <f t="shared" si="7"/>
        <v>2230</v>
      </c>
      <c r="Y22" s="46">
        <f>+'18'!N269</f>
        <v>2230</v>
      </c>
      <c r="Z22" s="47">
        <f t="shared" si="3"/>
        <v>0</v>
      </c>
      <c r="AA22" s="100" t="s">
        <v>1363</v>
      </c>
      <c r="AB22" s="47">
        <f t="shared" si="4"/>
        <v>2700</v>
      </c>
      <c r="AC22" s="58">
        <f t="shared" si="5"/>
        <v>2700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3325</v>
      </c>
      <c r="S23" s="46">
        <f>+'19'!N267</f>
        <v>850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400</v>
      </c>
      <c r="X23" s="46">
        <f t="shared" si="7"/>
        <v>2075</v>
      </c>
      <c r="Y23" s="46">
        <f>+'19'!N269</f>
        <v>2075</v>
      </c>
      <c r="Z23" s="47">
        <f t="shared" si="3"/>
        <v>0</v>
      </c>
      <c r="AA23" s="100" t="s">
        <v>1364</v>
      </c>
      <c r="AB23" s="47">
        <f t="shared" si="4"/>
        <v>2475</v>
      </c>
      <c r="AC23" s="58">
        <f t="shared" si="5"/>
        <v>2475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39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35</v>
      </c>
      <c r="G24" s="43">
        <f t="shared" si="0"/>
        <v>74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24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50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5000</v>
      </c>
      <c r="N24" s="19"/>
      <c r="O24" s="92"/>
      <c r="P24" s="79">
        <f t="shared" si="2"/>
        <v>0</v>
      </c>
      <c r="Q24" s="45">
        <v>20</v>
      </c>
      <c r="R24" s="46">
        <f>+'20'!N262</f>
        <v>2275</v>
      </c>
      <c r="S24" s="46">
        <f>+'20'!N267</f>
        <v>320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440</v>
      </c>
      <c r="X24" s="46">
        <f t="shared" si="7"/>
        <v>1515</v>
      </c>
      <c r="Y24" s="46">
        <f>+'20'!N269</f>
        <v>1515</v>
      </c>
      <c r="Z24" s="47">
        <f t="shared" si="3"/>
        <v>0</v>
      </c>
      <c r="AA24" s="100" t="s">
        <v>1365</v>
      </c>
      <c r="AB24" s="47">
        <f t="shared" si="4"/>
        <v>1955</v>
      </c>
      <c r="AC24" s="58">
        <f t="shared" si="5"/>
        <v>1955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3925</v>
      </c>
      <c r="S25" s="46">
        <f>+'21'!N267</f>
        <v>1075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850</v>
      </c>
      <c r="X25" s="46">
        <f t="shared" si="7"/>
        <v>2000</v>
      </c>
      <c r="Y25" s="46">
        <f>+'21'!N269</f>
        <v>2000</v>
      </c>
      <c r="Z25" s="47">
        <f t="shared" si="3"/>
        <v>0</v>
      </c>
      <c r="AA25" s="100" t="s">
        <v>1366</v>
      </c>
      <c r="AB25" s="47">
        <f t="shared" si="4"/>
        <v>2850</v>
      </c>
      <c r="AC25" s="58">
        <f t="shared" si="5"/>
        <v>2850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8065</v>
      </c>
      <c r="S26" s="46">
        <f>+'22'!N267</f>
        <v>2012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773</v>
      </c>
      <c r="X26" s="46">
        <f t="shared" si="7"/>
        <v>5280</v>
      </c>
      <c r="Y26" s="46">
        <f>+'22'!N269</f>
        <v>5280</v>
      </c>
      <c r="Z26" s="47">
        <f t="shared" si="3"/>
        <v>0</v>
      </c>
      <c r="AA26" s="99" t="s">
        <v>1367</v>
      </c>
      <c r="AB26" s="47">
        <f t="shared" si="4"/>
        <v>6053</v>
      </c>
      <c r="AC26" s="58">
        <f t="shared" si="5"/>
        <v>6053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4630</v>
      </c>
      <c r="S27" s="46">
        <f>+'23'!N267</f>
        <v>355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750</v>
      </c>
      <c r="X27" s="46">
        <f>+R27-S27-T27-U27-V27-W27</f>
        <v>3525</v>
      </c>
      <c r="Y27" s="46">
        <f>+'23'!N269</f>
        <v>3525</v>
      </c>
      <c r="Z27" s="47">
        <f>+Y27-X27</f>
        <v>0</v>
      </c>
      <c r="AA27" s="99" t="s">
        <v>1368</v>
      </c>
      <c r="AB27" s="47">
        <f t="shared" si="4"/>
        <v>4275</v>
      </c>
      <c r="AC27" s="58">
        <f t="shared" si="5"/>
        <v>4275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28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40</v>
      </c>
      <c r="G28" s="43">
        <f t="shared" si="11"/>
        <v>68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18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50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5000</v>
      </c>
      <c r="N28" s="19"/>
      <c r="O28" s="90"/>
      <c r="P28" s="79">
        <f t="shared" si="2"/>
        <v>0</v>
      </c>
      <c r="Q28" s="45">
        <v>24</v>
      </c>
      <c r="R28" s="46">
        <f>+'24'!N262</f>
        <v>3375</v>
      </c>
      <c r="S28" s="46">
        <f>+'24'!N267</f>
        <v>355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825</v>
      </c>
      <c r="X28" s="46">
        <f t="shared" si="7"/>
        <v>2195</v>
      </c>
      <c r="Y28" s="46">
        <f>+'24'!N269</f>
        <v>2195</v>
      </c>
      <c r="Z28" s="47">
        <f t="shared" si="3"/>
        <v>0</v>
      </c>
      <c r="AA28" s="100" t="s">
        <v>1369</v>
      </c>
      <c r="AB28" s="47">
        <f t="shared" si="4"/>
        <v>3020</v>
      </c>
      <c r="AC28" s="58">
        <f t="shared" si="5"/>
        <v>3020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1040</v>
      </c>
      <c r="S29" s="46">
        <f>+'25'!N267</f>
        <v>170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200</v>
      </c>
      <c r="X29" s="46">
        <f t="shared" si="7"/>
        <v>670</v>
      </c>
      <c r="Y29" s="46">
        <f>+'25'!N269</f>
        <v>670</v>
      </c>
      <c r="Z29" s="47">
        <f t="shared" si="3"/>
        <v>0</v>
      </c>
      <c r="AA29" s="100" t="s">
        <v>1363</v>
      </c>
      <c r="AB29" s="47">
        <f t="shared" si="4"/>
        <v>870</v>
      </c>
      <c r="AC29" s="58">
        <f t="shared" ref="AC29:AC35" si="13">+W29+Y29+Z29</f>
        <v>870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4220</v>
      </c>
      <c r="S30" s="46">
        <f>+'26'!N267</f>
        <v>1640</v>
      </c>
      <c r="T30" s="46">
        <f>+'26'!N265</f>
        <v>0</v>
      </c>
      <c r="U30" s="67">
        <f>+'26'!N263</f>
        <v>0</v>
      </c>
      <c r="V30" s="46">
        <f>+'26'!N266</f>
        <v>79</v>
      </c>
      <c r="W30" s="46">
        <f>+'26'!N264</f>
        <v>430</v>
      </c>
      <c r="X30" s="46">
        <f t="shared" si="7"/>
        <v>2071</v>
      </c>
      <c r="Y30" s="46">
        <f>+'26'!N269</f>
        <v>2071</v>
      </c>
      <c r="Z30" s="47">
        <f t="shared" si="3"/>
        <v>0</v>
      </c>
      <c r="AA30" s="100" t="s">
        <v>1364</v>
      </c>
      <c r="AB30" s="47">
        <f t="shared" si="4"/>
        <v>2501</v>
      </c>
      <c r="AC30" s="58">
        <f t="shared" si="13"/>
        <v>2501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64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95</v>
      </c>
      <c r="G31" s="43">
        <f t="shared" si="0"/>
        <v>159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64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95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9500</v>
      </c>
      <c r="N31" s="19"/>
      <c r="O31" s="92">
        <v>34.64</v>
      </c>
      <c r="P31" s="79">
        <f t="shared" si="2"/>
        <v>3290.8</v>
      </c>
      <c r="Q31" s="45">
        <v>27</v>
      </c>
      <c r="R31" s="46">
        <f>+'27'!N262</f>
        <v>2530</v>
      </c>
      <c r="S31" s="46">
        <f>+'27'!N267</f>
        <v>320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360</v>
      </c>
      <c r="X31" s="46">
        <f t="shared" si="7"/>
        <v>1850</v>
      </c>
      <c r="Y31" s="46">
        <f>+'27'!N269</f>
        <v>1850</v>
      </c>
      <c r="Z31" s="47">
        <f t="shared" si="3"/>
        <v>0</v>
      </c>
      <c r="AA31" s="100" t="s">
        <v>1365</v>
      </c>
      <c r="AB31" s="47">
        <f t="shared" si="4"/>
        <v>2210</v>
      </c>
      <c r="AC31" s="58">
        <f t="shared" si="13"/>
        <v>2210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10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32</v>
      </c>
      <c r="G32" s="43">
        <f t="shared" si="0"/>
        <v>42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10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4160</v>
      </c>
      <c r="N32" s="19"/>
      <c r="O32" s="92"/>
      <c r="P32" s="79">
        <f t="shared" si="2"/>
        <v>0</v>
      </c>
      <c r="Q32" s="45">
        <v>28</v>
      </c>
      <c r="R32" s="46">
        <f>+'28'!N262</f>
        <v>3510</v>
      </c>
      <c r="S32" s="46">
        <f>+'28'!N267</f>
        <v>795</v>
      </c>
      <c r="T32" s="46">
        <f>+'28'!N265</f>
        <v>0</v>
      </c>
      <c r="U32" s="67">
        <f>+'28'!N263</f>
        <v>0</v>
      </c>
      <c r="V32" s="46">
        <f>+'28'!N266</f>
        <v>0</v>
      </c>
      <c r="W32" s="46">
        <f>+'28'!N264</f>
        <v>1470</v>
      </c>
      <c r="X32" s="46">
        <f>+'28'!N269</f>
        <v>1345</v>
      </c>
      <c r="Y32" s="46">
        <f>+'28'!N269</f>
        <v>1345</v>
      </c>
      <c r="Z32" s="47">
        <f t="shared" si="3"/>
        <v>0</v>
      </c>
      <c r="AA32" s="100" t="s">
        <v>1366</v>
      </c>
      <c r="AB32" s="47">
        <f t="shared" si="4"/>
        <v>2815</v>
      </c>
      <c r="AC32" s="58">
        <f t="shared" si="13"/>
        <v>2815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10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27</v>
      </c>
      <c r="G33" s="43">
        <f t="shared" si="0"/>
        <v>37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2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35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4550</v>
      </c>
      <c r="N33" s="19"/>
      <c r="O33" s="92"/>
      <c r="P33" s="79">
        <f t="shared" si="2"/>
        <v>0</v>
      </c>
      <c r="Q33" s="45">
        <v>29</v>
      </c>
      <c r="R33" s="46">
        <f>+'29'!N262</f>
        <v>0</v>
      </c>
      <c r="S33" s="46">
        <f>+'29'!N267</f>
        <v>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0</v>
      </c>
      <c r="X33" s="46">
        <f t="shared" ref="X33" si="14">+R33-S33-T33-U33-V33-W33</f>
        <v>0</v>
      </c>
      <c r="Y33" s="46">
        <f>+'29'!N269</f>
        <v>0</v>
      </c>
      <c r="Z33" s="47">
        <f t="shared" ref="Z33" si="15">+Y33-X33</f>
        <v>0</v>
      </c>
      <c r="AA33" s="47"/>
      <c r="AB33" s="47">
        <f t="shared" si="4"/>
        <v>0</v>
      </c>
      <c r="AC33" s="58">
        <f t="shared" si="13"/>
        <v>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5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5</v>
      </c>
      <c r="G34" s="43">
        <f t="shared" si="0"/>
        <v>10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9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130</v>
      </c>
      <c r="N34" s="19"/>
      <c r="O34" s="92"/>
      <c r="P34" s="79">
        <f t="shared" si="2"/>
        <v>0</v>
      </c>
      <c r="Q34" s="45">
        <v>30</v>
      </c>
      <c r="R34" s="46">
        <f>+'30'!N262</f>
        <v>0</v>
      </c>
      <c r="S34" s="46">
        <f>+'30'!N267</f>
        <v>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0</v>
      </c>
      <c r="X34" s="46">
        <f t="shared" si="7"/>
        <v>0</v>
      </c>
      <c r="Y34" s="46">
        <f>+'30'!N269</f>
        <v>0</v>
      </c>
      <c r="Z34" s="47">
        <f t="shared" si="3"/>
        <v>0</v>
      </c>
      <c r="AA34" s="47"/>
      <c r="AB34" s="47">
        <f t="shared" si="4"/>
        <v>0</v>
      </c>
      <c r="AC34" s="58">
        <f t="shared" si="13"/>
        <v>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4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10</v>
      </c>
      <c r="G35" s="43">
        <f t="shared" si="0"/>
        <v>14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3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11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1430</v>
      </c>
      <c r="N35" s="19"/>
      <c r="O35" s="92"/>
      <c r="P35" s="79">
        <f t="shared" si="2"/>
        <v>0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13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6">SUM(R5:R35)</f>
        <v>101970</v>
      </c>
      <c r="S36" s="48">
        <f t="shared" si="16"/>
        <v>17724</v>
      </c>
      <c r="T36" s="48">
        <f t="shared" si="16"/>
        <v>0</v>
      </c>
      <c r="U36" s="48">
        <f t="shared" si="16"/>
        <v>0</v>
      </c>
      <c r="V36" s="48">
        <f t="shared" si="16"/>
        <v>79</v>
      </c>
      <c r="W36" s="48">
        <f t="shared" si="16"/>
        <v>30638</v>
      </c>
      <c r="X36" s="48">
        <f t="shared" si="16"/>
        <v>53629</v>
      </c>
      <c r="Y36" s="48">
        <f t="shared" si="16"/>
        <v>53629</v>
      </c>
      <c r="Z36" s="48">
        <f t="shared" si="16"/>
        <v>0</v>
      </c>
      <c r="AA36" s="48">
        <f t="shared" si="16"/>
        <v>0</v>
      </c>
      <c r="AB36" s="48">
        <f>SUM(AB5:AB35)</f>
        <v>84267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20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11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30</v>
      </c>
      <c r="G39" s="43">
        <f t="shared" si="0"/>
        <v>41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12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4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25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1250</v>
      </c>
      <c r="N39" s="19"/>
      <c r="O39" s="92"/>
      <c r="P39" s="79">
        <f t="shared" si="2"/>
        <v>0</v>
      </c>
      <c r="Q39" s="5"/>
      <c r="R39" s="127" t="s">
        <v>1418</v>
      </c>
      <c r="S39" s="5" t="s">
        <v>1358</v>
      </c>
      <c r="T39" s="97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11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19</v>
      </c>
      <c r="G40" s="43">
        <f t="shared" si="0"/>
        <v>30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3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9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18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900</v>
      </c>
      <c r="N40" s="19"/>
      <c r="O40" s="92"/>
      <c r="P40" s="79">
        <f t="shared" si="2"/>
        <v>0</v>
      </c>
      <c r="Q40" s="5"/>
      <c r="R40" s="127"/>
      <c r="S40" s="5"/>
      <c r="T40" s="97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8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20</v>
      </c>
      <c r="G41" s="43">
        <f t="shared" si="0"/>
        <v>28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9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19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950</v>
      </c>
      <c r="N41" s="19"/>
      <c r="O41" s="92"/>
      <c r="P41" s="79">
        <f t="shared" si="2"/>
        <v>0</v>
      </c>
      <c r="Q41" s="5"/>
      <c r="R41" s="5"/>
      <c r="S41" s="5"/>
      <c r="T41" s="97" t="s">
        <v>1360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11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5</v>
      </c>
      <c r="G46" s="43">
        <f t="shared" si="0"/>
        <v>16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10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6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300</v>
      </c>
      <c r="N46" s="19"/>
      <c r="O46" s="92">
        <v>17.78</v>
      </c>
      <c r="P46" s="79">
        <f t="shared" si="2"/>
        <v>106.68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5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8</v>
      </c>
      <c r="G47" s="43">
        <f>+E47+F47</f>
        <v>13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5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8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400</v>
      </c>
      <c r="N47" s="19"/>
      <c r="O47" s="92">
        <v>17.989999999999998</v>
      </c>
      <c r="P47" s="79">
        <f t="shared" si="2"/>
        <v>143.91999999999999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14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13</v>
      </c>
      <c r="G48" s="43">
        <f>+E48+F48</f>
        <v>27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6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21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1050</v>
      </c>
      <c r="N48" s="19"/>
      <c r="O48" s="92">
        <v>18.32</v>
      </c>
      <c r="P48" s="79">
        <f t="shared" si="2"/>
        <v>384.72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9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12</v>
      </c>
      <c r="G49" s="43">
        <f>+E49+F49</f>
        <v>21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12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450</v>
      </c>
      <c r="N49" s="19"/>
      <c r="O49" s="92">
        <v>20.059999999999999</v>
      </c>
      <c r="P49" s="79">
        <f t="shared" si="2"/>
        <v>180.54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11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11</v>
      </c>
      <c r="G50" s="43">
        <f t="shared" si="0"/>
        <v>22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4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9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9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450</v>
      </c>
      <c r="N50" s="19"/>
      <c r="O50" s="92">
        <v>20.32</v>
      </c>
      <c r="P50" s="79">
        <f t="shared" si="2"/>
        <v>182.88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0">
        <v>14.65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19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25</v>
      </c>
      <c r="G53" s="43">
        <f t="shared" si="0"/>
        <v>44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22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22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1100</v>
      </c>
      <c r="N53" s="19"/>
      <c r="O53" s="92">
        <v>16.37</v>
      </c>
      <c r="P53" s="79">
        <f t="shared" si="2"/>
        <v>360.14000000000004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24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21</v>
      </c>
      <c r="G55" s="43">
        <f t="shared" si="0"/>
        <v>45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1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21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23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2760</v>
      </c>
      <c r="N55" s="19"/>
      <c r="O55" s="92">
        <v>25.99</v>
      </c>
      <c r="P55" s="79">
        <f t="shared" si="2"/>
        <v>597.77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2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8</v>
      </c>
      <c r="G56" s="43">
        <f t="shared" si="0"/>
        <v>10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2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8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960</v>
      </c>
      <c r="N56" s="19"/>
      <c r="O56" s="92">
        <v>28.31</v>
      </c>
      <c r="P56" s="79">
        <f t="shared" si="2"/>
        <v>226.48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20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20</v>
      </c>
      <c r="G57" s="43">
        <f t="shared" si="0"/>
        <v>40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10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30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3600</v>
      </c>
      <c r="N57" s="19"/>
      <c r="O57" s="92">
        <v>31.29</v>
      </c>
      <c r="P57" s="79">
        <f t="shared" si="2"/>
        <v>938.69999999999993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5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13</v>
      </c>
      <c r="G58" s="43">
        <f t="shared" si="0"/>
        <v>18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3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15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1800</v>
      </c>
      <c r="N58" s="19"/>
      <c r="O58" s="92">
        <v>31.07</v>
      </c>
      <c r="P58" s="79">
        <f t="shared" si="2"/>
        <v>466.05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5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15</v>
      </c>
      <c r="G59" s="43">
        <f t="shared" si="0"/>
        <v>20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9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11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1320</v>
      </c>
      <c r="N59" s="19"/>
      <c r="O59" s="92">
        <v>29.83</v>
      </c>
      <c r="P59" s="79">
        <f t="shared" si="2"/>
        <v>328.13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18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45</v>
      </c>
      <c r="G62" s="43">
        <f t="shared" si="0"/>
        <v>63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23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40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4800</v>
      </c>
      <c r="N62" s="19"/>
      <c r="O62" s="92">
        <v>26.69</v>
      </c>
      <c r="P62" s="79">
        <f t="shared" si="2"/>
        <v>1067.6000000000001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7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8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3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8</v>
      </c>
      <c r="G72" s="43">
        <f t="shared" si="0"/>
        <v>11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1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7"/>
        <v>2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8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400</v>
      </c>
      <c r="N72" s="19"/>
      <c r="O72" s="92"/>
      <c r="P72" s="79">
        <f t="shared" si="18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7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8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8</v>
      </c>
      <c r="G74" s="43">
        <f t="shared" si="0"/>
        <v>8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7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7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350</v>
      </c>
      <c r="N74" s="19"/>
      <c r="O74" s="90">
        <v>17.09</v>
      </c>
      <c r="P74" s="79">
        <f t="shared" si="18"/>
        <v>119.63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7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8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3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38</v>
      </c>
      <c r="G77" s="43">
        <f t="shared" si="0"/>
        <v>41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7"/>
        <v>6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34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1700</v>
      </c>
      <c r="N77" s="19"/>
      <c r="O77" s="90">
        <v>25.15</v>
      </c>
      <c r="P77" s="79">
        <f t="shared" si="18"/>
        <v>855.09999999999991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7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8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7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8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7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8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7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8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7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8</v>
      </c>
      <c r="G83" s="43">
        <f t="shared" si="0"/>
        <v>15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1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7"/>
        <v>6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8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400</v>
      </c>
      <c r="N83" s="19"/>
      <c r="O83" s="90">
        <v>18.14</v>
      </c>
      <c r="P83" s="79">
        <f t="shared" si="18"/>
        <v>145.12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9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8</v>
      </c>
      <c r="G84" s="43">
        <f t="shared" si="0"/>
        <v>17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1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7"/>
        <v>8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8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400</v>
      </c>
      <c r="N84" s="19"/>
      <c r="O84" s="90">
        <v>12.94</v>
      </c>
      <c r="P84" s="79">
        <f t="shared" si="18"/>
        <v>103.52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7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8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9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20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0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9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20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1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2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3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4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0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0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5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7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8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5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7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8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25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7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8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7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8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5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7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8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5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7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8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5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7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8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5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7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8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46">
        <f>+ยกมา!J99</f>
        <v>1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6">+E99+F99</f>
        <v>1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7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1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45</v>
      </c>
      <c r="N99" s="19"/>
      <c r="O99" s="120">
        <v>20.350000000000001</v>
      </c>
      <c r="P99" s="79">
        <f t="shared" ref="P99:P105" si="28">+K99*O99</f>
        <v>20.350000000000001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6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7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0"/>
      <c r="P100" s="79">
        <f t="shared" si="28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6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7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0"/>
      <c r="P101" s="79">
        <f t="shared" si="28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6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7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20"/>
      <c r="P102" s="79">
        <f t="shared" si="28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6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7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8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6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7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8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6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7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8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5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7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8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5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7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8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5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7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8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5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7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8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5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7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8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5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7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8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23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>+E112+F112</f>
        <v>23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7"/>
        <v>16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7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700</v>
      </c>
      <c r="N112" s="19"/>
      <c r="O112" s="90">
        <v>30.3</v>
      </c>
      <c r="P112" s="79">
        <f t="shared" si="18"/>
        <v>212.1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6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5</v>
      </c>
      <c r="G113" s="43">
        <f t="shared" si="25"/>
        <v>11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7"/>
        <v>10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1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55</v>
      </c>
      <c r="N113" s="19"/>
      <c r="O113" s="90">
        <v>20.58</v>
      </c>
      <c r="P113" s="79">
        <f t="shared" si="18"/>
        <v>20.58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5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7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8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12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20</v>
      </c>
      <c r="G115" s="43">
        <f t="shared" si="25"/>
        <v>32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7"/>
        <v>13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19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1140</v>
      </c>
      <c r="N115" s="19"/>
      <c r="O115" s="90">
        <v>23.61</v>
      </c>
      <c r="P115" s="79">
        <f t="shared" si="18"/>
        <v>448.59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25"/>
        <v>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7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0">
        <v>13.03</v>
      </c>
      <c r="P116" s="79">
        <f t="shared" si="18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5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7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8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5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7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8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5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7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8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5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7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8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5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7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8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5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7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8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5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7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8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0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5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7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8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5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7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8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5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7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8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5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7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8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5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7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8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5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7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8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25"/>
        <v>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7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0">
        <v>9.91</v>
      </c>
      <c r="P131" s="79">
        <f t="shared" si="18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2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20</v>
      </c>
      <c r="G132" s="43">
        <f t="shared" si="25"/>
        <v>22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7"/>
        <v>1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21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1260</v>
      </c>
      <c r="N132" s="19"/>
      <c r="O132" s="90">
        <v>16.690000000000001</v>
      </c>
      <c r="P132" s="79">
        <f t="shared" si="18"/>
        <v>350.49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8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35</v>
      </c>
      <c r="G133" s="43">
        <f t="shared" si="25"/>
        <v>43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2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7"/>
        <v>8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33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1650</v>
      </c>
      <c r="N133" s="19"/>
      <c r="O133" s="90">
        <v>24.21</v>
      </c>
      <c r="P133" s="79">
        <f t="shared" si="18"/>
        <v>798.93000000000006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5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7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0"/>
      <c r="P134" s="79">
        <f t="shared" si="18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5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0"/>
      <c r="P135" s="79">
        <f t="shared" si="18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5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0"/>
      <c r="P136" s="79">
        <f t="shared" si="18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0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5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8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5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5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5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5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5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5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5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5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5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5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5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8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5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5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5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9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3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5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9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3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5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3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5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3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3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3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5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3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5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3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5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3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5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3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5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3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5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3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5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3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5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9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3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5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9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3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5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3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5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3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1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3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1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3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1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3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46">
        <f>+ยกมา!J173</f>
        <v>2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>+E173+F173</f>
        <v>2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2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70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+ยกมา!J173</f>
        <v>2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4" s="43">
        <f t="shared" ref="G174" si="32">+E174+F174</f>
        <v>2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3">E174+F174-H174-K174-I174</f>
        <v>0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2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4">+K174*O174</f>
        <v>59.92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10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15</v>
      </c>
      <c r="G175" s="43">
        <f t="shared" si="31"/>
        <v>25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9"/>
        <v>10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15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750</v>
      </c>
      <c r="N175" s="19"/>
      <c r="O175" s="90">
        <v>29.96</v>
      </c>
      <c r="P175" s="79">
        <f t="shared" si="30"/>
        <v>449.40000000000003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5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0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1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3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1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9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30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1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9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3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5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40</v>
      </c>
      <c r="G180" s="43">
        <f t="shared" si="31"/>
        <v>45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9"/>
        <v>41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4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140</v>
      </c>
      <c r="N180" s="19"/>
      <c r="O180" s="90"/>
      <c r="P180" s="79">
        <f t="shared" si="3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1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3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1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3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1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3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1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3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18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30</v>
      </c>
      <c r="G185" s="43">
        <f t="shared" si="31"/>
        <v>48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9"/>
        <v>39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9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720</v>
      </c>
      <c r="N185" s="19"/>
      <c r="O185" s="90">
        <v>63</v>
      </c>
      <c r="P185" s="79">
        <f t="shared" si="30"/>
        <v>567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6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7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9">+E187+F187</f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40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9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40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9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40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1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2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1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3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1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3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22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15</v>
      </c>
      <c r="G193" s="43">
        <f t="shared" si="31"/>
        <v>37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9"/>
        <v>12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25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1500</v>
      </c>
      <c r="N193" s="19"/>
      <c r="O193" s="90">
        <v>38</v>
      </c>
      <c r="P193" s="79">
        <f t="shared" si="30"/>
        <v>950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20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60</v>
      </c>
      <c r="G194" s="43">
        <f t="shared" si="31"/>
        <v>80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9"/>
        <v>40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40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4800</v>
      </c>
      <c r="N194" s="19"/>
      <c r="O194" s="90">
        <v>73</v>
      </c>
      <c r="P194" s="79">
        <f t="shared" si="30"/>
        <v>2920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17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10</v>
      </c>
      <c r="G195" s="43">
        <f t="shared" si="31"/>
        <v>27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9"/>
        <v>4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23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1380</v>
      </c>
      <c r="N195" s="19"/>
      <c r="O195" s="90">
        <v>38</v>
      </c>
      <c r="P195" s="79">
        <f t="shared" si="30"/>
        <v>874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26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20</v>
      </c>
      <c r="G196" s="43">
        <f t="shared" si="31"/>
        <v>46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9"/>
        <v>28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18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2160</v>
      </c>
      <c r="N196" s="19"/>
      <c r="O196" s="90">
        <v>73</v>
      </c>
      <c r="P196" s="79">
        <f t="shared" si="30"/>
        <v>1314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1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3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17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10</v>
      </c>
      <c r="G198" s="43">
        <f t="shared" si="31"/>
        <v>27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4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9"/>
        <v>14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9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1350</v>
      </c>
      <c r="N198" s="19"/>
      <c r="O198" s="90">
        <v>64.38</v>
      </c>
      <c r="P198" s="79">
        <f t="shared" si="30"/>
        <v>579.41999999999996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1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3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1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3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1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3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3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3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1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3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31"/>
        <v>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9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0">
        <v>40</v>
      </c>
      <c r="P205" s="79">
        <f t="shared" si="3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1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9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3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+'20'!J173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4">+E207+F207</f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5">E207+F207-H207-K207-I207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1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9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3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31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9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3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1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3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1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3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1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3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1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3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1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9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3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1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9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3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1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9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3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25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1"/>
        <v>25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9"/>
        <v>25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3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3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1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9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3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1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9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3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1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9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3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1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9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3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1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9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3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1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9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3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1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9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1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8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1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8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1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8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1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8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1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8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1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8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1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8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1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8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1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8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7" si="49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50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1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9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50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1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9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50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1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9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50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1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9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50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1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9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50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1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9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50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1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9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50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1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1421</v>
      </c>
      <c r="D243" s="10" t="s">
        <v>434</v>
      </c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2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3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54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1422</v>
      </c>
      <c r="D244" s="10" t="s">
        <v>434</v>
      </c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2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3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90"/>
      <c r="P244" s="79">
        <f t="shared" si="54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1423</v>
      </c>
      <c r="D245" s="10" t="s">
        <v>434</v>
      </c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2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3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4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1424</v>
      </c>
      <c r="D246" s="10" t="s">
        <v>434</v>
      </c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2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3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4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9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50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1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 t="s">
        <v>192</v>
      </c>
      <c r="D248" s="10" t="s">
        <v>792</v>
      </c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5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6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280</v>
      </c>
      <c r="N248" s="19"/>
      <c r="O248" s="90"/>
      <c r="P248" s="79">
        <f t="shared" si="4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5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6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50</v>
      </c>
      <c r="N249" s="19"/>
      <c r="O249" s="90"/>
      <c r="P249" s="79">
        <f t="shared" si="4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5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6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>
        <v>50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250</v>
      </c>
      <c r="N250" s="19"/>
      <c r="O250" s="90"/>
      <c r="P250" s="79">
        <f t="shared" si="4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5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6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5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6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5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6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7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5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6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5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6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56" s="43">
        <f t="shared" si="55"/>
        <v>0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6"/>
        <v>0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57" s="43">
        <f t="shared" si="55"/>
        <v>0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6"/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8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55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6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5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6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4" t="s">
        <v>223</v>
      </c>
      <c r="B260" s="135"/>
      <c r="C260" s="135"/>
      <c r="D260" s="136"/>
      <c r="E260" s="143" t="s">
        <v>239</v>
      </c>
      <c r="F260" s="144"/>
      <c r="G260" s="137" t="s">
        <v>224</v>
      </c>
      <c r="H260" s="138"/>
      <c r="I260" s="139"/>
      <c r="J260" s="145" t="s">
        <v>225</v>
      </c>
      <c r="K260" s="145"/>
      <c r="L260" s="145"/>
      <c r="M260" s="51">
        <f>SUM(M5:M259)</f>
        <v>101970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6" t="s">
        <v>226</v>
      </c>
      <c r="B261" s="147"/>
      <c r="C261" s="152">
        <f>+M263</f>
        <v>101970</v>
      </c>
      <c r="D261" s="153"/>
      <c r="E261" s="53" t="s">
        <v>227</v>
      </c>
      <c r="F261" s="54">
        <f>+M260</f>
        <v>101970</v>
      </c>
      <c r="G261" s="55" t="s">
        <v>217</v>
      </c>
      <c r="H261" s="161">
        <f>SUM(U36)</f>
        <v>0</v>
      </c>
      <c r="I261" s="162"/>
      <c r="J261" s="157"/>
      <c r="K261" s="157"/>
      <c r="L261" s="157"/>
      <c r="M261" s="57"/>
      <c r="N261" s="57">
        <f>+W36</f>
        <v>30638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6"/>
      <c r="B262" s="147"/>
      <c r="C262" s="152"/>
      <c r="D262" s="153"/>
      <c r="E262" s="53" t="s">
        <v>228</v>
      </c>
      <c r="F262" s="54">
        <f>N263</f>
        <v>17724</v>
      </c>
      <c r="G262" s="55"/>
      <c r="H262" s="161">
        <v>0</v>
      </c>
      <c r="I262" s="162"/>
      <c r="J262" s="157" t="s">
        <v>229</v>
      </c>
      <c r="K262" s="157"/>
      <c r="L262" s="157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8" t="s">
        <v>10</v>
      </c>
      <c r="B263" s="149"/>
      <c r="C263" s="152">
        <f>+F262</f>
        <v>17724</v>
      </c>
      <c r="D263" s="153"/>
      <c r="E263" s="53"/>
      <c r="F263" s="54"/>
      <c r="G263" s="55" t="s">
        <v>230</v>
      </c>
      <c r="H263" s="161">
        <f>+V36</f>
        <v>79</v>
      </c>
      <c r="I263" s="162"/>
      <c r="J263" s="158" t="s">
        <v>231</v>
      </c>
      <c r="K263" s="159"/>
      <c r="L263" s="160"/>
      <c r="M263" s="57">
        <f>+M260-M261</f>
        <v>101970</v>
      </c>
      <c r="N263" s="59">
        <f>+S36</f>
        <v>17724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0" t="s">
        <v>232</v>
      </c>
      <c r="B264" s="151"/>
      <c r="C264" s="152">
        <f>+C261-C263</f>
        <v>84246</v>
      </c>
      <c r="D264" s="153"/>
      <c r="E264" s="53" t="s">
        <v>232</v>
      </c>
      <c r="F264" s="54">
        <f>+F261-F262</f>
        <v>84246</v>
      </c>
      <c r="G264" s="55" t="s">
        <v>233</v>
      </c>
      <c r="H264" s="161">
        <f>SUM(H261:H263)</f>
        <v>79</v>
      </c>
      <c r="I264" s="162"/>
      <c r="J264" s="157" t="s">
        <v>206</v>
      </c>
      <c r="K264" s="157"/>
      <c r="L264" s="157"/>
      <c r="M264" s="57">
        <f>H264</f>
        <v>79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9"/>
      <c r="C265" s="60"/>
      <c r="D265" s="60"/>
      <c r="E265" s="53" t="s">
        <v>234</v>
      </c>
      <c r="F265" s="54">
        <v>100000</v>
      </c>
      <c r="J265" s="140" t="s">
        <v>208</v>
      </c>
      <c r="K265" s="141"/>
      <c r="L265" s="142"/>
      <c r="M265" s="57">
        <f>M263-M264-N261-N263</f>
        <v>53529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9"/>
      <c r="C266" s="60"/>
      <c r="D266" s="60"/>
      <c r="E266" s="53" t="s">
        <v>235</v>
      </c>
      <c r="F266" s="54">
        <f>F264-F265</f>
        <v>-15754</v>
      </c>
      <c r="J266" s="140" t="s">
        <v>209</v>
      </c>
      <c r="K266" s="141"/>
      <c r="L266" s="142"/>
      <c r="M266" s="57">
        <f>+Y36</f>
        <v>53629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9"/>
      <c r="C267" s="60"/>
      <c r="D267" s="60"/>
      <c r="E267" s="53" t="s">
        <v>236</v>
      </c>
      <c r="F267" s="54">
        <v>0</v>
      </c>
      <c r="J267" s="140" t="s">
        <v>210</v>
      </c>
      <c r="K267" s="141"/>
      <c r="L267" s="142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9"/>
      <c r="C268" s="60"/>
      <c r="D268" s="60"/>
      <c r="E268" s="101" t="s">
        <v>1370</v>
      </c>
      <c r="F268" s="102">
        <v>0</v>
      </c>
      <c r="J268" s="163" t="s">
        <v>211</v>
      </c>
      <c r="K268" s="163"/>
      <c r="L268" s="163"/>
      <c r="M268" s="61">
        <v>0</v>
      </c>
      <c r="N268" s="66"/>
    </row>
    <row r="269" spans="1:29" ht="24.75" customHeight="1" thickBot="1" x14ac:dyDescent="0.6">
      <c r="H269" s="154" t="s">
        <v>237</v>
      </c>
      <c r="I269" s="155"/>
      <c r="J269" s="155"/>
      <c r="K269" s="155"/>
      <c r="L269" s="155"/>
      <c r="M269" s="155"/>
      <c r="N269" s="156"/>
    </row>
    <row r="270" spans="1:29" x14ac:dyDescent="0.55000000000000004">
      <c r="F270" s="23"/>
    </row>
  </sheetData>
  <autoFilter ref="A4:AC269" xr:uid="{C258BCB2-AD6B-4EC8-A3B2-59814A6857B7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70" zoomScaleNormal="70" workbookViewId="0">
      <pane xSplit="10" ySplit="4" topLeftCell="K236" activePane="bottomRight" state="frozen"/>
      <selection activeCell="L251" sqref="L251"/>
      <selection pane="topRight" activeCell="L251" sqref="L251"/>
      <selection pane="bottomLeft" activeCell="L251" sqref="L251"/>
      <selection pane="bottomRight" activeCell="H253" sqref="H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10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11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47</v>
      </c>
      <c r="F5" s="71"/>
      <c r="G5" s="46">
        <f t="shared" ref="G5" si="0">E5+F5</f>
        <v>47</v>
      </c>
      <c r="H5" s="78">
        <v>0</v>
      </c>
      <c r="I5" s="76">
        <v>0</v>
      </c>
      <c r="J5" s="46">
        <f t="shared" ref="J5" si="1">+G5-H5-K5-I5</f>
        <v>47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132</v>
      </c>
      <c r="F6" s="71"/>
      <c r="G6" s="46">
        <f t="shared" ref="G6:G26" si="2">E6+F6</f>
        <v>132</v>
      </c>
      <c r="H6" s="78">
        <v>0</v>
      </c>
      <c r="I6" s="76">
        <v>0</v>
      </c>
      <c r="J6" s="46">
        <f t="shared" ref="J6:J26" si="3">+G6-H6-K6-I6</f>
        <v>132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v>3</v>
      </c>
      <c r="F7" s="71"/>
      <c r="G7" s="46">
        <f t="shared" si="2"/>
        <v>3</v>
      </c>
      <c r="H7" s="78">
        <v>0</v>
      </c>
      <c r="I7" s="76">
        <v>0</v>
      </c>
      <c r="J7" s="46">
        <f t="shared" si="3"/>
        <v>3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27</v>
      </c>
      <c r="F11" s="71"/>
      <c r="G11" s="46">
        <f t="shared" si="2"/>
        <v>27</v>
      </c>
      <c r="H11" s="78">
        <v>0</v>
      </c>
      <c r="I11" s="76">
        <v>0</v>
      </c>
      <c r="J11" s="46">
        <f t="shared" si="3"/>
        <v>27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7</v>
      </c>
      <c r="F20" s="71"/>
      <c r="G20" s="46">
        <f t="shared" si="2"/>
        <v>7</v>
      </c>
      <c r="H20" s="78">
        <v>0</v>
      </c>
      <c r="I20" s="76">
        <v>0</v>
      </c>
      <c r="J20" s="46">
        <f t="shared" si="3"/>
        <v>7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5</v>
      </c>
      <c r="F21" s="71"/>
      <c r="G21" s="46">
        <f t="shared" si="2"/>
        <v>5</v>
      </c>
      <c r="H21" s="78">
        <v>0</v>
      </c>
      <c r="I21" s="76">
        <v>0</v>
      </c>
      <c r="J21" s="46">
        <f t="shared" si="3"/>
        <v>5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80</v>
      </c>
      <c r="F22" s="71"/>
      <c r="G22" s="46">
        <f t="shared" si="2"/>
        <v>80</v>
      </c>
      <c r="H22" s="78">
        <v>0</v>
      </c>
      <c r="I22" s="76">
        <v>0</v>
      </c>
      <c r="J22" s="46">
        <f t="shared" si="3"/>
        <v>80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39</v>
      </c>
      <c r="F24" s="71"/>
      <c r="G24" s="46">
        <f t="shared" si="2"/>
        <v>39</v>
      </c>
      <c r="H24" s="78">
        <v>0</v>
      </c>
      <c r="I24" s="76">
        <v>0</v>
      </c>
      <c r="J24" s="46">
        <f t="shared" si="3"/>
        <v>39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28</v>
      </c>
      <c r="F28" s="71"/>
      <c r="G28" s="46">
        <f t="shared" si="7"/>
        <v>28</v>
      </c>
      <c r="H28" s="78">
        <v>0</v>
      </c>
      <c r="I28" s="76">
        <v>0</v>
      </c>
      <c r="J28" s="46">
        <f t="shared" si="8"/>
        <v>28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64</v>
      </c>
      <c r="F31" s="71"/>
      <c r="G31" s="46">
        <f t="shared" si="7"/>
        <v>64</v>
      </c>
      <c r="H31" s="78">
        <v>0</v>
      </c>
      <c r="I31" s="76">
        <v>0</v>
      </c>
      <c r="J31" s="46">
        <f t="shared" si="8"/>
        <v>64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10</v>
      </c>
      <c r="F32" s="71"/>
      <c r="G32" s="46">
        <f t="shared" si="7"/>
        <v>10</v>
      </c>
      <c r="H32" s="78">
        <v>0</v>
      </c>
      <c r="I32" s="76">
        <v>0</v>
      </c>
      <c r="J32" s="46">
        <f t="shared" si="8"/>
        <v>10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v>10</v>
      </c>
      <c r="F33" s="71"/>
      <c r="G33" s="46">
        <f t="shared" si="7"/>
        <v>10</v>
      </c>
      <c r="H33" s="78">
        <v>0</v>
      </c>
      <c r="I33" s="76">
        <v>0</v>
      </c>
      <c r="J33" s="46">
        <f t="shared" si="8"/>
        <v>10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v>5</v>
      </c>
      <c r="F34" s="71"/>
      <c r="G34" s="46">
        <f t="shared" si="7"/>
        <v>5</v>
      </c>
      <c r="H34" s="78">
        <v>0</v>
      </c>
      <c r="I34" s="76">
        <v>0</v>
      </c>
      <c r="J34" s="46">
        <f t="shared" si="8"/>
        <v>5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4</v>
      </c>
      <c r="F35" s="71"/>
      <c r="G35" s="46">
        <f t="shared" si="7"/>
        <v>4</v>
      </c>
      <c r="H35" s="78">
        <v>0</v>
      </c>
      <c r="I35" s="76">
        <v>0</v>
      </c>
      <c r="J35" s="46">
        <f t="shared" si="8"/>
        <v>4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11</v>
      </c>
      <c r="F39" s="71"/>
      <c r="G39" s="46">
        <f t="shared" si="7"/>
        <v>11</v>
      </c>
      <c r="H39" s="78">
        <v>0</v>
      </c>
      <c r="I39" s="76">
        <v>0</v>
      </c>
      <c r="J39" s="46">
        <f t="shared" si="8"/>
        <v>11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11</v>
      </c>
      <c r="F40" s="71"/>
      <c r="G40" s="46">
        <f t="shared" si="7"/>
        <v>11</v>
      </c>
      <c r="H40" s="78">
        <v>0</v>
      </c>
      <c r="I40" s="76">
        <v>0</v>
      </c>
      <c r="J40" s="46">
        <f t="shared" si="8"/>
        <v>11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v>8</v>
      </c>
      <c r="F41" s="71"/>
      <c r="G41" s="46">
        <f t="shared" si="7"/>
        <v>8</v>
      </c>
      <c r="H41" s="78">
        <v>0</v>
      </c>
      <c r="I41" s="76">
        <v>0</v>
      </c>
      <c r="J41" s="46">
        <f t="shared" si="8"/>
        <v>8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11</v>
      </c>
      <c r="F46" s="71"/>
      <c r="G46" s="46">
        <f t="shared" si="7"/>
        <v>11</v>
      </c>
      <c r="H46" s="78">
        <v>0</v>
      </c>
      <c r="I46" s="76">
        <v>0</v>
      </c>
      <c r="J46" s="46">
        <f t="shared" si="8"/>
        <v>11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5</v>
      </c>
      <c r="F47" s="71"/>
      <c r="G47" s="46">
        <f t="shared" si="7"/>
        <v>5</v>
      </c>
      <c r="H47" s="78">
        <v>0</v>
      </c>
      <c r="I47" s="76">
        <v>0</v>
      </c>
      <c r="J47" s="46">
        <f t="shared" si="8"/>
        <v>5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14</v>
      </c>
      <c r="F48" s="71"/>
      <c r="G48" s="46">
        <f t="shared" si="7"/>
        <v>14</v>
      </c>
      <c r="H48" s="78">
        <v>0</v>
      </c>
      <c r="I48" s="76">
        <v>0</v>
      </c>
      <c r="J48" s="46">
        <f t="shared" si="8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9</v>
      </c>
      <c r="F49" s="71"/>
      <c r="G49" s="46">
        <f t="shared" si="7"/>
        <v>9</v>
      </c>
      <c r="H49" s="78">
        <v>0</v>
      </c>
      <c r="I49" s="76">
        <v>0</v>
      </c>
      <c r="J49" s="46">
        <f t="shared" si="8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11</v>
      </c>
      <c r="F50" s="71"/>
      <c r="G50" s="46">
        <f t="shared" si="7"/>
        <v>11</v>
      </c>
      <c r="H50" s="78">
        <v>0</v>
      </c>
      <c r="I50" s="76">
        <v>0</v>
      </c>
      <c r="J50" s="46">
        <f t="shared" si="8"/>
        <v>11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19</v>
      </c>
      <c r="F53" s="71"/>
      <c r="G53" s="46">
        <f t="shared" si="7"/>
        <v>19</v>
      </c>
      <c r="H53" s="78">
        <v>0</v>
      </c>
      <c r="I53" s="76">
        <v>0</v>
      </c>
      <c r="J53" s="46">
        <f t="shared" si="8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24</v>
      </c>
      <c r="F55" s="71"/>
      <c r="G55" s="46">
        <f t="shared" si="7"/>
        <v>24</v>
      </c>
      <c r="H55" s="78">
        <v>0</v>
      </c>
      <c r="I55" s="76">
        <v>0</v>
      </c>
      <c r="J55" s="46">
        <f t="shared" si="8"/>
        <v>24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2</v>
      </c>
      <c r="F56" s="71"/>
      <c r="G56" s="46">
        <f t="shared" si="7"/>
        <v>2</v>
      </c>
      <c r="H56" s="78">
        <v>0</v>
      </c>
      <c r="I56" s="76">
        <v>0</v>
      </c>
      <c r="J56" s="46">
        <f t="shared" si="8"/>
        <v>2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20</v>
      </c>
      <c r="F57" s="71"/>
      <c r="G57" s="46">
        <f t="shared" si="7"/>
        <v>20</v>
      </c>
      <c r="H57" s="78">
        <v>0</v>
      </c>
      <c r="I57" s="76">
        <v>0</v>
      </c>
      <c r="J57" s="46">
        <f t="shared" si="8"/>
        <v>20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5</v>
      </c>
      <c r="F58" s="71"/>
      <c r="G58" s="46">
        <f t="shared" si="7"/>
        <v>5</v>
      </c>
      <c r="H58" s="78">
        <v>0</v>
      </c>
      <c r="I58" s="76">
        <v>0</v>
      </c>
      <c r="J58" s="46">
        <f t="shared" si="8"/>
        <v>5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5</v>
      </c>
      <c r="F59" s="71"/>
      <c r="G59" s="46">
        <f t="shared" si="7"/>
        <v>5</v>
      </c>
      <c r="H59" s="78">
        <v>0</v>
      </c>
      <c r="I59" s="76">
        <v>0</v>
      </c>
      <c r="J59" s="46">
        <f t="shared" si="8"/>
        <v>5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18</v>
      </c>
      <c r="F62" s="71"/>
      <c r="G62" s="46">
        <f t="shared" si="7"/>
        <v>18</v>
      </c>
      <c r="H62" s="78">
        <v>0</v>
      </c>
      <c r="I62" s="76">
        <v>0</v>
      </c>
      <c r="J62" s="46">
        <f t="shared" si="8"/>
        <v>18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v>3</v>
      </c>
      <c r="F72" s="71"/>
      <c r="G72" s="46">
        <f t="shared" si="7"/>
        <v>3</v>
      </c>
      <c r="H72" s="78">
        <v>0</v>
      </c>
      <c r="I72" s="76">
        <v>0</v>
      </c>
      <c r="J72" s="46">
        <f t="shared" si="8"/>
        <v>3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3</v>
      </c>
      <c r="F77" s="71"/>
      <c r="G77" s="46">
        <f t="shared" si="7"/>
        <v>3</v>
      </c>
      <c r="H77" s="78">
        <v>0</v>
      </c>
      <c r="I77" s="76">
        <v>0</v>
      </c>
      <c r="J77" s="46">
        <f t="shared" si="8"/>
        <v>3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v>7</v>
      </c>
      <c r="F83" s="71"/>
      <c r="G83" s="46">
        <f t="shared" si="7"/>
        <v>7</v>
      </c>
      <c r="H83" s="78">
        <v>0</v>
      </c>
      <c r="I83" s="76">
        <v>0</v>
      </c>
      <c r="J83" s="46">
        <f t="shared" si="8"/>
        <v>7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v>9</v>
      </c>
      <c r="F84" s="71"/>
      <c r="G84" s="46">
        <f t="shared" si="7"/>
        <v>9</v>
      </c>
      <c r="H84" s="78">
        <v>0</v>
      </c>
      <c r="I84" s="76">
        <v>0</v>
      </c>
      <c r="J84" s="46">
        <f t="shared" si="8"/>
        <v>9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v>1</v>
      </c>
      <c r="F99" s="71"/>
      <c r="G99" s="46">
        <f t="shared" si="25"/>
        <v>1</v>
      </c>
      <c r="H99" s="78">
        <v>0</v>
      </c>
      <c r="I99" s="76">
        <v>0</v>
      </c>
      <c r="J99" s="46">
        <f t="shared" si="26"/>
        <v>1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23</v>
      </c>
      <c r="F112" s="71"/>
      <c r="G112" s="46">
        <f t="shared" si="25"/>
        <v>23</v>
      </c>
      <c r="H112" s="78">
        <v>0</v>
      </c>
      <c r="I112" s="76">
        <v>0</v>
      </c>
      <c r="J112" s="46">
        <f t="shared" si="26"/>
        <v>23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6</v>
      </c>
      <c r="F113" s="71"/>
      <c r="G113" s="46">
        <f t="shared" si="25"/>
        <v>6</v>
      </c>
      <c r="H113" s="78">
        <v>0</v>
      </c>
      <c r="I113" s="76">
        <v>0</v>
      </c>
      <c r="J113" s="46">
        <f t="shared" si="26"/>
        <v>6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12</v>
      </c>
      <c r="F115" s="71"/>
      <c r="G115" s="46">
        <f t="shared" si="25"/>
        <v>12</v>
      </c>
      <c r="H115" s="78">
        <v>0</v>
      </c>
      <c r="I115" s="76">
        <v>0</v>
      </c>
      <c r="J115" s="46">
        <f t="shared" si="26"/>
        <v>12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5"/>
        <v>0</v>
      </c>
      <c r="H116" s="78">
        <v>0</v>
      </c>
      <c r="I116" s="76">
        <v>0</v>
      </c>
      <c r="J116" s="46">
        <f t="shared" si="26"/>
        <v>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2</v>
      </c>
      <c r="F132" s="71"/>
      <c r="G132" s="46">
        <f t="shared" si="25"/>
        <v>2</v>
      </c>
      <c r="H132" s="78">
        <v>0</v>
      </c>
      <c r="I132" s="76">
        <v>0</v>
      </c>
      <c r="J132" s="46">
        <f t="shared" si="26"/>
        <v>2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8</v>
      </c>
      <c r="F133" s="71"/>
      <c r="G133" s="46">
        <f t="shared" si="25"/>
        <v>8</v>
      </c>
      <c r="H133" s="78">
        <v>0</v>
      </c>
      <c r="I133" s="76">
        <v>0</v>
      </c>
      <c r="J133" s="46">
        <f t="shared" si="26"/>
        <v>8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10</v>
      </c>
      <c r="F175" s="71"/>
      <c r="G175" s="46">
        <f t="shared" si="32"/>
        <v>10</v>
      </c>
      <c r="H175" s="78">
        <v>0</v>
      </c>
      <c r="I175" s="76">
        <v>0</v>
      </c>
      <c r="J175" s="46">
        <f t="shared" si="33"/>
        <v>10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5</v>
      </c>
      <c r="F180" s="71"/>
      <c r="G180" s="46">
        <f t="shared" si="32"/>
        <v>5</v>
      </c>
      <c r="H180" s="78">
        <v>0</v>
      </c>
      <c r="I180" s="76">
        <v>0</v>
      </c>
      <c r="J180" s="46">
        <f t="shared" si="33"/>
        <v>5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18</v>
      </c>
      <c r="F185" s="71"/>
      <c r="G185" s="46">
        <f t="shared" si="32"/>
        <v>18</v>
      </c>
      <c r="H185" s="78">
        <v>0</v>
      </c>
      <c r="I185" s="76">
        <v>0</v>
      </c>
      <c r="J185" s="46">
        <f t="shared" si="33"/>
        <v>18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22</v>
      </c>
      <c r="F193" s="71"/>
      <c r="G193" s="46">
        <f t="shared" si="32"/>
        <v>22</v>
      </c>
      <c r="H193" s="78">
        <v>0</v>
      </c>
      <c r="I193" s="76">
        <v>0</v>
      </c>
      <c r="J193" s="46">
        <f t="shared" si="33"/>
        <v>22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20</v>
      </c>
      <c r="F194" s="71"/>
      <c r="G194" s="46">
        <f t="shared" si="32"/>
        <v>20</v>
      </c>
      <c r="H194" s="78">
        <v>0</v>
      </c>
      <c r="I194" s="76">
        <v>0</v>
      </c>
      <c r="J194" s="46">
        <f t="shared" si="33"/>
        <v>20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v>17</v>
      </c>
      <c r="F195" s="71"/>
      <c r="G195" s="46">
        <f t="shared" si="32"/>
        <v>17</v>
      </c>
      <c r="H195" s="78">
        <v>0</v>
      </c>
      <c r="I195" s="76">
        <v>0</v>
      </c>
      <c r="J195" s="46">
        <f t="shared" si="33"/>
        <v>17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26</v>
      </c>
      <c r="F196" s="71"/>
      <c r="G196" s="46">
        <f t="shared" si="32"/>
        <v>26</v>
      </c>
      <c r="H196" s="78">
        <v>0</v>
      </c>
      <c r="I196" s="76">
        <v>0</v>
      </c>
      <c r="J196" s="46">
        <f t="shared" si="33"/>
        <v>26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17</v>
      </c>
      <c r="F198" s="71"/>
      <c r="G198" s="46">
        <f t="shared" si="32"/>
        <v>17</v>
      </c>
      <c r="H198" s="78">
        <v>0</v>
      </c>
      <c r="I198" s="76">
        <v>0</v>
      </c>
      <c r="J198" s="46">
        <f t="shared" si="33"/>
        <v>17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v>25</v>
      </c>
      <c r="F217" s="71"/>
      <c r="G217" s="46">
        <f t="shared" si="32"/>
        <v>25</v>
      </c>
      <c r="H217" s="78">
        <v>0</v>
      </c>
      <c r="I217" s="76">
        <v>0</v>
      </c>
      <c r="J217" s="46">
        <f t="shared" si="33"/>
        <v>25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/>
      <c r="F243" s="71"/>
      <c r="G243" s="46">
        <f t="shared" ref="G243:G246" si="55">E243+F243</f>
        <v>0</v>
      </c>
      <c r="H243" s="78">
        <v>0</v>
      </c>
      <c r="I243" s="76">
        <v>0</v>
      </c>
      <c r="J243" s="46">
        <f t="shared" ref="J243:J246" si="56">+G243-H243-K243-I243</f>
        <v>0</v>
      </c>
      <c r="K243" s="72"/>
      <c r="L243" s="20">
        <v>39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0"/>
      <c r="R243" s="43">
        <f t="shared" ref="R243:R246" si="59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>
        <v>55</v>
      </c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0"/>
      <c r="R244" s="43">
        <f t="shared" si="59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>
        <v>40</v>
      </c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0"/>
      <c r="R245" s="43">
        <f t="shared" si="59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>
        <v>49</v>
      </c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0"/>
      <c r="R246" s="43">
        <f t="shared" si="5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v>25</v>
      </c>
      <c r="F248" s="71"/>
      <c r="G248" s="46">
        <f t="shared" si="48"/>
        <v>25</v>
      </c>
      <c r="H248" s="78">
        <v>0</v>
      </c>
      <c r="I248" s="76">
        <v>0</v>
      </c>
      <c r="J248" s="46">
        <f t="shared" si="49"/>
        <v>25</v>
      </c>
      <c r="K248" s="72"/>
      <c r="L248" s="20">
        <v>35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50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0"/>
      <c r="R253" s="43">
        <f t="shared" ref="R253" si="6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0"/>
      <c r="R257" s="43">
        <f t="shared" ref="R257" si="6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0"/>
      <c r="R259" s="43">
        <f t="shared" ref="R259" si="74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Z346"/>
  <sheetViews>
    <sheetView zoomScale="70" zoomScaleNormal="70" workbookViewId="0">
      <pane xSplit="10" ySplit="4" topLeftCell="K236" activePane="bottomRight" state="frozen"/>
      <selection activeCell="L251" sqref="L251"/>
      <selection pane="topRight" activeCell="L251" sqref="L251"/>
      <selection pane="bottomLeft" activeCell="L251" sqref="L251"/>
      <selection pane="bottomRight" activeCell="E249" sqref="E24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30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31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47</v>
      </c>
      <c r="F5" s="71"/>
      <c r="G5" s="46">
        <f t="shared" ref="G5:G26" si="0">E5+F5</f>
        <v>47</v>
      </c>
      <c r="H5" s="78">
        <v>0</v>
      </c>
      <c r="I5" s="76">
        <v>0</v>
      </c>
      <c r="J5" s="46">
        <f t="shared" ref="J5:J26" si="1">+G5-H5-K5-I5</f>
        <v>42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3">
        <f>SUM(M5-O5)</f>
        <v>250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132</v>
      </c>
      <c r="F6" s="71"/>
      <c r="G6" s="46">
        <f t="shared" si="0"/>
        <v>132</v>
      </c>
      <c r="H6" s="78">
        <v>0</v>
      </c>
      <c r="I6" s="76">
        <v>0</v>
      </c>
      <c r="J6" s="46">
        <f t="shared" si="1"/>
        <v>131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>SUM(M6-O6)</f>
        <v>100</v>
      </c>
      <c r="Q6" s="90">
        <v>39.29</v>
      </c>
      <c r="R6" s="43">
        <f t="shared" ref="R6:R80" si="3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3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27</v>
      </c>
      <c r="F11" s="71"/>
      <c r="G11" s="46">
        <f t="shared" si="0"/>
        <v>27</v>
      </c>
      <c r="H11" s="78">
        <v>0</v>
      </c>
      <c r="I11" s="76">
        <v>0</v>
      </c>
      <c r="J11" s="46">
        <f t="shared" si="1"/>
        <v>24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3">
        <f t="shared" si="4"/>
        <v>150</v>
      </c>
      <c r="Q11" s="90">
        <v>16.940000000000001</v>
      </c>
      <c r="R11" s="43">
        <f t="shared" si="3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85</v>
      </c>
      <c r="P21" s="123">
        <f t="shared" si="4"/>
        <v>85</v>
      </c>
      <c r="Q21" s="90">
        <v>22.85</v>
      </c>
      <c r="R21" s="43">
        <f t="shared" si="3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80</v>
      </c>
      <c r="F22" s="71"/>
      <c r="G22" s="46">
        <f t="shared" si="0"/>
        <v>80</v>
      </c>
      <c r="H22" s="78">
        <v>0</v>
      </c>
      <c r="I22" s="76">
        <v>0</v>
      </c>
      <c r="J22" s="46">
        <f t="shared" si="1"/>
        <v>77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4"/>
        <v>300</v>
      </c>
      <c r="Q22" s="90">
        <v>26.6</v>
      </c>
      <c r="R22" s="43">
        <f t="shared" si="3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29</v>
      </c>
      <c r="K24" s="72">
        <v>10</v>
      </c>
      <c r="L24" s="15">
        <v>100</v>
      </c>
      <c r="M24" s="65">
        <f t="shared" si="2"/>
        <v>1000</v>
      </c>
      <c r="N24" s="17" t="s">
        <v>16</v>
      </c>
      <c r="O24" s="18"/>
      <c r="P24" s="123">
        <f t="shared" si="4"/>
        <v>1000</v>
      </c>
      <c r="Q24" s="90">
        <v>40.51</v>
      </c>
      <c r="R24" s="43">
        <f t="shared" si="3"/>
        <v>405.09999999999997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21</v>
      </c>
      <c r="K28" s="72">
        <v>7</v>
      </c>
      <c r="L28" s="15">
        <v>100</v>
      </c>
      <c r="M28" s="65">
        <f t="shared" si="2"/>
        <v>700</v>
      </c>
      <c r="N28" s="17" t="s">
        <v>16</v>
      </c>
      <c r="O28" s="18"/>
      <c r="P28" s="123">
        <f t="shared" si="4"/>
        <v>700</v>
      </c>
      <c r="Q28" s="90">
        <v>31.97</v>
      </c>
      <c r="R28" s="43">
        <f t="shared" si="3"/>
        <v>223.79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64</v>
      </c>
      <c r="F31" s="71"/>
      <c r="G31" s="46">
        <f t="shared" si="5"/>
        <v>64</v>
      </c>
      <c r="H31" s="78">
        <v>0</v>
      </c>
      <c r="I31" s="76">
        <v>0</v>
      </c>
      <c r="J31" s="46">
        <f t="shared" si="6"/>
        <v>53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/>
      <c r="P31" s="123">
        <f t="shared" si="4"/>
        <v>1100</v>
      </c>
      <c r="Q31" s="90">
        <v>38.46</v>
      </c>
      <c r="R31" s="43">
        <f t="shared" si="3"/>
        <v>423.06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3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>
        <v>455</v>
      </c>
      <c r="P32" s="123">
        <f t="shared" si="4"/>
        <v>455</v>
      </c>
      <c r="Q32" s="90">
        <v>46.37</v>
      </c>
      <c r="R32" s="43">
        <f t="shared" si="3"/>
        <v>324.58999999999997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6"/>
        <v>6</v>
      </c>
      <c r="K33" s="72">
        <v>4</v>
      </c>
      <c r="L33" s="15">
        <v>130</v>
      </c>
      <c r="M33" s="65">
        <f t="shared" si="2"/>
        <v>520</v>
      </c>
      <c r="N33" s="17" t="s">
        <v>16</v>
      </c>
      <c r="O33" s="18">
        <v>260</v>
      </c>
      <c r="P33" s="123">
        <f t="shared" si="4"/>
        <v>260</v>
      </c>
      <c r="Q33" s="90">
        <v>38.9</v>
      </c>
      <c r="R33" s="43">
        <f t="shared" si="3"/>
        <v>155.6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4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>
        <v>65</v>
      </c>
      <c r="P34" s="123">
        <f t="shared" si="4"/>
        <v>65</v>
      </c>
      <c r="Q34" s="90">
        <v>38.07</v>
      </c>
      <c r="R34" s="43">
        <f t="shared" si="3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11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11</v>
      </c>
      <c r="F46" s="71"/>
      <c r="G46" s="46">
        <f t="shared" si="5"/>
        <v>11</v>
      </c>
      <c r="H46" s="78">
        <v>0</v>
      </c>
      <c r="I46" s="76">
        <v>0</v>
      </c>
      <c r="J46" s="46">
        <f t="shared" si="6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4"/>
        <v>50</v>
      </c>
      <c r="Q46" s="90">
        <v>19.05</v>
      </c>
      <c r="R46" s="43">
        <f t="shared" si="3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9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>
        <v>50</v>
      </c>
      <c r="P48" s="123">
        <f>SUM(M48-O48)</f>
        <v>200</v>
      </c>
      <c r="Q48" s="90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4"/>
        <v>0</v>
      </c>
      <c r="Q50" s="90">
        <v>21.81</v>
      </c>
      <c r="R50" s="43">
        <f t="shared" si="3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3">
        <f>SUM(M53-O53)</f>
        <v>50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24</v>
      </c>
      <c r="F55" s="71"/>
      <c r="G55" s="46">
        <f t="shared" si="5"/>
        <v>24</v>
      </c>
      <c r="H55" s="78">
        <v>0</v>
      </c>
      <c r="I55" s="76">
        <v>0</v>
      </c>
      <c r="J55" s="46">
        <f t="shared" si="6"/>
        <v>24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1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3">
        <f>SUM(M56-O56)</f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6"/>
        <v>18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3">
        <f t="shared" si="4"/>
        <v>170</v>
      </c>
      <c r="Q57" s="90">
        <v>31.46</v>
      </c>
      <c r="R57" s="43">
        <f t="shared" si="3"/>
        <v>62.92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18</v>
      </c>
      <c r="F62" s="71"/>
      <c r="G62" s="46">
        <f t="shared" si="5"/>
        <v>18</v>
      </c>
      <c r="H62" s="78">
        <v>0</v>
      </c>
      <c r="I62" s="76">
        <v>0</v>
      </c>
      <c r="J62" s="46">
        <f t="shared" si="6"/>
        <v>17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3">
        <f t="shared" si="4"/>
        <v>85</v>
      </c>
      <c r="Q62" s="90">
        <v>29.82</v>
      </c>
      <c r="R62" s="43">
        <f t="shared" si="3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3">
        <f t="shared" si="4"/>
        <v>50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25.15</v>
      </c>
      <c r="R77" s="43">
        <f t="shared" si="3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6</v>
      </c>
      <c r="K83" s="72">
        <v>1</v>
      </c>
      <c r="L83" s="22">
        <v>50</v>
      </c>
      <c r="M83" s="65">
        <f t="shared" ref="M83:M91" si="10">+L83*K83</f>
        <v>50</v>
      </c>
      <c r="N83" s="17" t="s">
        <v>16</v>
      </c>
      <c r="O83" s="18"/>
      <c r="P83" s="123">
        <f t="shared" ref="P83:P91" si="11">SUM(M83-O83)</f>
        <v>50</v>
      </c>
      <c r="Q83" s="90">
        <v>18.14</v>
      </c>
      <c r="R83" s="43">
        <f t="shared" ref="R83:R91" si="12">+K83*Q83</f>
        <v>18.14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9</v>
      </c>
      <c r="F84" s="71"/>
      <c r="G84" s="46">
        <f t="shared" si="5"/>
        <v>9</v>
      </c>
      <c r="H84" s="78">
        <v>0</v>
      </c>
      <c r="I84" s="76">
        <v>0</v>
      </c>
      <c r="J84" s="46">
        <f t="shared" si="6"/>
        <v>9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+ยกมา!J99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23</v>
      </c>
      <c r="F112" s="71"/>
      <c r="G112" s="46">
        <f t="shared" si="23"/>
        <v>23</v>
      </c>
      <c r="H112" s="78">
        <v>0</v>
      </c>
      <c r="I112" s="76">
        <v>0</v>
      </c>
      <c r="J112" s="46">
        <f t="shared" si="24"/>
        <v>23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12</v>
      </c>
      <c r="F115" s="71"/>
      <c r="G115" s="46">
        <f t="shared" si="23"/>
        <v>12</v>
      </c>
      <c r="H115" s="78">
        <v>0</v>
      </c>
      <c r="I115" s="76">
        <v>0</v>
      </c>
      <c r="J115" s="46">
        <f t="shared" si="24"/>
        <v>11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0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23">
        <f t="shared" si="8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+ยกมา!J173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4</v>
      </c>
      <c r="K175" s="72">
        <v>6</v>
      </c>
      <c r="L175" s="15">
        <v>50</v>
      </c>
      <c r="M175" s="65">
        <f>+L175*K175</f>
        <v>300</v>
      </c>
      <c r="N175" s="17" t="s">
        <v>16</v>
      </c>
      <c r="O175" s="18"/>
      <c r="P175" s="123">
        <f>SUM(M175-O175)</f>
        <v>300</v>
      </c>
      <c r="Q175" s="90">
        <v>29.96</v>
      </c>
      <c r="R175" s="43">
        <f>+K175*Q175</f>
        <v>179.76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18</v>
      </c>
      <c r="F185" s="71"/>
      <c r="G185" s="46">
        <f t="shared" si="30"/>
        <v>18</v>
      </c>
      <c r="H185" s="78">
        <v>0</v>
      </c>
      <c r="I185" s="76">
        <v>0</v>
      </c>
      <c r="J185" s="46">
        <f t="shared" si="31"/>
        <v>16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3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21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16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3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17</v>
      </c>
      <c r="F195" s="71"/>
      <c r="G195" s="46">
        <f t="shared" si="30"/>
        <v>17</v>
      </c>
      <c r="H195" s="78">
        <v>0</v>
      </c>
      <c r="I195" s="76">
        <v>0</v>
      </c>
      <c r="J195" s="46">
        <f t="shared" si="31"/>
        <v>16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3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24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3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17</v>
      </c>
      <c r="F198" s="71"/>
      <c r="G198" s="46">
        <f t="shared" si="30"/>
        <v>17</v>
      </c>
      <c r="H198" s="78">
        <v>0</v>
      </c>
      <c r="I198" s="76">
        <v>0</v>
      </c>
      <c r="J198" s="46">
        <f t="shared" si="31"/>
        <v>16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47" si="48">E235+F235</f>
        <v>0</v>
      </c>
      <c r="H235" s="78">
        <v>0</v>
      </c>
      <c r="I235" s="76">
        <v>0</v>
      </c>
      <c r="J235" s="46">
        <f t="shared" ref="J235:J247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+ยกมา!J243</f>
        <v>0</v>
      </c>
      <c r="F243" s="71"/>
      <c r="G243" s="46">
        <f t="shared" ref="G243:G246" si="53">E243+F243</f>
        <v>0</v>
      </c>
      <c r="H243" s="78">
        <v>0</v>
      </c>
      <c r="I243" s="76">
        <v>0</v>
      </c>
      <c r="J243" s="46">
        <f t="shared" ref="J243:J246" si="54">+G243-H243-K243-I243</f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+ยกมา!J244</f>
        <v>0</v>
      </c>
      <c r="F244" s="71"/>
      <c r="G244" s="46">
        <f t="shared" si="53"/>
        <v>0</v>
      </c>
      <c r="H244" s="78">
        <v>0</v>
      </c>
      <c r="I244" s="76">
        <v>0</v>
      </c>
      <c r="J244" s="46">
        <f t="shared" si="54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+ยกมา!J245</f>
        <v>0</v>
      </c>
      <c r="F245" s="71"/>
      <c r="G245" s="46">
        <f t="shared" si="53"/>
        <v>0</v>
      </c>
      <c r="H245" s="78">
        <v>0</v>
      </c>
      <c r="I245" s="76">
        <v>0</v>
      </c>
      <c r="J245" s="46">
        <f t="shared" si="54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+ยกมา!J246</f>
        <v>0</v>
      </c>
      <c r="F246" s="71"/>
      <c r="G246" s="46">
        <f t="shared" si="53"/>
        <v>0</v>
      </c>
      <c r="H246" s="78">
        <v>0</v>
      </c>
      <c r="I246" s="76">
        <v>0</v>
      </c>
      <c r="J246" s="46">
        <f t="shared" si="54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v>25</v>
      </c>
      <c r="F248" s="71"/>
      <c r="G248" s="46">
        <f t="shared" si="46"/>
        <v>25</v>
      </c>
      <c r="H248" s="78">
        <v>0</v>
      </c>
      <c r="I248" s="76">
        <v>0</v>
      </c>
      <c r="J248" s="46">
        <f t="shared" si="47"/>
        <v>25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+ยกมา!J249</f>
        <v>0</v>
      </c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+ยกมา!J250</f>
        <v>0</v>
      </c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6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26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26" ht="25.5" x14ac:dyDescent="0.55000000000000004">
      <c r="A260" s="1"/>
      <c r="C260" s="121"/>
      <c r="D260" s="122"/>
      <c r="E260" s="24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3153.96</v>
      </c>
      <c r="S260" s="75"/>
    </row>
    <row r="261" spans="1:26" ht="25.5" customHeight="1" x14ac:dyDescent="0.5">
      <c r="A261" s="1"/>
      <c r="C261" s="121"/>
      <c r="D261" s="122"/>
      <c r="E261" s="24"/>
      <c r="F261" s="122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6" ht="25.5" x14ac:dyDescent="0.55000000000000004">
      <c r="A262" s="1"/>
      <c r="C262" s="121"/>
      <c r="D262" s="122"/>
      <c r="E262" s="24"/>
      <c r="F262" s="122"/>
      <c r="G262" s="31"/>
      <c r="J262" s="31"/>
      <c r="K262" s="32"/>
      <c r="L262" s="96" t="s">
        <v>202</v>
      </c>
      <c r="M262" s="96"/>
      <c r="N262" s="33">
        <f>SUM(M5:M261)</f>
        <v>7990</v>
      </c>
    </row>
    <row r="263" spans="1:26" ht="25.5" x14ac:dyDescent="0.55000000000000004">
      <c r="A263" s="1"/>
      <c r="C263" s="121"/>
      <c r="D263" s="122"/>
      <c r="E263" s="24"/>
      <c r="F263" s="122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C264" s="121"/>
      <c r="D264" s="122"/>
      <c r="E264" s="24"/>
      <c r="F264" s="122"/>
      <c r="G264" s="31"/>
      <c r="J264" s="31"/>
      <c r="L264" s="34" t="s">
        <v>204</v>
      </c>
      <c r="M264" s="35"/>
      <c r="N264" s="36">
        <f>SUM(O264:AF264)</f>
        <v>4260</v>
      </c>
      <c r="O264" s="2">
        <v>800</v>
      </c>
      <c r="P264" s="2">
        <v>380</v>
      </c>
      <c r="Q264" s="2">
        <v>100</v>
      </c>
      <c r="R264" s="2">
        <v>180</v>
      </c>
      <c r="S264" s="2">
        <v>800</v>
      </c>
      <c r="T264" s="2">
        <v>600</v>
      </c>
      <c r="U264" s="2">
        <v>100</v>
      </c>
      <c r="V264" s="2">
        <v>10</v>
      </c>
      <c r="W264" s="2">
        <v>300</v>
      </c>
      <c r="X264" s="2">
        <v>300</v>
      </c>
      <c r="Y264" s="2">
        <v>490</v>
      </c>
      <c r="Z264" s="2">
        <v>200</v>
      </c>
    </row>
    <row r="265" spans="1:26" ht="25.5" x14ac:dyDescent="0.55000000000000004">
      <c r="A265" s="1"/>
      <c r="C265" s="121"/>
      <c r="D265" s="122"/>
      <c r="E265" s="24"/>
      <c r="F265" s="122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C266" s="121"/>
      <c r="D266" s="122"/>
      <c r="E266" s="24"/>
      <c r="F266" s="122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C267" s="121"/>
      <c r="D267" s="122"/>
      <c r="E267" s="24"/>
      <c r="F267" s="122"/>
      <c r="G267" s="31"/>
      <c r="J267" s="31"/>
      <c r="L267" s="34" t="s">
        <v>207</v>
      </c>
      <c r="M267" s="35"/>
      <c r="N267" s="37">
        <f>SUM(O5:O260)</f>
        <v>1215</v>
      </c>
    </row>
    <row r="268" spans="1:26" ht="25.5" x14ac:dyDescent="0.55000000000000004">
      <c r="A268" s="1"/>
      <c r="C268" s="121"/>
      <c r="D268" s="122"/>
      <c r="E268" s="24"/>
      <c r="F268" s="122"/>
      <c r="G268" s="31"/>
      <c r="J268" s="31"/>
      <c r="L268" s="34" t="s">
        <v>208</v>
      </c>
      <c r="M268" s="35"/>
      <c r="N268" s="33">
        <f>N262-N263-N264-N266-N267</f>
        <v>2515</v>
      </c>
    </row>
    <row r="269" spans="1:26" ht="25.5" x14ac:dyDescent="0.55000000000000004">
      <c r="A269" s="1"/>
      <c r="C269" s="121"/>
      <c r="D269" s="122"/>
      <c r="E269" s="24"/>
      <c r="F269" s="122"/>
      <c r="G269" s="31"/>
      <c r="J269" s="31"/>
      <c r="L269" s="34" t="s">
        <v>209</v>
      </c>
      <c r="M269" s="35"/>
      <c r="N269" s="37">
        <v>2515</v>
      </c>
    </row>
    <row r="270" spans="1:26" ht="25.5" x14ac:dyDescent="0.55000000000000004">
      <c r="A270" s="1"/>
      <c r="C270" s="121"/>
      <c r="D270" s="122"/>
      <c r="E270" s="24"/>
      <c r="F270" s="122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C271" s="121"/>
      <c r="D271" s="122"/>
      <c r="E271" s="24"/>
      <c r="F271" s="122"/>
      <c r="J271" s="2"/>
      <c r="L271" s="34" t="s">
        <v>211</v>
      </c>
      <c r="M271" s="35"/>
      <c r="N271" s="33">
        <f>+N269-N268</f>
        <v>0</v>
      </c>
    </row>
    <row r="272" spans="1:26" x14ac:dyDescent="0.5">
      <c r="C272" s="121"/>
      <c r="D272" s="122"/>
      <c r="E272" s="121"/>
      <c r="F272" s="121"/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V346"/>
  <sheetViews>
    <sheetView zoomScale="70" zoomScaleNormal="70" workbookViewId="0">
      <pane xSplit="10" ySplit="4" topLeftCell="K233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42</v>
      </c>
      <c r="F5" s="71">
        <v>30</v>
      </c>
      <c r="G5" s="46">
        <f t="shared" ref="G5:G26" si="0">E5+F5</f>
        <v>72</v>
      </c>
      <c r="H5" s="78">
        <v>0</v>
      </c>
      <c r="I5" s="76">
        <v>0</v>
      </c>
      <c r="J5" s="46">
        <f t="shared" ref="J5:J26" si="1">+G5-H5-K5-I5</f>
        <v>63</v>
      </c>
      <c r="K5" s="72">
        <v>9</v>
      </c>
      <c r="L5" s="15">
        <v>50</v>
      </c>
      <c r="M5" s="65">
        <f>+L5*K5</f>
        <v>450</v>
      </c>
      <c r="N5" s="17" t="s">
        <v>16</v>
      </c>
      <c r="O5" s="18"/>
      <c r="P5" s="123">
        <f>SUM(M5-O5)</f>
        <v>450</v>
      </c>
      <c r="Q5" s="90">
        <v>22.48</v>
      </c>
      <c r="R5" s="43">
        <f>+K5*Q5</f>
        <v>202.32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131</v>
      </c>
      <c r="F6" s="71"/>
      <c r="G6" s="46">
        <f t="shared" si="0"/>
        <v>131</v>
      </c>
      <c r="H6" s="78">
        <v>0</v>
      </c>
      <c r="I6" s="76">
        <v>0</v>
      </c>
      <c r="J6" s="46">
        <f t="shared" si="1"/>
        <v>122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/>
      <c r="P6" s="123">
        <f t="shared" ref="P6:P80" si="3">SUM(M6-O6)</f>
        <v>900</v>
      </c>
      <c r="Q6" s="90">
        <v>39.29</v>
      </c>
      <c r="R6" s="43">
        <f t="shared" ref="R6:R80" si="4">+K6*Q6</f>
        <v>353.61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3</v>
      </c>
      <c r="F7" s="71">
        <v>5</v>
      </c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24</v>
      </c>
      <c r="F11" s="71">
        <v>20</v>
      </c>
      <c r="G11" s="46">
        <f t="shared" si="0"/>
        <v>44</v>
      </c>
      <c r="H11" s="78">
        <v>0</v>
      </c>
      <c r="I11" s="76">
        <v>0</v>
      </c>
      <c r="J11" s="46">
        <f t="shared" si="1"/>
        <v>42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85</v>
      </c>
      <c r="P21" s="123">
        <f t="shared" si="3"/>
        <v>85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77</v>
      </c>
      <c r="F22" s="71">
        <v>20</v>
      </c>
      <c r="G22" s="46">
        <f t="shared" si="0"/>
        <v>97</v>
      </c>
      <c r="H22" s="78">
        <v>0</v>
      </c>
      <c r="I22" s="76">
        <v>0</v>
      </c>
      <c r="J22" s="46">
        <f t="shared" si="1"/>
        <v>96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29</v>
      </c>
      <c r="F24" s="71">
        <v>10</v>
      </c>
      <c r="G24" s="46">
        <f t="shared" si="0"/>
        <v>39</v>
      </c>
      <c r="H24" s="78">
        <v>0</v>
      </c>
      <c r="I24" s="76">
        <v>0</v>
      </c>
      <c r="J24" s="46">
        <f t="shared" si="1"/>
        <v>38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21</v>
      </c>
      <c r="F28" s="71">
        <v>10</v>
      </c>
      <c r="G28" s="46">
        <f t="shared" si="5"/>
        <v>31</v>
      </c>
      <c r="H28" s="78">
        <v>0</v>
      </c>
      <c r="I28" s="76">
        <v>0</v>
      </c>
      <c r="J28" s="46">
        <f t="shared" si="6"/>
        <v>28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100</v>
      </c>
      <c r="P28" s="123">
        <f t="shared" si="3"/>
        <v>200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53</v>
      </c>
      <c r="F31" s="71"/>
      <c r="G31" s="46">
        <f t="shared" si="5"/>
        <v>53</v>
      </c>
      <c r="H31" s="78">
        <v>0</v>
      </c>
      <c r="I31" s="76">
        <v>0</v>
      </c>
      <c r="J31" s="46">
        <f t="shared" si="6"/>
        <v>46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23">
        <f t="shared" si="3"/>
        <v>700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4</v>
      </c>
      <c r="F34" s="71">
        <v>5</v>
      </c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11</v>
      </c>
      <c r="F39" s="71">
        <v>10</v>
      </c>
      <c r="G39" s="46">
        <f t="shared" si="5"/>
        <v>21</v>
      </c>
      <c r="H39" s="78">
        <v>0</v>
      </c>
      <c r="I39" s="76">
        <v>0</v>
      </c>
      <c r="J39" s="46">
        <f t="shared" si="6"/>
        <v>20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11</v>
      </c>
      <c r="F40" s="71">
        <v>5</v>
      </c>
      <c r="G40" s="46">
        <f t="shared" si="5"/>
        <v>16</v>
      </c>
      <c r="H40" s="78">
        <v>0</v>
      </c>
      <c r="I40" s="76">
        <v>0</v>
      </c>
      <c r="J40" s="46">
        <f t="shared" si="6"/>
        <v>14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3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5</v>
      </c>
      <c r="F47" s="71">
        <v>2</v>
      </c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9</v>
      </c>
      <c r="F48" s="71">
        <v>3</v>
      </c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9</v>
      </c>
      <c r="F49" s="71">
        <v>3</v>
      </c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3"/>
        <v>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17</v>
      </c>
      <c r="F53" s="71">
        <v>10</v>
      </c>
      <c r="G53" s="46">
        <f t="shared" si="5"/>
        <v>27</v>
      </c>
      <c r="H53" s="78">
        <v>0</v>
      </c>
      <c r="I53" s="76">
        <v>0</v>
      </c>
      <c r="J53" s="46">
        <f t="shared" si="6"/>
        <v>27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24</v>
      </c>
      <c r="F55" s="71">
        <v>5</v>
      </c>
      <c r="G55" s="46">
        <f t="shared" si="5"/>
        <v>29</v>
      </c>
      <c r="H55" s="78">
        <v>0</v>
      </c>
      <c r="I55" s="76">
        <v>0</v>
      </c>
      <c r="J55" s="46">
        <f t="shared" si="6"/>
        <v>22</v>
      </c>
      <c r="K55" s="72">
        <v>7</v>
      </c>
      <c r="L55" s="15">
        <v>120</v>
      </c>
      <c r="M55" s="65">
        <f>+L55*K55</f>
        <v>840</v>
      </c>
      <c r="N55" s="17" t="s">
        <v>16</v>
      </c>
      <c r="O55" s="18">
        <v>140</v>
      </c>
      <c r="P55" s="123">
        <f>SUM(M55-O55)</f>
        <v>700</v>
      </c>
      <c r="Q55" s="90">
        <v>29.34</v>
      </c>
      <c r="R55" s="43">
        <f>+K55*Q55</f>
        <v>205.38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1</v>
      </c>
      <c r="F56" s="71">
        <v>2</v>
      </c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18</v>
      </c>
      <c r="F57" s="71">
        <v>10</v>
      </c>
      <c r="G57" s="46">
        <f t="shared" si="5"/>
        <v>28</v>
      </c>
      <c r="H57" s="78">
        <v>0</v>
      </c>
      <c r="I57" s="76">
        <v>0</v>
      </c>
      <c r="J57" s="46">
        <f t="shared" si="6"/>
        <v>27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3">
        <f t="shared" si="3"/>
        <v>85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5</v>
      </c>
      <c r="F58" s="71">
        <v>5</v>
      </c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5</v>
      </c>
      <c r="F59" s="71">
        <v>5</v>
      </c>
      <c r="G59" s="46">
        <f t="shared" si="5"/>
        <v>10</v>
      </c>
      <c r="H59" s="78">
        <v>0</v>
      </c>
      <c r="I59" s="76">
        <v>0</v>
      </c>
      <c r="J59" s="46">
        <f t="shared" si="6"/>
        <v>10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17</v>
      </c>
      <c r="F62" s="71">
        <v>10</v>
      </c>
      <c r="G62" s="46">
        <f t="shared" si="5"/>
        <v>27</v>
      </c>
      <c r="H62" s="78">
        <v>0</v>
      </c>
      <c r="I62" s="76">
        <v>0</v>
      </c>
      <c r="J62" s="46">
        <f t="shared" si="6"/>
        <v>20</v>
      </c>
      <c r="K62" s="72">
        <v>7</v>
      </c>
      <c r="L62" s="15">
        <v>120</v>
      </c>
      <c r="M62" s="65">
        <f t="shared" si="2"/>
        <v>840</v>
      </c>
      <c r="N62" s="17" t="s">
        <v>16</v>
      </c>
      <c r="O62" s="18">
        <v>175</v>
      </c>
      <c r="P62" s="123">
        <f t="shared" si="3"/>
        <v>665</v>
      </c>
      <c r="Q62" s="90">
        <v>29.82</v>
      </c>
      <c r="R62" s="43">
        <f t="shared" si="4"/>
        <v>208.74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6</v>
      </c>
      <c r="F83" s="71">
        <v>2</v>
      </c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9</v>
      </c>
      <c r="F84" s="71">
        <v>2</v>
      </c>
      <c r="G84" s="46">
        <f t="shared" si="5"/>
        <v>11</v>
      </c>
      <c r="H84" s="78">
        <v>0</v>
      </c>
      <c r="I84" s="76">
        <v>0</v>
      </c>
      <c r="J84" s="46">
        <f t="shared" si="6"/>
        <v>11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23</v>
      </c>
      <c r="F112" s="71"/>
      <c r="G112" s="46">
        <f t="shared" si="23"/>
        <v>23</v>
      </c>
      <c r="H112" s="78">
        <v>0</v>
      </c>
      <c r="I112" s="76">
        <v>0</v>
      </c>
      <c r="J112" s="46">
        <f t="shared" si="24"/>
        <v>23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11</v>
      </c>
      <c r="F115" s="71"/>
      <c r="G115" s="46">
        <f t="shared" si="23"/>
        <v>11</v>
      </c>
      <c r="H115" s="78">
        <v>0</v>
      </c>
      <c r="I115" s="76">
        <v>0</v>
      </c>
      <c r="J115" s="46">
        <f t="shared" si="24"/>
        <v>10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8</v>
      </c>
      <c r="F133" s="71">
        <v>10</v>
      </c>
      <c r="G133" s="46">
        <f t="shared" si="23"/>
        <v>18</v>
      </c>
      <c r="H133" s="78">
        <v>0</v>
      </c>
      <c r="I133" s="76">
        <v>0</v>
      </c>
      <c r="J133" s="46">
        <f t="shared" si="24"/>
        <v>15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3">
        <f t="shared" si="8"/>
        <v>150</v>
      </c>
      <c r="Q133" s="90">
        <v>21.75</v>
      </c>
      <c r="R133" s="43">
        <f t="shared" si="9"/>
        <v>65.25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5</v>
      </c>
      <c r="F180" s="71"/>
      <c r="G180" s="46">
        <f t="shared" si="30"/>
        <v>5</v>
      </c>
      <c r="H180" s="78">
        <v>0</v>
      </c>
      <c r="I180" s="76">
        <v>0</v>
      </c>
      <c r="J180" s="46">
        <f t="shared" si="31"/>
        <v>3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3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16</v>
      </c>
      <c r="F185" s="71"/>
      <c r="G185" s="46">
        <f t="shared" si="30"/>
        <v>16</v>
      </c>
      <c r="H185" s="78">
        <v>0</v>
      </c>
      <c r="I185" s="76">
        <v>0</v>
      </c>
      <c r="J185" s="46">
        <f t="shared" si="31"/>
        <v>16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21</v>
      </c>
      <c r="F193" s="71">
        <v>5</v>
      </c>
      <c r="G193" s="46">
        <f t="shared" si="30"/>
        <v>26</v>
      </c>
      <c r="H193" s="78">
        <v>0</v>
      </c>
      <c r="I193" s="76">
        <v>0</v>
      </c>
      <c r="J193" s="46">
        <f t="shared" si="31"/>
        <v>24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16</v>
      </c>
      <c r="F194" s="71">
        <v>15</v>
      </c>
      <c r="G194" s="46">
        <f t="shared" si="30"/>
        <v>31</v>
      </c>
      <c r="H194" s="78">
        <v>0</v>
      </c>
      <c r="I194" s="76">
        <v>0</v>
      </c>
      <c r="J194" s="46">
        <f t="shared" si="31"/>
        <v>29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16</v>
      </c>
      <c r="F195" s="71">
        <v>5</v>
      </c>
      <c r="G195" s="46">
        <f t="shared" si="30"/>
        <v>21</v>
      </c>
      <c r="H195" s="78">
        <v>0</v>
      </c>
      <c r="I195" s="76">
        <v>0</v>
      </c>
      <c r="J195" s="46">
        <f t="shared" si="31"/>
        <v>20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3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24</v>
      </c>
      <c r="F196" s="71">
        <v>10</v>
      </c>
      <c r="G196" s="46">
        <f t="shared" si="30"/>
        <v>34</v>
      </c>
      <c r="H196" s="78">
        <v>0</v>
      </c>
      <c r="I196" s="76">
        <v>0</v>
      </c>
      <c r="J196" s="46">
        <f t="shared" si="31"/>
        <v>34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16</v>
      </c>
      <c r="F198" s="71"/>
      <c r="G198" s="46">
        <f t="shared" si="30"/>
        <v>16</v>
      </c>
      <c r="H198" s="78">
        <v>0</v>
      </c>
      <c r="I198" s="76">
        <v>0</v>
      </c>
      <c r="J198" s="46">
        <f t="shared" si="31"/>
        <v>15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+'1'!J248</f>
        <v>25</v>
      </c>
      <c r="F248" s="71"/>
      <c r="G248" s="46">
        <f t="shared" si="40"/>
        <v>25</v>
      </c>
      <c r="H248" s="78">
        <v>0</v>
      </c>
      <c r="I248" s="76">
        <v>0</v>
      </c>
      <c r="J248" s="46">
        <f t="shared" si="41"/>
        <v>25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2080.8200000000002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5870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3250</v>
      </c>
      <c r="O264" s="2">
        <v>270</v>
      </c>
      <c r="P264" s="2">
        <v>400</v>
      </c>
      <c r="Q264" s="88">
        <v>100</v>
      </c>
      <c r="R264" s="2">
        <v>610</v>
      </c>
      <c r="S264" s="2">
        <v>100</v>
      </c>
      <c r="T264" s="2">
        <v>370</v>
      </c>
      <c r="U264" s="2">
        <v>1100</v>
      </c>
      <c r="V264" s="2">
        <v>300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635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1985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1985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206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63</v>
      </c>
      <c r="F5" s="71"/>
      <c r="G5" s="46">
        <f t="shared" ref="G5:G26" si="0">E5+F5</f>
        <v>63</v>
      </c>
      <c r="H5" s="78">
        <v>0</v>
      </c>
      <c r="I5" s="76">
        <v>0</v>
      </c>
      <c r="J5" s="46">
        <f t="shared" ref="J5:J26" si="1">+G5-H5-K5-I5</f>
        <v>61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122</v>
      </c>
      <c r="F6" s="71"/>
      <c r="G6" s="46">
        <f t="shared" si="0"/>
        <v>122</v>
      </c>
      <c r="H6" s="78">
        <v>0</v>
      </c>
      <c r="I6" s="76">
        <v>0</v>
      </c>
      <c r="J6" s="46">
        <f t="shared" si="1"/>
        <v>122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42</v>
      </c>
      <c r="F11" s="71"/>
      <c r="G11" s="46">
        <f t="shared" si="0"/>
        <v>42</v>
      </c>
      <c r="H11" s="78">
        <v>0</v>
      </c>
      <c r="I11" s="76">
        <v>0</v>
      </c>
      <c r="J11" s="46">
        <f t="shared" si="1"/>
        <v>40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3">
        <f t="shared" si="3"/>
        <v>50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96</v>
      </c>
      <c r="F22" s="71"/>
      <c r="G22" s="46">
        <f t="shared" si="0"/>
        <v>96</v>
      </c>
      <c r="H22" s="78">
        <v>0</v>
      </c>
      <c r="I22" s="76">
        <v>0</v>
      </c>
      <c r="J22" s="46">
        <f t="shared" si="1"/>
        <v>96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38</v>
      </c>
      <c r="F24" s="71"/>
      <c r="G24" s="46">
        <f t="shared" si="0"/>
        <v>38</v>
      </c>
      <c r="H24" s="78">
        <v>0</v>
      </c>
      <c r="I24" s="76">
        <v>0</v>
      </c>
      <c r="J24" s="46">
        <f t="shared" si="1"/>
        <v>37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46</v>
      </c>
      <c r="F31" s="71"/>
      <c r="G31" s="46">
        <f t="shared" si="5"/>
        <v>46</v>
      </c>
      <c r="H31" s="78">
        <v>0</v>
      </c>
      <c r="I31" s="76">
        <v>0</v>
      </c>
      <c r="J31" s="46">
        <f t="shared" si="6"/>
        <v>46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6</v>
      </c>
      <c r="F33" s="71">
        <v>5</v>
      </c>
      <c r="G33" s="46">
        <f t="shared" si="5"/>
        <v>11</v>
      </c>
      <c r="H33" s="78">
        <v>0</v>
      </c>
      <c r="I33" s="76">
        <v>0</v>
      </c>
      <c r="J33" s="46">
        <f t="shared" si="6"/>
        <v>6</v>
      </c>
      <c r="K33" s="72">
        <v>5</v>
      </c>
      <c r="L33" s="15">
        <v>130</v>
      </c>
      <c r="M33" s="65">
        <f t="shared" si="2"/>
        <v>650</v>
      </c>
      <c r="N33" s="17" t="s">
        <v>16</v>
      </c>
      <c r="O33" s="18"/>
      <c r="P33" s="123">
        <f t="shared" si="3"/>
        <v>650</v>
      </c>
      <c r="Q33" s="90">
        <v>38.9</v>
      </c>
      <c r="R33" s="43">
        <f t="shared" si="4"/>
        <v>194.5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20</v>
      </c>
      <c r="F39" s="71"/>
      <c r="G39" s="46">
        <f t="shared" si="5"/>
        <v>20</v>
      </c>
      <c r="H39" s="78">
        <v>0</v>
      </c>
      <c r="I39" s="76">
        <v>0</v>
      </c>
      <c r="J39" s="46">
        <f t="shared" si="6"/>
        <v>19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3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7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3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27</v>
      </c>
      <c r="F53" s="71"/>
      <c r="G53" s="46">
        <f t="shared" si="5"/>
        <v>27</v>
      </c>
      <c r="H53" s="78">
        <v>0</v>
      </c>
      <c r="I53" s="76">
        <v>0</v>
      </c>
      <c r="J53" s="46">
        <f t="shared" si="6"/>
        <v>26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0</v>
      </c>
      <c r="K56" s="72">
        <v>3</v>
      </c>
      <c r="L56" s="15">
        <v>120</v>
      </c>
      <c r="M56" s="65">
        <f>+L56*K56</f>
        <v>360</v>
      </c>
      <c r="N56" s="17" t="s">
        <v>16</v>
      </c>
      <c r="O56" s="18">
        <v>105</v>
      </c>
      <c r="P56" s="123">
        <f>SUM(M56-O56)</f>
        <v>255</v>
      </c>
      <c r="Q56" s="90">
        <v>33.409999999999997</v>
      </c>
      <c r="R56" s="43">
        <f>+K56*Q56</f>
        <v>100.22999999999999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27</v>
      </c>
      <c r="F57" s="71"/>
      <c r="G57" s="46">
        <f t="shared" si="5"/>
        <v>27</v>
      </c>
      <c r="H57" s="78">
        <v>0</v>
      </c>
      <c r="I57" s="76">
        <v>0</v>
      </c>
      <c r="J57" s="46">
        <f t="shared" si="6"/>
        <v>27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10</v>
      </c>
      <c r="F59" s="71"/>
      <c r="G59" s="46">
        <f t="shared" si="5"/>
        <v>10</v>
      </c>
      <c r="H59" s="78">
        <v>0</v>
      </c>
      <c r="I59" s="76">
        <v>0</v>
      </c>
      <c r="J59" s="46">
        <f t="shared" si="6"/>
        <v>9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3">
        <f t="shared" si="3"/>
        <v>85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20</v>
      </c>
      <c r="F62" s="71"/>
      <c r="G62" s="46">
        <f t="shared" si="5"/>
        <v>20</v>
      </c>
      <c r="H62" s="78">
        <v>0</v>
      </c>
      <c r="I62" s="76">
        <v>0</v>
      </c>
      <c r="J62" s="46">
        <f t="shared" si="6"/>
        <v>12</v>
      </c>
      <c r="K62" s="72">
        <v>8</v>
      </c>
      <c r="L62" s="15">
        <v>120</v>
      </c>
      <c r="M62" s="65">
        <f t="shared" si="2"/>
        <v>960</v>
      </c>
      <c r="N62" s="17" t="s">
        <v>16</v>
      </c>
      <c r="O62" s="18">
        <v>280</v>
      </c>
      <c r="P62" s="123">
        <f t="shared" si="3"/>
        <v>680</v>
      </c>
      <c r="Q62" s="90">
        <v>29.82</v>
      </c>
      <c r="R62" s="43">
        <f t="shared" si="4"/>
        <v>238.56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3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3">
        <f t="shared" si="3"/>
        <v>150</v>
      </c>
      <c r="Q77" s="90">
        <v>17.329999999999998</v>
      </c>
      <c r="R77" s="43">
        <f t="shared" si="4"/>
        <v>51.989999999999995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11</v>
      </c>
      <c r="F84" s="71"/>
      <c r="G84" s="46">
        <f t="shared" si="5"/>
        <v>11</v>
      </c>
      <c r="H84" s="78">
        <v>0</v>
      </c>
      <c r="I84" s="76">
        <v>0</v>
      </c>
      <c r="J84" s="46">
        <f t="shared" si="6"/>
        <v>10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/>
      <c r="P84" s="123">
        <f t="shared" si="11"/>
        <v>50</v>
      </c>
      <c r="Q84" s="90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23</v>
      </c>
      <c r="F112" s="71"/>
      <c r="G112" s="46">
        <f t="shared" si="23"/>
        <v>23</v>
      </c>
      <c r="H112" s="78">
        <v>0</v>
      </c>
      <c r="I112" s="76">
        <v>0</v>
      </c>
      <c r="J112" s="46">
        <f t="shared" si="24"/>
        <v>22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15</v>
      </c>
      <c r="F133" s="71"/>
      <c r="G133" s="46">
        <f t="shared" si="23"/>
        <v>15</v>
      </c>
      <c r="H133" s="78">
        <v>0</v>
      </c>
      <c r="I133" s="76">
        <v>0</v>
      </c>
      <c r="J133" s="46">
        <f t="shared" si="24"/>
        <v>15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16</v>
      </c>
      <c r="F185" s="71"/>
      <c r="G185" s="46">
        <f t="shared" si="30"/>
        <v>16</v>
      </c>
      <c r="H185" s="78">
        <v>0</v>
      </c>
      <c r="I185" s="76">
        <v>0</v>
      </c>
      <c r="J185" s="46">
        <f t="shared" si="31"/>
        <v>16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>+K191*Q191</f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>+K192*Q192</f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24</v>
      </c>
      <c r="F193" s="71"/>
      <c r="G193" s="46">
        <f t="shared" si="30"/>
        <v>24</v>
      </c>
      <c r="H193" s="78">
        <v>0</v>
      </c>
      <c r="I193" s="76">
        <v>0</v>
      </c>
      <c r="J193" s="46">
        <f t="shared" si="31"/>
        <v>24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29</v>
      </c>
      <c r="F194" s="71"/>
      <c r="G194" s="46">
        <f t="shared" si="30"/>
        <v>29</v>
      </c>
      <c r="H194" s="78">
        <v>0</v>
      </c>
      <c r="I194" s="76">
        <v>0</v>
      </c>
      <c r="J194" s="46">
        <f t="shared" si="31"/>
        <v>28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20</v>
      </c>
      <c r="F195" s="71"/>
      <c r="G195" s="46">
        <f t="shared" si="30"/>
        <v>20</v>
      </c>
      <c r="H195" s="78">
        <v>0</v>
      </c>
      <c r="I195" s="76">
        <v>0</v>
      </c>
      <c r="J195" s="46">
        <f t="shared" si="31"/>
        <v>19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3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34</v>
      </c>
      <c r="F196" s="71"/>
      <c r="G196" s="46">
        <f t="shared" si="30"/>
        <v>34</v>
      </c>
      <c r="H196" s="78">
        <v>0</v>
      </c>
      <c r="I196" s="76">
        <v>0</v>
      </c>
      <c r="J196" s="46">
        <f t="shared" si="31"/>
        <v>34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+'2'!J248</f>
        <v>25</v>
      </c>
      <c r="F248" s="71"/>
      <c r="G248" s="46">
        <f t="shared" si="40"/>
        <v>25</v>
      </c>
      <c r="H248" s="78">
        <v>0</v>
      </c>
      <c r="I248" s="76">
        <v>0</v>
      </c>
      <c r="J248" s="46">
        <f t="shared" si="41"/>
        <v>25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941.2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3130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970</v>
      </c>
      <c r="O264" s="2">
        <v>170</v>
      </c>
      <c r="P264" s="2">
        <v>50</v>
      </c>
      <c r="Q264" s="88">
        <v>750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L233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61</v>
      </c>
      <c r="F5" s="71"/>
      <c r="G5" s="46">
        <f t="shared" ref="G5:G26" si="0">E5+F5</f>
        <v>61</v>
      </c>
      <c r="H5" s="78">
        <v>0</v>
      </c>
      <c r="I5" s="76">
        <v>0</v>
      </c>
      <c r="J5" s="46">
        <f t="shared" ref="J5:J26" si="1">+G5-H5-K5-I5</f>
        <v>60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122</v>
      </c>
      <c r="F6" s="71"/>
      <c r="G6" s="46">
        <f t="shared" si="0"/>
        <v>122</v>
      </c>
      <c r="H6" s="78">
        <v>0</v>
      </c>
      <c r="I6" s="76">
        <v>0</v>
      </c>
      <c r="J6" s="46">
        <f t="shared" si="1"/>
        <v>120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40</v>
      </c>
      <c r="F11" s="71"/>
      <c r="G11" s="46">
        <f t="shared" si="0"/>
        <v>40</v>
      </c>
      <c r="H11" s="78">
        <v>0</v>
      </c>
      <c r="I11" s="76">
        <v>0</v>
      </c>
      <c r="J11" s="46">
        <f t="shared" si="1"/>
        <v>39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96</v>
      </c>
      <c r="F22" s="71"/>
      <c r="G22" s="46">
        <f t="shared" si="0"/>
        <v>96</v>
      </c>
      <c r="H22" s="78">
        <v>0</v>
      </c>
      <c r="I22" s="76">
        <v>0</v>
      </c>
      <c r="J22" s="46">
        <f t="shared" si="1"/>
        <v>88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/>
      <c r="P22" s="123">
        <f t="shared" si="3"/>
        <v>800</v>
      </c>
      <c r="Q22" s="90">
        <v>26.6</v>
      </c>
      <c r="R22" s="43">
        <f t="shared" si="4"/>
        <v>212.8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37</v>
      </c>
      <c r="F24" s="71"/>
      <c r="G24" s="46">
        <f t="shared" si="0"/>
        <v>37</v>
      </c>
      <c r="H24" s="78">
        <v>0</v>
      </c>
      <c r="I24" s="76">
        <v>0</v>
      </c>
      <c r="J24" s="46">
        <f t="shared" si="1"/>
        <v>35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46</v>
      </c>
      <c r="F31" s="71"/>
      <c r="G31" s="46">
        <f t="shared" si="5"/>
        <v>46</v>
      </c>
      <c r="H31" s="78">
        <v>0</v>
      </c>
      <c r="I31" s="76">
        <v>0</v>
      </c>
      <c r="J31" s="46">
        <f t="shared" si="6"/>
        <v>46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19</v>
      </c>
      <c r="F39" s="71"/>
      <c r="G39" s="46">
        <f t="shared" si="5"/>
        <v>19</v>
      </c>
      <c r="H39" s="78">
        <v>0</v>
      </c>
      <c r="I39" s="76">
        <v>0</v>
      </c>
      <c r="J39" s="46">
        <f t="shared" si="6"/>
        <v>19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7</v>
      </c>
      <c r="F41" s="71"/>
      <c r="G41" s="46">
        <f t="shared" si="5"/>
        <v>7</v>
      </c>
      <c r="H41" s="78">
        <v>0</v>
      </c>
      <c r="I41" s="76">
        <v>0</v>
      </c>
      <c r="J41" s="46">
        <f t="shared" si="6"/>
        <v>7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26</v>
      </c>
      <c r="F53" s="71"/>
      <c r="G53" s="46">
        <f t="shared" si="5"/>
        <v>26</v>
      </c>
      <c r="H53" s="78">
        <v>0</v>
      </c>
      <c r="I53" s="76">
        <v>0</v>
      </c>
      <c r="J53" s="46">
        <f t="shared" si="6"/>
        <v>25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27</v>
      </c>
      <c r="F57" s="71"/>
      <c r="G57" s="46">
        <f t="shared" si="5"/>
        <v>27</v>
      </c>
      <c r="H57" s="78">
        <v>0</v>
      </c>
      <c r="I57" s="76">
        <v>0</v>
      </c>
      <c r="J57" s="46">
        <f t="shared" si="6"/>
        <v>27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9</v>
      </c>
      <c r="F59" s="71"/>
      <c r="G59" s="46">
        <f t="shared" si="5"/>
        <v>9</v>
      </c>
      <c r="H59" s="78">
        <v>0</v>
      </c>
      <c r="I59" s="76">
        <v>0</v>
      </c>
      <c r="J59" s="46">
        <f t="shared" si="6"/>
        <v>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12</v>
      </c>
      <c r="F62" s="71"/>
      <c r="G62" s="46">
        <f t="shared" si="5"/>
        <v>12</v>
      </c>
      <c r="H62" s="78">
        <v>0</v>
      </c>
      <c r="I62" s="76">
        <v>0</v>
      </c>
      <c r="J62" s="46">
        <f t="shared" si="6"/>
        <v>12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10</v>
      </c>
      <c r="F84" s="71"/>
      <c r="G84" s="46">
        <f t="shared" si="5"/>
        <v>10</v>
      </c>
      <c r="H84" s="78">
        <v>0</v>
      </c>
      <c r="I84" s="76">
        <v>0</v>
      </c>
      <c r="J84" s="46">
        <f t="shared" si="6"/>
        <v>10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+'3'!J99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10</v>
      </c>
      <c r="F115" s="71"/>
      <c r="G115" s="46">
        <f t="shared" si="23"/>
        <v>10</v>
      </c>
      <c r="H115" s="78">
        <v>0</v>
      </c>
      <c r="I115" s="76">
        <v>0</v>
      </c>
      <c r="J115" s="46">
        <f t="shared" si="24"/>
        <v>10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15</v>
      </c>
      <c r="F133" s="71"/>
      <c r="G133" s="46">
        <f t="shared" si="23"/>
        <v>15</v>
      </c>
      <c r="H133" s="78">
        <v>0</v>
      </c>
      <c r="I133" s="76">
        <v>0</v>
      </c>
      <c r="J133" s="46">
        <f t="shared" si="24"/>
        <v>15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+'3'!J173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16</v>
      </c>
      <c r="F185" s="71"/>
      <c r="G185" s="46">
        <f t="shared" si="30"/>
        <v>16</v>
      </c>
      <c r="H185" s="78">
        <v>0</v>
      </c>
      <c r="I185" s="76">
        <v>0</v>
      </c>
      <c r="J185" s="46">
        <f t="shared" si="31"/>
        <v>13</v>
      </c>
      <c r="K185" s="72">
        <v>3</v>
      </c>
      <c r="L185" s="20">
        <v>80</v>
      </c>
      <c r="M185" s="65">
        <f t="shared" si="34"/>
        <v>240</v>
      </c>
      <c r="N185" s="17" t="s">
        <v>16</v>
      </c>
      <c r="O185" s="18"/>
      <c r="P185" s="123">
        <f t="shared" si="35"/>
        <v>240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24</v>
      </c>
      <c r="F193" s="71"/>
      <c r="G193" s="46">
        <f t="shared" si="30"/>
        <v>24</v>
      </c>
      <c r="H193" s="78">
        <v>0</v>
      </c>
      <c r="I193" s="76">
        <v>0</v>
      </c>
      <c r="J193" s="46">
        <f t="shared" si="31"/>
        <v>24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28</v>
      </c>
      <c r="F194" s="71"/>
      <c r="G194" s="46">
        <f t="shared" si="30"/>
        <v>28</v>
      </c>
      <c r="H194" s="78">
        <v>0</v>
      </c>
      <c r="I194" s="76">
        <v>0</v>
      </c>
      <c r="J194" s="46">
        <f t="shared" si="31"/>
        <v>26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19</v>
      </c>
      <c r="F195" s="71"/>
      <c r="G195" s="46">
        <f t="shared" si="30"/>
        <v>19</v>
      </c>
      <c r="H195" s="78">
        <v>0</v>
      </c>
      <c r="I195" s="76">
        <v>0</v>
      </c>
      <c r="J195" s="46">
        <f t="shared" si="31"/>
        <v>19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34</v>
      </c>
      <c r="F196" s="71"/>
      <c r="G196" s="46">
        <f t="shared" si="30"/>
        <v>34</v>
      </c>
      <c r="H196" s="78">
        <v>0</v>
      </c>
      <c r="I196" s="76">
        <v>0</v>
      </c>
      <c r="J196" s="46">
        <f t="shared" si="31"/>
        <v>30</v>
      </c>
      <c r="K196" s="72">
        <v>4</v>
      </c>
      <c r="L196" s="20">
        <v>120</v>
      </c>
      <c r="M196" s="65">
        <f t="shared" si="34"/>
        <v>480</v>
      </c>
      <c r="N196" s="17" t="s">
        <v>16</v>
      </c>
      <c r="O196" s="18"/>
      <c r="P196" s="123">
        <f t="shared" si="35"/>
        <v>480</v>
      </c>
      <c r="Q196" s="90">
        <v>73</v>
      </c>
      <c r="R196" s="43">
        <f t="shared" si="36"/>
        <v>292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+'3'!J243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+'3'!J248</f>
        <v>25</v>
      </c>
      <c r="F248" s="71"/>
      <c r="G248" s="46">
        <f t="shared" si="40"/>
        <v>25</v>
      </c>
      <c r="H248" s="78">
        <v>0</v>
      </c>
      <c r="I248" s="76">
        <v>0</v>
      </c>
      <c r="J248" s="46">
        <f t="shared" si="41"/>
        <v>25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894.47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2360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1450</v>
      </c>
      <c r="O264" s="2">
        <v>650</v>
      </c>
      <c r="P264" s="2">
        <v>800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46"/>
  <sheetViews>
    <sheetView zoomScale="70" zoomScaleNormal="70" workbookViewId="0">
      <pane xSplit="10" ySplit="4" topLeftCell="N209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60</v>
      </c>
      <c r="F5" s="71"/>
      <c r="G5" s="46">
        <f t="shared" ref="G5:G26" si="0">E5+F5</f>
        <v>60</v>
      </c>
      <c r="H5" s="78">
        <v>0</v>
      </c>
      <c r="I5" s="76">
        <v>0</v>
      </c>
      <c r="J5" s="46">
        <f t="shared" ref="J5:J26" si="1">+G5-H5-K5-I5</f>
        <v>60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120</v>
      </c>
      <c r="F6" s="71">
        <v>20</v>
      </c>
      <c r="G6" s="46">
        <f t="shared" si="0"/>
        <v>140</v>
      </c>
      <c r="H6" s="78">
        <v>0</v>
      </c>
      <c r="I6" s="76">
        <v>0</v>
      </c>
      <c r="J6" s="46">
        <f t="shared" si="1"/>
        <v>136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39</v>
      </c>
      <c r="F11" s="71"/>
      <c r="G11" s="46">
        <f t="shared" si="0"/>
        <v>39</v>
      </c>
      <c r="H11" s="78">
        <v>0</v>
      </c>
      <c r="I11" s="76">
        <v>0</v>
      </c>
      <c r="J11" s="46">
        <f t="shared" si="1"/>
        <v>39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7</v>
      </c>
      <c r="F20" s="71">
        <v>5</v>
      </c>
      <c r="G20" s="46">
        <f t="shared" si="0"/>
        <v>12</v>
      </c>
      <c r="H20" s="78">
        <v>0</v>
      </c>
      <c r="I20" s="76">
        <v>0</v>
      </c>
      <c r="J20" s="46">
        <f t="shared" si="1"/>
        <v>11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1</v>
      </c>
      <c r="F21" s="71">
        <v>5</v>
      </c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88</v>
      </c>
      <c r="F22" s="71"/>
      <c r="G22" s="46">
        <f t="shared" si="0"/>
        <v>88</v>
      </c>
      <c r="H22" s="78">
        <v>0</v>
      </c>
      <c r="I22" s="76">
        <v>0</v>
      </c>
      <c r="J22" s="46">
        <f t="shared" si="1"/>
        <v>81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350</v>
      </c>
      <c r="P22" s="123">
        <f t="shared" si="3"/>
        <v>350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35</v>
      </c>
      <c r="F24" s="71"/>
      <c r="G24" s="46">
        <f t="shared" si="0"/>
        <v>35</v>
      </c>
      <c r="H24" s="78">
        <v>0</v>
      </c>
      <c r="I24" s="76">
        <v>0</v>
      </c>
      <c r="J24" s="46">
        <f t="shared" si="1"/>
        <v>34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3">
        <f t="shared" si="3"/>
        <v>50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26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3">
        <f t="shared" si="3"/>
        <v>100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46</v>
      </c>
      <c r="F31" s="71">
        <v>20</v>
      </c>
      <c r="G31" s="46">
        <f t="shared" si="5"/>
        <v>66</v>
      </c>
      <c r="H31" s="78">
        <v>0</v>
      </c>
      <c r="I31" s="76">
        <v>0</v>
      </c>
      <c r="J31" s="46">
        <f t="shared" si="6"/>
        <v>66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3</v>
      </c>
      <c r="F32" s="71">
        <v>10</v>
      </c>
      <c r="G32" s="46">
        <f t="shared" si="5"/>
        <v>13</v>
      </c>
      <c r="H32" s="78">
        <v>0</v>
      </c>
      <c r="I32" s="76">
        <v>0</v>
      </c>
      <c r="J32" s="46">
        <f t="shared" si="6"/>
        <v>12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6</v>
      </c>
      <c r="F33" s="71">
        <v>5</v>
      </c>
      <c r="G33" s="46">
        <f t="shared" si="5"/>
        <v>11</v>
      </c>
      <c r="H33" s="78">
        <v>0</v>
      </c>
      <c r="I33" s="76">
        <v>0</v>
      </c>
      <c r="J33" s="46">
        <f t="shared" si="6"/>
        <v>11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19</v>
      </c>
      <c r="F39" s="71"/>
      <c r="G39" s="46">
        <f t="shared" si="5"/>
        <v>19</v>
      </c>
      <c r="H39" s="78">
        <v>0</v>
      </c>
      <c r="I39" s="76">
        <v>0</v>
      </c>
      <c r="J39" s="46">
        <f t="shared" si="6"/>
        <v>19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13</v>
      </c>
      <c r="F40" s="71"/>
      <c r="G40" s="46">
        <f t="shared" si="5"/>
        <v>13</v>
      </c>
      <c r="H40" s="78">
        <v>0</v>
      </c>
      <c r="I40" s="76">
        <v>0</v>
      </c>
      <c r="J40" s="46">
        <f t="shared" si="6"/>
        <v>13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7</v>
      </c>
      <c r="F41" s="71">
        <v>5</v>
      </c>
      <c r="G41" s="46">
        <f t="shared" si="5"/>
        <v>12</v>
      </c>
      <c r="H41" s="78">
        <v>0</v>
      </c>
      <c r="I41" s="76">
        <v>0</v>
      </c>
      <c r="J41" s="46">
        <f t="shared" si="6"/>
        <v>11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3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3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25</v>
      </c>
      <c r="F53" s="71"/>
      <c r="G53" s="46">
        <f t="shared" si="5"/>
        <v>25</v>
      </c>
      <c r="H53" s="78">
        <v>0</v>
      </c>
      <c r="I53" s="76">
        <v>0</v>
      </c>
      <c r="J53" s="46">
        <f t="shared" si="6"/>
        <v>25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27</v>
      </c>
      <c r="F57" s="71"/>
      <c r="G57" s="46">
        <f t="shared" si="5"/>
        <v>27</v>
      </c>
      <c r="H57" s="78">
        <v>0</v>
      </c>
      <c r="I57" s="76">
        <v>0</v>
      </c>
      <c r="J57" s="46">
        <f t="shared" si="6"/>
        <v>27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9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3">
        <f t="shared" si="3"/>
        <v>85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9</v>
      </c>
      <c r="F59" s="71"/>
      <c r="G59" s="46">
        <f t="shared" si="5"/>
        <v>9</v>
      </c>
      <c r="H59" s="78">
        <v>0</v>
      </c>
      <c r="I59" s="76">
        <v>0</v>
      </c>
      <c r="J59" s="46">
        <f t="shared" si="6"/>
        <v>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12</v>
      </c>
      <c r="F62" s="71">
        <v>5</v>
      </c>
      <c r="G62" s="46">
        <f t="shared" si="5"/>
        <v>17</v>
      </c>
      <c r="H62" s="78">
        <v>0</v>
      </c>
      <c r="I62" s="76">
        <v>0</v>
      </c>
      <c r="J62" s="46">
        <f t="shared" si="6"/>
        <v>16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3">
        <f t="shared" si="3"/>
        <v>85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10</v>
      </c>
      <c r="F84" s="71"/>
      <c r="G84" s="46">
        <f t="shared" si="5"/>
        <v>10</v>
      </c>
      <c r="H84" s="78">
        <v>0</v>
      </c>
      <c r="I84" s="76">
        <v>0</v>
      </c>
      <c r="J84" s="46">
        <f t="shared" si="6"/>
        <v>10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+'4'!J99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10</v>
      </c>
      <c r="F115" s="71">
        <v>10</v>
      </c>
      <c r="G115" s="46">
        <f t="shared" si="23"/>
        <v>20</v>
      </c>
      <c r="H115" s="78">
        <v>0</v>
      </c>
      <c r="I115" s="76">
        <v>0</v>
      </c>
      <c r="J115" s="46">
        <f t="shared" si="24"/>
        <v>20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15</v>
      </c>
      <c r="F133" s="71">
        <v>5</v>
      </c>
      <c r="G133" s="46">
        <f t="shared" si="23"/>
        <v>20</v>
      </c>
      <c r="H133" s="78">
        <v>0</v>
      </c>
      <c r="I133" s="76">
        <v>0</v>
      </c>
      <c r="J133" s="46">
        <f t="shared" si="24"/>
        <v>19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+'4'!J173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13</v>
      </c>
      <c r="F185" s="71"/>
      <c r="G185" s="46">
        <f t="shared" si="30"/>
        <v>13</v>
      </c>
      <c r="H185" s="78">
        <v>0</v>
      </c>
      <c r="I185" s="76">
        <v>0</v>
      </c>
      <c r="J185" s="46">
        <f t="shared" si="31"/>
        <v>12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24</v>
      </c>
      <c r="F193" s="71"/>
      <c r="G193" s="46">
        <f t="shared" si="30"/>
        <v>24</v>
      </c>
      <c r="H193" s="78">
        <v>0</v>
      </c>
      <c r="I193" s="76">
        <v>0</v>
      </c>
      <c r="J193" s="46">
        <f t="shared" si="31"/>
        <v>23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19</v>
      </c>
      <c r="F195" s="71"/>
      <c r="G195" s="46">
        <f t="shared" si="30"/>
        <v>19</v>
      </c>
      <c r="H195" s="78">
        <v>0</v>
      </c>
      <c r="I195" s="76">
        <v>0</v>
      </c>
      <c r="J195" s="46">
        <f t="shared" si="31"/>
        <v>19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30</v>
      </c>
      <c r="F196" s="71"/>
      <c r="G196" s="46">
        <f t="shared" si="30"/>
        <v>30</v>
      </c>
      <c r="H196" s="78">
        <v>0</v>
      </c>
      <c r="I196" s="76">
        <v>0</v>
      </c>
      <c r="J196" s="46">
        <f t="shared" si="31"/>
        <v>29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+'4'!J243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+'4'!J248</f>
        <v>25</v>
      </c>
      <c r="F248" s="71"/>
      <c r="G248" s="46">
        <f t="shared" si="40"/>
        <v>25</v>
      </c>
      <c r="H248" s="78">
        <v>0</v>
      </c>
      <c r="I248" s="76">
        <v>0</v>
      </c>
      <c r="J248" s="46">
        <f t="shared" si="41"/>
        <v>25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789.05000000000007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2405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200</v>
      </c>
      <c r="P264" s="2">
        <v>100</v>
      </c>
      <c r="Q264" s="88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230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60</v>
      </c>
      <c r="F5" s="71"/>
      <c r="G5" s="46">
        <f t="shared" ref="G5:G26" si="0">E5+F5</f>
        <v>60</v>
      </c>
      <c r="H5" s="78">
        <v>0</v>
      </c>
      <c r="I5" s="76">
        <v>0</v>
      </c>
      <c r="J5" s="46">
        <f t="shared" ref="J5:J26" si="1">+G5-H5-K5-I5</f>
        <v>58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136</v>
      </c>
      <c r="F6" s="71"/>
      <c r="G6" s="46">
        <f t="shared" si="0"/>
        <v>136</v>
      </c>
      <c r="H6" s="78">
        <v>0</v>
      </c>
      <c r="I6" s="76">
        <v>0</v>
      </c>
      <c r="J6" s="46">
        <f t="shared" si="1"/>
        <v>133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39</v>
      </c>
      <c r="F11" s="71"/>
      <c r="G11" s="46">
        <f t="shared" si="0"/>
        <v>39</v>
      </c>
      <c r="H11" s="78">
        <v>0</v>
      </c>
      <c r="I11" s="76">
        <v>0</v>
      </c>
      <c r="J11" s="46">
        <f t="shared" si="1"/>
        <v>39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11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6</v>
      </c>
      <c r="F21" s="71"/>
      <c r="G21" s="46">
        <f t="shared" si="0"/>
        <v>6</v>
      </c>
      <c r="H21" s="78">
        <v>1</v>
      </c>
      <c r="I21" s="76">
        <v>0</v>
      </c>
      <c r="J21" s="46">
        <f t="shared" si="1"/>
        <v>0</v>
      </c>
      <c r="K21" s="72">
        <v>5</v>
      </c>
      <c r="L21" s="15">
        <v>85</v>
      </c>
      <c r="M21" s="65">
        <f t="shared" si="2"/>
        <v>425</v>
      </c>
      <c r="N21" s="17" t="s">
        <v>16</v>
      </c>
      <c r="O21" s="18"/>
      <c r="P21" s="123">
        <f t="shared" si="3"/>
        <v>425</v>
      </c>
      <c r="Q21" s="90">
        <v>22.85</v>
      </c>
      <c r="R21" s="43">
        <f t="shared" si="4"/>
        <v>114.25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81</v>
      </c>
      <c r="F22" s="71"/>
      <c r="G22" s="46">
        <f t="shared" si="0"/>
        <v>81</v>
      </c>
      <c r="H22" s="78">
        <v>0</v>
      </c>
      <c r="I22" s="76">
        <v>0</v>
      </c>
      <c r="J22" s="46">
        <f t="shared" si="1"/>
        <v>72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>
        <v>450</v>
      </c>
      <c r="P22" s="123">
        <f t="shared" si="3"/>
        <v>450</v>
      </c>
      <c r="Q22" s="90">
        <v>26.6</v>
      </c>
      <c r="R22" s="43">
        <f t="shared" si="4"/>
        <v>239.4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34</v>
      </c>
      <c r="F24" s="71"/>
      <c r="G24" s="46">
        <f t="shared" si="0"/>
        <v>34</v>
      </c>
      <c r="H24" s="78">
        <v>0</v>
      </c>
      <c r="I24" s="76">
        <v>0</v>
      </c>
      <c r="J24" s="46">
        <f t="shared" si="1"/>
        <v>32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3">
        <f t="shared" si="3"/>
        <v>100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26</v>
      </c>
      <c r="F28" s="71"/>
      <c r="G28" s="46">
        <f t="shared" si="5"/>
        <v>26</v>
      </c>
      <c r="H28" s="78">
        <v>0</v>
      </c>
      <c r="I28" s="76">
        <v>0</v>
      </c>
      <c r="J28" s="46">
        <f t="shared" si="6"/>
        <v>24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50</v>
      </c>
      <c r="P28" s="123">
        <f t="shared" si="3"/>
        <v>150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66</v>
      </c>
      <c r="F31" s="71"/>
      <c r="G31" s="46">
        <f t="shared" si="5"/>
        <v>66</v>
      </c>
      <c r="H31" s="78">
        <v>0</v>
      </c>
      <c r="I31" s="76">
        <v>0</v>
      </c>
      <c r="J31" s="46">
        <f t="shared" si="6"/>
        <v>63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12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11</v>
      </c>
      <c r="F33" s="71"/>
      <c r="G33" s="46">
        <f t="shared" si="5"/>
        <v>11</v>
      </c>
      <c r="H33" s="78">
        <v>0</v>
      </c>
      <c r="I33" s="76">
        <v>0</v>
      </c>
      <c r="J33" s="46">
        <f t="shared" si="6"/>
        <v>11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19</v>
      </c>
      <c r="F39" s="71"/>
      <c r="G39" s="46">
        <f t="shared" si="5"/>
        <v>19</v>
      </c>
      <c r="H39" s="78">
        <v>4</v>
      </c>
      <c r="I39" s="76">
        <v>0</v>
      </c>
      <c r="J39" s="46">
        <f t="shared" si="6"/>
        <v>15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13</v>
      </c>
      <c r="F40" s="71"/>
      <c r="G40" s="46">
        <f t="shared" si="5"/>
        <v>13</v>
      </c>
      <c r="H40" s="78">
        <v>0</v>
      </c>
      <c r="I40" s="76">
        <v>0</v>
      </c>
      <c r="J40" s="46">
        <f t="shared" si="6"/>
        <v>12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25</v>
      </c>
      <c r="F53" s="71"/>
      <c r="G53" s="46">
        <f t="shared" si="5"/>
        <v>25</v>
      </c>
      <c r="H53" s="78">
        <v>0</v>
      </c>
      <c r="I53" s="76">
        <v>0</v>
      </c>
      <c r="J53" s="46">
        <f t="shared" si="6"/>
        <v>23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3">
        <f>SUM(M55-O55)</f>
        <v>85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27</v>
      </c>
      <c r="F57" s="71"/>
      <c r="G57" s="46">
        <f t="shared" si="5"/>
        <v>27</v>
      </c>
      <c r="H57" s="78">
        <v>0</v>
      </c>
      <c r="I57" s="76">
        <v>0</v>
      </c>
      <c r="J57" s="46">
        <f t="shared" si="6"/>
        <v>27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8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3">
        <f t="shared" si="3"/>
        <v>85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9</v>
      </c>
      <c r="F59" s="71"/>
      <c r="G59" s="46">
        <f t="shared" si="5"/>
        <v>9</v>
      </c>
      <c r="H59" s="78">
        <v>0</v>
      </c>
      <c r="I59" s="76">
        <v>0</v>
      </c>
      <c r="J59" s="46">
        <f t="shared" si="6"/>
        <v>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16</v>
      </c>
      <c r="F62" s="71"/>
      <c r="G62" s="46">
        <f t="shared" si="5"/>
        <v>16</v>
      </c>
      <c r="H62" s="78">
        <v>0</v>
      </c>
      <c r="I62" s="76">
        <v>0</v>
      </c>
      <c r="J62" s="46">
        <f t="shared" si="6"/>
        <v>16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2</v>
      </c>
      <c r="F72" s="71"/>
      <c r="G72" s="46">
        <f t="shared" si="5"/>
        <v>2</v>
      </c>
      <c r="H72" s="78">
        <v>1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3</v>
      </c>
      <c r="F77" s="71"/>
      <c r="G77" s="46">
        <f t="shared" si="5"/>
        <v>3</v>
      </c>
      <c r="H77" s="78">
        <v>1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8</v>
      </c>
      <c r="F83" s="71"/>
      <c r="G83" s="46">
        <f t="shared" si="5"/>
        <v>8</v>
      </c>
      <c r="H83" s="78">
        <v>1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10</v>
      </c>
      <c r="F84" s="71"/>
      <c r="G84" s="46">
        <f t="shared" si="5"/>
        <v>10</v>
      </c>
      <c r="H84" s="78">
        <v>1</v>
      </c>
      <c r="I84" s="76">
        <v>0</v>
      </c>
      <c r="J84" s="46">
        <f t="shared" si="6"/>
        <v>8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/>
      <c r="P84" s="123">
        <f t="shared" si="11"/>
        <v>50</v>
      </c>
      <c r="Q84" s="90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+'5'!J99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0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>
        <v>22</v>
      </c>
      <c r="P99" s="123">
        <f t="shared" ref="P99:P105" si="26">SUM(M99-O99)</f>
        <v>23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20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2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19</v>
      </c>
      <c r="F133" s="71"/>
      <c r="G133" s="46">
        <f t="shared" si="23"/>
        <v>19</v>
      </c>
      <c r="H133" s="78">
        <v>0</v>
      </c>
      <c r="I133" s="76">
        <v>0</v>
      </c>
      <c r="J133" s="46">
        <f t="shared" si="24"/>
        <v>17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3">
        <f t="shared" si="8"/>
        <v>50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+'5'!J173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0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35</v>
      </c>
      <c r="P173" s="123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19</v>
      </c>
      <c r="F195" s="71"/>
      <c r="G195" s="46">
        <f t="shared" si="30"/>
        <v>19</v>
      </c>
      <c r="H195" s="78">
        <v>0</v>
      </c>
      <c r="I195" s="76">
        <v>0</v>
      </c>
      <c r="J195" s="46">
        <f t="shared" si="31"/>
        <v>19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29</v>
      </c>
      <c r="F196" s="71"/>
      <c r="G196" s="46">
        <f t="shared" si="30"/>
        <v>29</v>
      </c>
      <c r="H196" s="78">
        <v>0</v>
      </c>
      <c r="I196" s="76">
        <v>0</v>
      </c>
      <c r="J196" s="46">
        <f t="shared" si="31"/>
        <v>29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15</v>
      </c>
      <c r="F198" s="71"/>
      <c r="G198" s="46">
        <f t="shared" si="30"/>
        <v>15</v>
      </c>
      <c r="H198" s="78">
        <v>0</v>
      </c>
      <c r="I198" s="76">
        <v>0</v>
      </c>
      <c r="J198" s="46">
        <f t="shared" si="31"/>
        <v>14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+'5'!J243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+'5'!J248</f>
        <v>25</v>
      </c>
      <c r="F248" s="71"/>
      <c r="G248" s="46">
        <f t="shared" si="40"/>
        <v>25</v>
      </c>
      <c r="H248" s="78">
        <v>0</v>
      </c>
      <c r="I248" s="76">
        <v>0</v>
      </c>
      <c r="J248" s="46">
        <f t="shared" si="41"/>
        <v>25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1079.0500000000002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3400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975</v>
      </c>
      <c r="O264" s="2">
        <v>500</v>
      </c>
      <c r="P264" s="2">
        <v>50</v>
      </c>
      <c r="Q264" s="88">
        <v>425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777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1648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1648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197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58</v>
      </c>
      <c r="F5" s="71"/>
      <c r="G5" s="46">
        <f t="shared" ref="G5:G26" si="0">E5+F5</f>
        <v>58</v>
      </c>
      <c r="H5" s="78">
        <v>0</v>
      </c>
      <c r="I5" s="76">
        <v>0</v>
      </c>
      <c r="J5" s="46">
        <f t="shared" ref="J5:J26" si="1">+G5-H5-K5-I5</f>
        <v>58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133</v>
      </c>
      <c r="F6" s="71"/>
      <c r="G6" s="46">
        <f t="shared" si="0"/>
        <v>133</v>
      </c>
      <c r="H6" s="78">
        <v>0</v>
      </c>
      <c r="I6" s="76">
        <v>0</v>
      </c>
      <c r="J6" s="46">
        <f t="shared" si="1"/>
        <v>127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3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7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>
        <v>25</v>
      </c>
      <c r="P7" s="123">
        <f t="shared" si="3"/>
        <v>25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39</v>
      </c>
      <c r="F11" s="71"/>
      <c r="G11" s="46">
        <f t="shared" si="0"/>
        <v>39</v>
      </c>
      <c r="H11" s="78">
        <v>0</v>
      </c>
      <c r="I11" s="76">
        <v>0</v>
      </c>
      <c r="J11" s="46">
        <f t="shared" si="1"/>
        <v>39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11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72</v>
      </c>
      <c r="F22" s="71"/>
      <c r="G22" s="46">
        <f t="shared" si="0"/>
        <v>72</v>
      </c>
      <c r="H22" s="78">
        <v>0</v>
      </c>
      <c r="I22" s="76">
        <v>0</v>
      </c>
      <c r="J22" s="46">
        <f t="shared" si="1"/>
        <v>67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150</v>
      </c>
      <c r="P22" s="123">
        <f t="shared" si="3"/>
        <v>350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32</v>
      </c>
      <c r="F24" s="71"/>
      <c r="G24" s="46">
        <f t="shared" si="0"/>
        <v>32</v>
      </c>
      <c r="H24" s="78">
        <v>0</v>
      </c>
      <c r="I24" s="76">
        <v>0</v>
      </c>
      <c r="J24" s="46">
        <f t="shared" si="1"/>
        <v>32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24</v>
      </c>
      <c r="F28" s="71"/>
      <c r="G28" s="46">
        <f t="shared" si="5"/>
        <v>24</v>
      </c>
      <c r="H28" s="78">
        <v>0</v>
      </c>
      <c r="I28" s="76">
        <v>0</v>
      </c>
      <c r="J28" s="46">
        <f t="shared" si="6"/>
        <v>24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63</v>
      </c>
      <c r="F31" s="71"/>
      <c r="G31" s="46">
        <f t="shared" si="5"/>
        <v>63</v>
      </c>
      <c r="H31" s="78">
        <v>0</v>
      </c>
      <c r="I31" s="76">
        <v>0</v>
      </c>
      <c r="J31" s="46">
        <f t="shared" si="6"/>
        <v>61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11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11</v>
      </c>
      <c r="F33" s="71"/>
      <c r="G33" s="46">
        <f t="shared" si="5"/>
        <v>11</v>
      </c>
      <c r="H33" s="78">
        <v>0</v>
      </c>
      <c r="I33" s="76">
        <v>0</v>
      </c>
      <c r="J33" s="46">
        <f t="shared" si="6"/>
        <v>11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15</v>
      </c>
      <c r="F39" s="71"/>
      <c r="G39" s="46">
        <f t="shared" si="5"/>
        <v>15</v>
      </c>
      <c r="H39" s="78">
        <v>0</v>
      </c>
      <c r="I39" s="76">
        <v>0</v>
      </c>
      <c r="J39" s="46">
        <f t="shared" si="6"/>
        <v>15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12</v>
      </c>
      <c r="F40" s="71"/>
      <c r="G40" s="46">
        <f t="shared" si="5"/>
        <v>12</v>
      </c>
      <c r="H40" s="78">
        <v>0</v>
      </c>
      <c r="I40" s="76">
        <v>0</v>
      </c>
      <c r="J40" s="46">
        <f t="shared" si="6"/>
        <v>12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3">
        <f t="shared" si="3"/>
        <v>25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23</v>
      </c>
      <c r="F53" s="71"/>
      <c r="G53" s="46">
        <f t="shared" si="5"/>
        <v>23</v>
      </c>
      <c r="H53" s="78">
        <v>0</v>
      </c>
      <c r="I53" s="76">
        <v>0</v>
      </c>
      <c r="J53" s="46">
        <f t="shared" si="6"/>
        <v>23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3">
        <f>SUM(M55-O55)</f>
        <v>85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27</v>
      </c>
      <c r="F57" s="71"/>
      <c r="G57" s="46">
        <f t="shared" si="5"/>
        <v>27</v>
      </c>
      <c r="H57" s="78">
        <v>0</v>
      </c>
      <c r="I57" s="76">
        <v>0</v>
      </c>
      <c r="J57" s="46">
        <f t="shared" si="6"/>
        <v>25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3">
        <f t="shared" si="3"/>
        <v>170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8</v>
      </c>
      <c r="F58" s="71"/>
      <c r="G58" s="46">
        <f t="shared" si="5"/>
        <v>8</v>
      </c>
      <c r="H58" s="78">
        <v>0</v>
      </c>
      <c r="I58" s="76">
        <v>0</v>
      </c>
      <c r="J58" s="46">
        <f t="shared" si="6"/>
        <v>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9</v>
      </c>
      <c r="F59" s="71"/>
      <c r="G59" s="46">
        <f t="shared" si="5"/>
        <v>9</v>
      </c>
      <c r="H59" s="78">
        <v>0</v>
      </c>
      <c r="I59" s="76">
        <v>0</v>
      </c>
      <c r="J59" s="46">
        <f t="shared" si="6"/>
        <v>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16</v>
      </c>
      <c r="F62" s="71"/>
      <c r="G62" s="46">
        <f t="shared" si="5"/>
        <v>16</v>
      </c>
      <c r="H62" s="78">
        <v>0</v>
      </c>
      <c r="I62" s="76">
        <v>0</v>
      </c>
      <c r="J62" s="46">
        <f t="shared" si="6"/>
        <v>15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3">
        <f t="shared" si="3"/>
        <v>85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8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19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1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17</v>
      </c>
      <c r="F133" s="71"/>
      <c r="G133" s="46">
        <f t="shared" si="23"/>
        <v>17</v>
      </c>
      <c r="H133" s="78">
        <v>0</v>
      </c>
      <c r="I133" s="76">
        <v>0</v>
      </c>
      <c r="J133" s="46">
        <f t="shared" si="24"/>
        <v>17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21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19</v>
      </c>
      <c r="F195" s="71"/>
      <c r="G195" s="46">
        <f t="shared" si="30"/>
        <v>19</v>
      </c>
      <c r="H195" s="78">
        <v>0</v>
      </c>
      <c r="I195" s="76">
        <v>0</v>
      </c>
      <c r="J195" s="46">
        <f t="shared" si="31"/>
        <v>19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29</v>
      </c>
      <c r="F196" s="71"/>
      <c r="G196" s="46">
        <f t="shared" si="30"/>
        <v>29</v>
      </c>
      <c r="H196" s="78">
        <v>0</v>
      </c>
      <c r="I196" s="76">
        <v>0</v>
      </c>
      <c r="J196" s="46">
        <f t="shared" si="31"/>
        <v>28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+'6'!J248</f>
        <v>25</v>
      </c>
      <c r="F248" s="71"/>
      <c r="G248" s="46">
        <f t="shared" si="40"/>
        <v>25</v>
      </c>
      <c r="H248" s="78">
        <v>0</v>
      </c>
      <c r="I248" s="76">
        <v>0</v>
      </c>
      <c r="J248" s="46">
        <f t="shared" si="41"/>
        <v>25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865.24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2480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590</v>
      </c>
      <c r="O264" s="2">
        <v>120</v>
      </c>
      <c r="P264" s="2">
        <v>120</v>
      </c>
      <c r="Q264" s="88">
        <v>100</v>
      </c>
      <c r="R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X346"/>
  <sheetViews>
    <sheetView zoomScale="70" zoomScaleNormal="70" workbookViewId="0">
      <pane xSplit="10" ySplit="4" topLeftCell="K233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58</v>
      </c>
      <c r="F5" s="71">
        <v>17</v>
      </c>
      <c r="G5" s="46">
        <f t="shared" ref="G5:G26" si="0">E5+F5</f>
        <v>75</v>
      </c>
      <c r="H5" s="78">
        <v>0</v>
      </c>
      <c r="I5" s="76">
        <v>0</v>
      </c>
      <c r="J5" s="46">
        <f t="shared" ref="J5:J26" si="1">+G5-H5-K5-I5</f>
        <v>75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127</v>
      </c>
      <c r="F6" s="71">
        <v>20</v>
      </c>
      <c r="G6" s="46">
        <f t="shared" si="0"/>
        <v>147</v>
      </c>
      <c r="H6" s="78">
        <v>0</v>
      </c>
      <c r="I6" s="76">
        <v>0</v>
      </c>
      <c r="J6" s="46">
        <f t="shared" si="1"/>
        <v>140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3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7</v>
      </c>
      <c r="F7" s="71"/>
      <c r="G7" s="46">
        <f t="shared" si="0"/>
        <v>7</v>
      </c>
      <c r="H7" s="78">
        <v>0</v>
      </c>
      <c r="I7" s="76">
        <v>0</v>
      </c>
      <c r="J7" s="46">
        <f t="shared" si="1"/>
        <v>7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39</v>
      </c>
      <c r="F11" s="71"/>
      <c r="G11" s="46">
        <f t="shared" si="0"/>
        <v>39</v>
      </c>
      <c r="H11" s="78">
        <v>0</v>
      </c>
      <c r="I11" s="76">
        <v>0</v>
      </c>
      <c r="J11" s="46">
        <f t="shared" si="1"/>
        <v>37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3">
        <f t="shared" si="3"/>
        <v>50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11</v>
      </c>
      <c r="F20" s="71">
        <v>5</v>
      </c>
      <c r="G20" s="46">
        <f t="shared" si="0"/>
        <v>16</v>
      </c>
      <c r="H20" s="78">
        <v>0</v>
      </c>
      <c r="I20" s="76">
        <v>0</v>
      </c>
      <c r="J20" s="46">
        <f t="shared" si="1"/>
        <v>13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>
        <v>5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67</v>
      </c>
      <c r="F22" s="71">
        <v>15</v>
      </c>
      <c r="G22" s="46">
        <f t="shared" si="0"/>
        <v>82</v>
      </c>
      <c r="H22" s="78">
        <v>0</v>
      </c>
      <c r="I22" s="76">
        <v>0</v>
      </c>
      <c r="J22" s="46">
        <f t="shared" si="1"/>
        <v>77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3">
        <f t="shared" si="3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32</v>
      </c>
      <c r="F24" s="71">
        <v>10</v>
      </c>
      <c r="G24" s="46">
        <f t="shared" si="0"/>
        <v>42</v>
      </c>
      <c r="H24" s="78">
        <v>0</v>
      </c>
      <c r="I24" s="76">
        <v>0</v>
      </c>
      <c r="J24" s="46">
        <f t="shared" si="1"/>
        <v>41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24</v>
      </c>
      <c r="F28" s="71">
        <v>10</v>
      </c>
      <c r="G28" s="46">
        <f t="shared" si="5"/>
        <v>34</v>
      </c>
      <c r="H28" s="78">
        <v>0</v>
      </c>
      <c r="I28" s="76">
        <v>0</v>
      </c>
      <c r="J28" s="46">
        <f t="shared" si="6"/>
        <v>33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61</v>
      </c>
      <c r="F31" s="71">
        <v>15</v>
      </c>
      <c r="G31" s="46">
        <f t="shared" si="5"/>
        <v>76</v>
      </c>
      <c r="H31" s="78">
        <v>0</v>
      </c>
      <c r="I31" s="76">
        <v>0</v>
      </c>
      <c r="J31" s="46">
        <f t="shared" si="6"/>
        <v>73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11</v>
      </c>
      <c r="F32" s="71">
        <v>2</v>
      </c>
      <c r="G32" s="46">
        <f t="shared" si="5"/>
        <v>13</v>
      </c>
      <c r="H32" s="78">
        <v>0</v>
      </c>
      <c r="I32" s="76">
        <v>0</v>
      </c>
      <c r="J32" s="46">
        <f t="shared" si="6"/>
        <v>5</v>
      </c>
      <c r="K32" s="72">
        <v>8</v>
      </c>
      <c r="L32" s="15">
        <v>130</v>
      </c>
      <c r="M32" s="65">
        <f t="shared" si="2"/>
        <v>1040</v>
      </c>
      <c r="N32" s="17" t="s">
        <v>16</v>
      </c>
      <c r="O32" s="18"/>
      <c r="P32" s="123">
        <f t="shared" si="3"/>
        <v>1040</v>
      </c>
      <c r="Q32" s="90">
        <v>46.37</v>
      </c>
      <c r="R32" s="43">
        <f t="shared" si="4"/>
        <v>370.96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11</v>
      </c>
      <c r="F33" s="71">
        <v>7</v>
      </c>
      <c r="G33" s="46">
        <f t="shared" si="5"/>
        <v>18</v>
      </c>
      <c r="H33" s="78">
        <v>0</v>
      </c>
      <c r="I33" s="76">
        <v>0</v>
      </c>
      <c r="J33" s="46">
        <f t="shared" si="6"/>
        <v>13</v>
      </c>
      <c r="K33" s="72">
        <v>5</v>
      </c>
      <c r="L33" s="15">
        <v>130</v>
      </c>
      <c r="M33" s="65">
        <f t="shared" si="2"/>
        <v>650</v>
      </c>
      <c r="N33" s="17" t="s">
        <v>16</v>
      </c>
      <c r="O33" s="18"/>
      <c r="P33" s="123">
        <f t="shared" si="3"/>
        <v>650</v>
      </c>
      <c r="Q33" s="90">
        <v>38.9</v>
      </c>
      <c r="R33" s="43">
        <f t="shared" si="4"/>
        <v>194.5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4</v>
      </c>
      <c r="F35" s="71">
        <v>5</v>
      </c>
      <c r="G35" s="46">
        <f t="shared" si="5"/>
        <v>9</v>
      </c>
      <c r="H35" s="78">
        <v>0</v>
      </c>
      <c r="I35" s="76">
        <v>0</v>
      </c>
      <c r="J35" s="46">
        <f t="shared" si="6"/>
        <v>9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15</v>
      </c>
      <c r="F39" s="71">
        <v>10</v>
      </c>
      <c r="G39" s="46">
        <f t="shared" si="5"/>
        <v>25</v>
      </c>
      <c r="H39" s="78">
        <v>0</v>
      </c>
      <c r="I39" s="76">
        <v>0</v>
      </c>
      <c r="J39" s="46">
        <f t="shared" si="6"/>
        <v>22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100</v>
      </c>
      <c r="P39" s="123">
        <f t="shared" si="3"/>
        <v>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12</v>
      </c>
      <c r="F40" s="71">
        <v>4</v>
      </c>
      <c r="G40" s="46">
        <f t="shared" si="5"/>
        <v>16</v>
      </c>
      <c r="H40" s="78">
        <v>0</v>
      </c>
      <c r="I40" s="76">
        <v>0</v>
      </c>
      <c r="J40" s="46">
        <f t="shared" si="6"/>
        <v>15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11</v>
      </c>
      <c r="F41" s="71">
        <v>5</v>
      </c>
      <c r="G41" s="46">
        <f t="shared" si="5"/>
        <v>16</v>
      </c>
      <c r="H41" s="78">
        <v>0</v>
      </c>
      <c r="I41" s="76">
        <v>0</v>
      </c>
      <c r="J41" s="46">
        <f t="shared" si="6"/>
        <v>16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5</v>
      </c>
      <c r="F47" s="71">
        <v>2</v>
      </c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10</v>
      </c>
      <c r="F48" s="71">
        <v>5</v>
      </c>
      <c r="G48" s="46">
        <f t="shared" si="5"/>
        <v>15</v>
      </c>
      <c r="H48" s="78">
        <v>0</v>
      </c>
      <c r="I48" s="76">
        <v>0</v>
      </c>
      <c r="J48" s="46">
        <f t="shared" si="6"/>
        <v>14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9</v>
      </c>
      <c r="F49" s="71">
        <v>3</v>
      </c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23</v>
      </c>
      <c r="F53" s="71">
        <v>5</v>
      </c>
      <c r="G53" s="46">
        <f t="shared" si="5"/>
        <v>28</v>
      </c>
      <c r="H53" s="78">
        <v>0</v>
      </c>
      <c r="I53" s="76">
        <v>0</v>
      </c>
      <c r="J53" s="46">
        <f t="shared" si="6"/>
        <v>28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20</v>
      </c>
      <c r="F55" s="71">
        <v>5</v>
      </c>
      <c r="G55" s="46">
        <f t="shared" si="5"/>
        <v>25</v>
      </c>
      <c r="H55" s="78">
        <v>0</v>
      </c>
      <c r="I55" s="76">
        <v>0</v>
      </c>
      <c r="J55" s="46">
        <f t="shared" si="6"/>
        <v>25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25</v>
      </c>
      <c r="F57" s="71">
        <v>8</v>
      </c>
      <c r="G57" s="46">
        <f t="shared" si="5"/>
        <v>33</v>
      </c>
      <c r="H57" s="78">
        <v>0</v>
      </c>
      <c r="I57" s="76">
        <v>0</v>
      </c>
      <c r="J57" s="46">
        <f t="shared" si="6"/>
        <v>32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3">
        <f t="shared" si="3"/>
        <v>60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8</v>
      </c>
      <c r="F58" s="71">
        <v>5</v>
      </c>
      <c r="G58" s="46">
        <f t="shared" si="5"/>
        <v>13</v>
      </c>
      <c r="H58" s="78">
        <v>0</v>
      </c>
      <c r="I58" s="76">
        <v>0</v>
      </c>
      <c r="J58" s="46">
        <f t="shared" si="6"/>
        <v>12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3">
        <f t="shared" si="3"/>
        <v>60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9</v>
      </c>
      <c r="F59" s="71">
        <v>5</v>
      </c>
      <c r="G59" s="46">
        <f t="shared" si="5"/>
        <v>14</v>
      </c>
      <c r="H59" s="78">
        <v>0</v>
      </c>
      <c r="I59" s="76">
        <v>0</v>
      </c>
      <c r="J59" s="46">
        <f t="shared" si="6"/>
        <v>14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15</v>
      </c>
      <c r="F62" s="71">
        <v>10</v>
      </c>
      <c r="G62" s="46">
        <f t="shared" si="5"/>
        <v>25</v>
      </c>
      <c r="H62" s="78">
        <v>0</v>
      </c>
      <c r="I62" s="76">
        <v>0</v>
      </c>
      <c r="J62" s="46">
        <f t="shared" si="6"/>
        <v>23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3">
        <f t="shared" si="3"/>
        <v>170</v>
      </c>
      <c r="Q62" s="90">
        <v>29.82</v>
      </c>
      <c r="R62" s="43">
        <f t="shared" si="4"/>
        <v>59.64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1</v>
      </c>
      <c r="F72" s="71">
        <v>2</v>
      </c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>
        <v>50</v>
      </c>
      <c r="P72" s="12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2</v>
      </c>
      <c r="F74" s="71">
        <v>2</v>
      </c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3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1</v>
      </c>
      <c r="F77" s="71">
        <v>10</v>
      </c>
      <c r="G77" s="46">
        <f t="shared" si="5"/>
        <v>11</v>
      </c>
      <c r="H77" s="78">
        <v>0</v>
      </c>
      <c r="I77" s="76">
        <v>0</v>
      </c>
      <c r="J77" s="46">
        <f t="shared" si="6"/>
        <v>6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/>
      <c r="P77" s="123">
        <f t="shared" si="3"/>
        <v>250</v>
      </c>
      <c r="Q77" s="90">
        <v>17.329999999999998</v>
      </c>
      <c r="R77" s="43">
        <f t="shared" si="4"/>
        <v>86.649999999999991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7</v>
      </c>
      <c r="F83" s="71">
        <v>2</v>
      </c>
      <c r="G83" s="46">
        <f t="shared" si="5"/>
        <v>9</v>
      </c>
      <c r="H83" s="78">
        <v>0</v>
      </c>
      <c r="I83" s="76">
        <v>0</v>
      </c>
      <c r="J83" s="46">
        <f t="shared" si="6"/>
        <v>7</v>
      </c>
      <c r="K83" s="72">
        <v>2</v>
      </c>
      <c r="L83" s="22">
        <v>50</v>
      </c>
      <c r="M83" s="65">
        <f t="shared" ref="M83:M91" si="10">+L83*K83</f>
        <v>100</v>
      </c>
      <c r="N83" s="17" t="s">
        <v>16</v>
      </c>
      <c r="O83" s="18"/>
      <c r="P83" s="123">
        <f t="shared" ref="P83:P91" si="11">SUM(M83-O83)</f>
        <v>100</v>
      </c>
      <c r="Q83" s="90">
        <v>18.14</v>
      </c>
      <c r="R83" s="43">
        <f t="shared" ref="R83:R91" si="12">+K83*Q83</f>
        <v>36.28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8</v>
      </c>
      <c r="F84" s="71">
        <v>2</v>
      </c>
      <c r="G84" s="46">
        <f t="shared" si="5"/>
        <v>10</v>
      </c>
      <c r="H84" s="78">
        <v>0</v>
      </c>
      <c r="I84" s="76">
        <v>0</v>
      </c>
      <c r="J84" s="46">
        <f t="shared" si="6"/>
        <v>10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3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6</v>
      </c>
      <c r="F113" s="71">
        <v>5</v>
      </c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19</v>
      </c>
      <c r="F115" s="71">
        <v>10</v>
      </c>
      <c r="G115" s="46">
        <f t="shared" si="23"/>
        <v>29</v>
      </c>
      <c r="H115" s="78">
        <v>0</v>
      </c>
      <c r="I115" s="76">
        <v>0</v>
      </c>
      <c r="J115" s="46">
        <f t="shared" si="24"/>
        <v>28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1</v>
      </c>
      <c r="F132" s="71">
        <v>5</v>
      </c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17</v>
      </c>
      <c r="F133" s="71">
        <v>10</v>
      </c>
      <c r="G133" s="46">
        <f t="shared" si="23"/>
        <v>27</v>
      </c>
      <c r="H133" s="78">
        <v>0</v>
      </c>
      <c r="I133" s="76">
        <v>0</v>
      </c>
      <c r="J133" s="46">
        <f t="shared" si="24"/>
        <v>22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>
        <v>150</v>
      </c>
      <c r="P133" s="123">
        <f t="shared" si="8"/>
        <v>100</v>
      </c>
      <c r="Q133" s="90">
        <v>21.75</v>
      </c>
      <c r="R133" s="43">
        <f t="shared" si="9"/>
        <v>108.75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4</v>
      </c>
      <c r="F175" s="71">
        <v>10</v>
      </c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3</v>
      </c>
      <c r="F180" s="71">
        <v>10</v>
      </c>
      <c r="G180" s="46">
        <f t="shared" si="30"/>
        <v>13</v>
      </c>
      <c r="H180" s="78">
        <v>0</v>
      </c>
      <c r="I180" s="76">
        <v>0</v>
      </c>
      <c r="J180" s="46">
        <f t="shared" si="31"/>
        <v>13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21</v>
      </c>
      <c r="F193" s="71">
        <v>5</v>
      </c>
      <c r="G193" s="46">
        <f t="shared" si="30"/>
        <v>26</v>
      </c>
      <c r="H193" s="78">
        <v>0</v>
      </c>
      <c r="I193" s="76">
        <v>0</v>
      </c>
      <c r="J193" s="46">
        <f t="shared" si="31"/>
        <v>25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25</v>
      </c>
      <c r="F194" s="71">
        <v>15</v>
      </c>
      <c r="G194" s="46">
        <f t="shared" si="30"/>
        <v>40</v>
      </c>
      <c r="H194" s="78">
        <v>0</v>
      </c>
      <c r="I194" s="76">
        <v>0</v>
      </c>
      <c r="J194" s="46">
        <f t="shared" si="31"/>
        <v>35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23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19</v>
      </c>
      <c r="F195" s="71"/>
      <c r="G195" s="46">
        <f t="shared" si="30"/>
        <v>19</v>
      </c>
      <c r="H195" s="78">
        <v>0</v>
      </c>
      <c r="I195" s="76">
        <v>0</v>
      </c>
      <c r="J195" s="46">
        <f t="shared" si="31"/>
        <v>17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3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28</v>
      </c>
      <c r="F196" s="71">
        <v>5</v>
      </c>
      <c r="G196" s="46">
        <f t="shared" si="30"/>
        <v>33</v>
      </c>
      <c r="H196" s="78">
        <v>0</v>
      </c>
      <c r="I196" s="76">
        <v>0</v>
      </c>
      <c r="J196" s="46">
        <f t="shared" si="31"/>
        <v>32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+'7'!J248</f>
        <v>25</v>
      </c>
      <c r="F248" s="71"/>
      <c r="G248" s="46">
        <f t="shared" si="40"/>
        <v>25</v>
      </c>
      <c r="H248" s="78">
        <v>0</v>
      </c>
      <c r="I248" s="76">
        <v>0</v>
      </c>
      <c r="J248" s="46">
        <f t="shared" si="41"/>
        <v>23</v>
      </c>
      <c r="K248" s="72">
        <v>2</v>
      </c>
      <c r="L248" s="20">
        <v>35</v>
      </c>
      <c r="M248" s="65">
        <f t="shared" si="34"/>
        <v>70</v>
      </c>
      <c r="N248" s="17" t="s">
        <v>16</v>
      </c>
      <c r="O248" s="18"/>
      <c r="P248" s="123">
        <f t="shared" si="35"/>
        <v>70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2354.0700000000002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6495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2330</v>
      </c>
      <c r="O264" s="2">
        <v>50</v>
      </c>
      <c r="P264" s="2">
        <v>130</v>
      </c>
      <c r="Q264" s="88">
        <v>910</v>
      </c>
      <c r="R264" s="2">
        <v>220</v>
      </c>
      <c r="S264" s="2">
        <v>320</v>
      </c>
      <c r="T264" s="2">
        <v>130</v>
      </c>
      <c r="U264" s="2">
        <v>270</v>
      </c>
      <c r="V264" s="2">
        <v>100</v>
      </c>
      <c r="W264" s="2">
        <v>100</v>
      </c>
      <c r="X264" s="2">
        <v>100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590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3575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3575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U346"/>
  <sheetViews>
    <sheetView zoomScale="70" zoomScaleNormal="70" workbookViewId="0">
      <pane xSplit="10" ySplit="4" topLeftCell="L242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75</v>
      </c>
      <c r="F5" s="71"/>
      <c r="G5" s="46">
        <f t="shared" ref="G5:G26" si="0">E5+F5</f>
        <v>75</v>
      </c>
      <c r="H5" s="78">
        <v>0</v>
      </c>
      <c r="I5" s="76">
        <v>0</v>
      </c>
      <c r="J5" s="46">
        <f t="shared" ref="J5:J26" si="1">+G5-H5-K5-I5</f>
        <v>74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140</v>
      </c>
      <c r="F6" s="71"/>
      <c r="G6" s="46">
        <f t="shared" si="0"/>
        <v>140</v>
      </c>
      <c r="H6" s="78">
        <v>0</v>
      </c>
      <c r="I6" s="76">
        <v>0</v>
      </c>
      <c r="J6" s="46">
        <f t="shared" si="1"/>
        <v>140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7</v>
      </c>
      <c r="F7" s="71"/>
      <c r="G7" s="46">
        <f t="shared" si="0"/>
        <v>7</v>
      </c>
      <c r="H7" s="78">
        <v>0</v>
      </c>
      <c r="I7" s="76">
        <v>0</v>
      </c>
      <c r="J7" s="46">
        <f t="shared" si="1"/>
        <v>6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23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37</v>
      </c>
      <c r="F11" s="71"/>
      <c r="G11" s="46">
        <f t="shared" si="0"/>
        <v>37</v>
      </c>
      <c r="H11" s="78">
        <v>0</v>
      </c>
      <c r="I11" s="76">
        <v>0</v>
      </c>
      <c r="J11" s="46">
        <f t="shared" si="1"/>
        <v>34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3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13</v>
      </c>
      <c r="F20" s="71"/>
      <c r="G20" s="46">
        <f t="shared" si="0"/>
        <v>13</v>
      </c>
      <c r="H20" s="78">
        <v>0</v>
      </c>
      <c r="I20" s="76">
        <v>0</v>
      </c>
      <c r="J20" s="46">
        <f t="shared" si="1"/>
        <v>13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77</v>
      </c>
      <c r="F22" s="71"/>
      <c r="G22" s="46">
        <f t="shared" si="0"/>
        <v>77</v>
      </c>
      <c r="H22" s="78">
        <v>0</v>
      </c>
      <c r="I22" s="76">
        <v>0</v>
      </c>
      <c r="J22" s="46">
        <f t="shared" si="1"/>
        <v>71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23">
        <f t="shared" si="3"/>
        <v>600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41</v>
      </c>
      <c r="F24" s="71"/>
      <c r="G24" s="46">
        <f t="shared" si="0"/>
        <v>41</v>
      </c>
      <c r="H24" s="78">
        <v>0</v>
      </c>
      <c r="I24" s="76">
        <v>0</v>
      </c>
      <c r="J24" s="46">
        <f t="shared" si="1"/>
        <v>40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33</v>
      </c>
      <c r="F28" s="71"/>
      <c r="G28" s="46">
        <f t="shared" si="5"/>
        <v>33</v>
      </c>
      <c r="H28" s="78">
        <v>0</v>
      </c>
      <c r="I28" s="76">
        <v>0</v>
      </c>
      <c r="J28" s="46">
        <f t="shared" si="6"/>
        <v>33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73</v>
      </c>
      <c r="F31" s="71"/>
      <c r="G31" s="46">
        <f t="shared" si="5"/>
        <v>73</v>
      </c>
      <c r="H31" s="78">
        <v>0</v>
      </c>
      <c r="I31" s="76">
        <v>0</v>
      </c>
      <c r="J31" s="46">
        <f t="shared" si="6"/>
        <v>71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13</v>
      </c>
      <c r="F33" s="71"/>
      <c r="G33" s="46">
        <f t="shared" si="5"/>
        <v>13</v>
      </c>
      <c r="H33" s="78">
        <v>0</v>
      </c>
      <c r="I33" s="76">
        <v>0</v>
      </c>
      <c r="J33" s="46">
        <f t="shared" si="6"/>
        <v>10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3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9</v>
      </c>
      <c r="F35" s="71"/>
      <c r="G35" s="46">
        <f t="shared" si="5"/>
        <v>9</v>
      </c>
      <c r="H35" s="78">
        <v>0</v>
      </c>
      <c r="I35" s="76">
        <v>0</v>
      </c>
      <c r="J35" s="46">
        <f t="shared" si="6"/>
        <v>8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22</v>
      </c>
      <c r="F39" s="71"/>
      <c r="G39" s="46">
        <f t="shared" si="5"/>
        <v>22</v>
      </c>
      <c r="H39" s="78">
        <v>0</v>
      </c>
      <c r="I39" s="76">
        <v>0</v>
      </c>
      <c r="J39" s="46">
        <f t="shared" si="6"/>
        <v>20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3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16</v>
      </c>
      <c r="F41" s="71"/>
      <c r="G41" s="46">
        <f t="shared" si="5"/>
        <v>16</v>
      </c>
      <c r="H41" s="78">
        <v>0</v>
      </c>
      <c r="I41" s="76">
        <v>0</v>
      </c>
      <c r="J41" s="46">
        <f t="shared" si="6"/>
        <v>16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28</v>
      </c>
      <c r="F53" s="71"/>
      <c r="G53" s="46">
        <f t="shared" si="5"/>
        <v>28</v>
      </c>
      <c r="H53" s="78">
        <v>0</v>
      </c>
      <c r="I53" s="76">
        <v>0</v>
      </c>
      <c r="J53" s="46">
        <f t="shared" si="6"/>
        <v>28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25</v>
      </c>
      <c r="F55" s="71"/>
      <c r="G55" s="46">
        <f t="shared" si="5"/>
        <v>25</v>
      </c>
      <c r="H55" s="78">
        <v>0</v>
      </c>
      <c r="I55" s="76">
        <v>0</v>
      </c>
      <c r="J55" s="46">
        <f t="shared" si="6"/>
        <v>25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32</v>
      </c>
      <c r="F57" s="71"/>
      <c r="G57" s="46">
        <f t="shared" si="5"/>
        <v>32</v>
      </c>
      <c r="H57" s="78">
        <v>0</v>
      </c>
      <c r="I57" s="76">
        <v>0</v>
      </c>
      <c r="J57" s="46">
        <f t="shared" si="6"/>
        <v>32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14</v>
      </c>
      <c r="F59" s="71"/>
      <c r="G59" s="46">
        <f t="shared" si="5"/>
        <v>14</v>
      </c>
      <c r="H59" s="78">
        <v>0</v>
      </c>
      <c r="I59" s="76">
        <v>0</v>
      </c>
      <c r="J59" s="46">
        <f t="shared" si="6"/>
        <v>14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23</v>
      </c>
      <c r="F62" s="71"/>
      <c r="G62" s="46">
        <f t="shared" si="5"/>
        <v>23</v>
      </c>
      <c r="H62" s="78">
        <v>0</v>
      </c>
      <c r="I62" s="76">
        <v>0</v>
      </c>
      <c r="J62" s="46">
        <f t="shared" si="6"/>
        <v>23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10</v>
      </c>
      <c r="F84" s="71"/>
      <c r="G84" s="46">
        <f t="shared" si="5"/>
        <v>10</v>
      </c>
      <c r="H84" s="78">
        <v>0</v>
      </c>
      <c r="I84" s="76">
        <v>0</v>
      </c>
      <c r="J84" s="46">
        <f t="shared" si="6"/>
        <v>10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20</v>
      </c>
      <c r="F112" s="71"/>
      <c r="G112" s="46">
        <f t="shared" si="23"/>
        <v>20</v>
      </c>
      <c r="H112" s="78">
        <v>0</v>
      </c>
      <c r="I112" s="76">
        <v>0</v>
      </c>
      <c r="J112" s="46">
        <f t="shared" si="24"/>
        <v>20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28</v>
      </c>
      <c r="F115" s="71"/>
      <c r="G115" s="46">
        <f t="shared" si="23"/>
        <v>28</v>
      </c>
      <c r="H115" s="78">
        <v>0</v>
      </c>
      <c r="I115" s="76">
        <v>0</v>
      </c>
      <c r="J115" s="46">
        <f t="shared" si="24"/>
        <v>27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22</v>
      </c>
      <c r="F133" s="71"/>
      <c r="G133" s="46">
        <f t="shared" si="23"/>
        <v>22</v>
      </c>
      <c r="H133" s="78">
        <v>0</v>
      </c>
      <c r="I133" s="76">
        <v>0</v>
      </c>
      <c r="J133" s="46">
        <f t="shared" si="24"/>
        <v>22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25</v>
      </c>
      <c r="F193" s="71"/>
      <c r="G193" s="46">
        <f t="shared" si="30"/>
        <v>25</v>
      </c>
      <c r="H193" s="78">
        <v>0</v>
      </c>
      <c r="I193" s="76">
        <v>0</v>
      </c>
      <c r="J193" s="46">
        <f t="shared" si="31"/>
        <v>25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35</v>
      </c>
      <c r="F194" s="71"/>
      <c r="G194" s="46">
        <f t="shared" si="30"/>
        <v>35</v>
      </c>
      <c r="H194" s="78">
        <v>0</v>
      </c>
      <c r="I194" s="76">
        <v>0</v>
      </c>
      <c r="J194" s="46">
        <f t="shared" si="31"/>
        <v>33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17</v>
      </c>
      <c r="F195" s="71"/>
      <c r="G195" s="46">
        <f t="shared" si="30"/>
        <v>17</v>
      </c>
      <c r="H195" s="78">
        <v>0</v>
      </c>
      <c r="I195" s="76">
        <v>0</v>
      </c>
      <c r="J195" s="46">
        <f t="shared" si="31"/>
        <v>16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3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32</v>
      </c>
      <c r="F196" s="71"/>
      <c r="G196" s="46">
        <f t="shared" si="30"/>
        <v>32</v>
      </c>
      <c r="H196" s="78">
        <v>0</v>
      </c>
      <c r="I196" s="76">
        <v>0</v>
      </c>
      <c r="J196" s="46">
        <f t="shared" si="31"/>
        <v>32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13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+'8'!J243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+'8'!J244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+'8'!J248</f>
        <v>23</v>
      </c>
      <c r="F248" s="71"/>
      <c r="G248" s="46">
        <f t="shared" si="40"/>
        <v>23</v>
      </c>
      <c r="H248" s="78">
        <v>0</v>
      </c>
      <c r="I248" s="76">
        <v>0</v>
      </c>
      <c r="J248" s="46">
        <f t="shared" si="41"/>
        <v>23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+'8'!J256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937.18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2545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1025</v>
      </c>
      <c r="O264" s="2">
        <v>130</v>
      </c>
      <c r="P264" s="2">
        <v>120</v>
      </c>
      <c r="Q264" s="88">
        <v>130</v>
      </c>
      <c r="R264" s="2">
        <v>85</v>
      </c>
      <c r="S264" s="2">
        <v>150</v>
      </c>
      <c r="T264" s="2">
        <v>260</v>
      </c>
      <c r="U264" s="2">
        <v>150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1470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1470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L236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74</v>
      </c>
      <c r="F5" s="71"/>
      <c r="G5" s="46">
        <f t="shared" ref="G5:G26" si="0">E5+F5</f>
        <v>74</v>
      </c>
      <c r="H5" s="78">
        <v>0</v>
      </c>
      <c r="I5" s="76">
        <v>0</v>
      </c>
      <c r="J5" s="46">
        <f t="shared" ref="J5:J26" si="1">+G5-H5-K5-I5</f>
        <v>73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140</v>
      </c>
      <c r="F6" s="71"/>
      <c r="G6" s="46">
        <f t="shared" si="0"/>
        <v>140</v>
      </c>
      <c r="H6" s="78">
        <v>0</v>
      </c>
      <c r="I6" s="76">
        <v>0</v>
      </c>
      <c r="J6" s="46">
        <f t="shared" si="1"/>
        <v>138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6</v>
      </c>
      <c r="F7" s="71"/>
      <c r="G7" s="46">
        <f t="shared" si="0"/>
        <v>6</v>
      </c>
      <c r="H7" s="78">
        <v>0</v>
      </c>
      <c r="I7" s="76">
        <v>0</v>
      </c>
      <c r="J7" s="46">
        <f t="shared" si="1"/>
        <v>6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34</v>
      </c>
      <c r="F11" s="71"/>
      <c r="G11" s="46">
        <f t="shared" si="0"/>
        <v>34</v>
      </c>
      <c r="H11" s="78">
        <v>0</v>
      </c>
      <c r="I11" s="76">
        <v>0</v>
      </c>
      <c r="J11" s="46">
        <f t="shared" si="1"/>
        <v>34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13</v>
      </c>
      <c r="F20" s="71"/>
      <c r="G20" s="46">
        <f t="shared" si="0"/>
        <v>13</v>
      </c>
      <c r="H20" s="78">
        <v>0</v>
      </c>
      <c r="I20" s="76">
        <v>0</v>
      </c>
      <c r="J20" s="46">
        <f t="shared" si="1"/>
        <v>11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3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71</v>
      </c>
      <c r="F22" s="71"/>
      <c r="G22" s="46">
        <f t="shared" si="0"/>
        <v>71</v>
      </c>
      <c r="H22" s="78">
        <v>0</v>
      </c>
      <c r="I22" s="76">
        <v>0</v>
      </c>
      <c r="J22" s="46">
        <f t="shared" si="1"/>
        <v>66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3">
        <f t="shared" si="3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40</v>
      </c>
      <c r="F24" s="71"/>
      <c r="G24" s="46">
        <f t="shared" si="0"/>
        <v>40</v>
      </c>
      <c r="H24" s="78">
        <v>0</v>
      </c>
      <c r="I24" s="76">
        <v>0</v>
      </c>
      <c r="J24" s="46">
        <f t="shared" si="1"/>
        <v>40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33</v>
      </c>
      <c r="F28" s="71"/>
      <c r="G28" s="46">
        <f t="shared" si="5"/>
        <v>33</v>
      </c>
      <c r="H28" s="78">
        <v>0</v>
      </c>
      <c r="I28" s="76">
        <v>0</v>
      </c>
      <c r="J28" s="46">
        <f t="shared" si="6"/>
        <v>32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71</v>
      </c>
      <c r="F31" s="71"/>
      <c r="G31" s="46">
        <f t="shared" si="5"/>
        <v>71</v>
      </c>
      <c r="H31" s="78">
        <v>0</v>
      </c>
      <c r="I31" s="76">
        <v>0</v>
      </c>
      <c r="J31" s="46">
        <f t="shared" si="6"/>
        <v>68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6"/>
        <v>10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5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23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20</v>
      </c>
      <c r="F39" s="71"/>
      <c r="G39" s="46">
        <f t="shared" si="5"/>
        <v>20</v>
      </c>
      <c r="H39" s="78">
        <v>0</v>
      </c>
      <c r="I39" s="76">
        <v>0</v>
      </c>
      <c r="J39" s="46">
        <f t="shared" si="6"/>
        <v>20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16</v>
      </c>
      <c r="F41" s="71"/>
      <c r="G41" s="46">
        <f t="shared" si="5"/>
        <v>16</v>
      </c>
      <c r="H41" s="78">
        <v>0</v>
      </c>
      <c r="I41" s="76">
        <v>0</v>
      </c>
      <c r="J41" s="46">
        <f t="shared" si="6"/>
        <v>16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23">
        <f>SUM(M48-O48)</f>
        <v>50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28</v>
      </c>
      <c r="F53" s="71"/>
      <c r="G53" s="46">
        <f t="shared" si="5"/>
        <v>28</v>
      </c>
      <c r="H53" s="78">
        <v>0</v>
      </c>
      <c r="I53" s="76">
        <v>0</v>
      </c>
      <c r="J53" s="46">
        <f t="shared" si="6"/>
        <v>27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25</v>
      </c>
      <c r="F55" s="71"/>
      <c r="G55" s="46">
        <f t="shared" si="5"/>
        <v>25</v>
      </c>
      <c r="H55" s="78">
        <v>0</v>
      </c>
      <c r="I55" s="76">
        <v>0</v>
      </c>
      <c r="J55" s="46">
        <f t="shared" si="6"/>
        <v>23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120</v>
      </c>
      <c r="P55" s="123">
        <f>SUM(M55-O55)</f>
        <v>120</v>
      </c>
      <c r="Q55" s="90">
        <v>29.34</v>
      </c>
      <c r="R55" s="43">
        <f>+K55*Q55</f>
        <v>58.68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32</v>
      </c>
      <c r="F57" s="71"/>
      <c r="G57" s="46">
        <f t="shared" si="5"/>
        <v>32</v>
      </c>
      <c r="H57" s="78">
        <v>0</v>
      </c>
      <c r="I57" s="76">
        <v>0</v>
      </c>
      <c r="J57" s="46">
        <f t="shared" si="6"/>
        <v>30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120</v>
      </c>
      <c r="P57" s="123">
        <f t="shared" si="3"/>
        <v>120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3">
        <f t="shared" si="3"/>
        <v>60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14</v>
      </c>
      <c r="F59" s="71"/>
      <c r="G59" s="46">
        <f t="shared" si="5"/>
        <v>14</v>
      </c>
      <c r="H59" s="78">
        <v>0</v>
      </c>
      <c r="I59" s="76">
        <v>0</v>
      </c>
      <c r="J59" s="46">
        <f t="shared" si="6"/>
        <v>14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23</v>
      </c>
      <c r="F62" s="71"/>
      <c r="G62" s="46">
        <f t="shared" si="5"/>
        <v>23</v>
      </c>
      <c r="H62" s="78">
        <v>0</v>
      </c>
      <c r="I62" s="76">
        <v>0</v>
      </c>
      <c r="J62" s="46">
        <f t="shared" si="6"/>
        <v>23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10</v>
      </c>
      <c r="F84" s="71"/>
      <c r="G84" s="46">
        <f t="shared" si="5"/>
        <v>10</v>
      </c>
      <c r="H84" s="78">
        <v>0</v>
      </c>
      <c r="I84" s="76">
        <v>0</v>
      </c>
      <c r="J84" s="46">
        <f t="shared" si="6"/>
        <v>10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20</v>
      </c>
      <c r="F112" s="71"/>
      <c r="G112" s="46">
        <f t="shared" si="23"/>
        <v>20</v>
      </c>
      <c r="H112" s="78">
        <v>0</v>
      </c>
      <c r="I112" s="76">
        <v>0</v>
      </c>
      <c r="J112" s="46">
        <f t="shared" si="24"/>
        <v>20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4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30</v>
      </c>
      <c r="P132" s="123">
        <f t="shared" si="8"/>
        <v>90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22</v>
      </c>
      <c r="F133" s="71"/>
      <c r="G133" s="46">
        <f t="shared" si="23"/>
        <v>22</v>
      </c>
      <c r="H133" s="78">
        <v>0</v>
      </c>
      <c r="I133" s="76">
        <v>0</v>
      </c>
      <c r="J133" s="46">
        <f t="shared" si="24"/>
        <v>21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3">
        <f t="shared" si="8"/>
        <v>25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25</v>
      </c>
      <c r="F193" s="71"/>
      <c r="G193" s="46">
        <f t="shared" si="30"/>
        <v>25</v>
      </c>
      <c r="H193" s="78">
        <v>0</v>
      </c>
      <c r="I193" s="76">
        <v>0</v>
      </c>
      <c r="J193" s="46">
        <f t="shared" si="31"/>
        <v>24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33</v>
      </c>
      <c r="F194" s="71"/>
      <c r="G194" s="46">
        <f t="shared" si="30"/>
        <v>33</v>
      </c>
      <c r="H194" s="78">
        <v>0</v>
      </c>
      <c r="I194" s="76">
        <v>0</v>
      </c>
      <c r="J194" s="46">
        <f t="shared" si="31"/>
        <v>32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16</v>
      </c>
      <c r="F195" s="71"/>
      <c r="G195" s="46">
        <f t="shared" si="30"/>
        <v>16</v>
      </c>
      <c r="H195" s="78">
        <v>0</v>
      </c>
      <c r="I195" s="76">
        <v>0</v>
      </c>
      <c r="J195" s="46">
        <f t="shared" si="31"/>
        <v>15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3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32</v>
      </c>
      <c r="F196" s="71"/>
      <c r="G196" s="46">
        <f t="shared" si="30"/>
        <v>32</v>
      </c>
      <c r="H196" s="78">
        <v>0</v>
      </c>
      <c r="I196" s="76">
        <v>0</v>
      </c>
      <c r="J196" s="46">
        <f t="shared" si="31"/>
        <v>31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12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>
        <v>75</v>
      </c>
      <c r="P198" s="123">
        <f t="shared" si="35"/>
        <v>75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+'9'!J243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+'9'!J248</f>
        <v>23</v>
      </c>
      <c r="F248" s="71"/>
      <c r="G248" s="46">
        <f t="shared" si="40"/>
        <v>23</v>
      </c>
      <c r="H248" s="78">
        <v>0</v>
      </c>
      <c r="I248" s="76">
        <v>0</v>
      </c>
      <c r="J248" s="46">
        <f t="shared" si="41"/>
        <v>23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1102.5499999999997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3260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910</v>
      </c>
      <c r="O264" s="2">
        <v>220</v>
      </c>
      <c r="P264" s="2">
        <v>65</v>
      </c>
      <c r="Q264" s="88">
        <v>475</v>
      </c>
      <c r="R264" s="2">
        <v>50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W346"/>
  <sheetViews>
    <sheetView zoomScale="70" zoomScaleNormal="70" workbookViewId="0">
      <pane xSplit="10" ySplit="4" topLeftCell="L230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73</v>
      </c>
      <c r="F5" s="71"/>
      <c r="G5" s="46">
        <f t="shared" ref="G5:G26" si="0">E5+F5</f>
        <v>73</v>
      </c>
      <c r="H5" s="78">
        <v>0</v>
      </c>
      <c r="I5" s="76">
        <v>0</v>
      </c>
      <c r="J5" s="46">
        <f t="shared" ref="J5:J26" si="1">+G5-H5-K5-I5</f>
        <v>72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138</v>
      </c>
      <c r="F6" s="71"/>
      <c r="G6" s="46">
        <f t="shared" si="0"/>
        <v>138</v>
      </c>
      <c r="H6" s="78">
        <v>0</v>
      </c>
      <c r="I6" s="76">
        <v>0</v>
      </c>
      <c r="J6" s="46">
        <f t="shared" si="1"/>
        <v>138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6</v>
      </c>
      <c r="F7" s="71"/>
      <c r="G7" s="46">
        <f t="shared" si="0"/>
        <v>6</v>
      </c>
      <c r="H7" s="78">
        <v>0</v>
      </c>
      <c r="I7" s="76">
        <v>0</v>
      </c>
      <c r="J7" s="46">
        <f t="shared" si="1"/>
        <v>6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34</v>
      </c>
      <c r="F11" s="71"/>
      <c r="G11" s="46">
        <f t="shared" si="0"/>
        <v>34</v>
      </c>
      <c r="H11" s="78">
        <v>0</v>
      </c>
      <c r="I11" s="76">
        <v>0</v>
      </c>
      <c r="J11" s="46">
        <f t="shared" si="1"/>
        <v>34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11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66</v>
      </c>
      <c r="F22" s="71"/>
      <c r="G22" s="46">
        <f t="shared" si="0"/>
        <v>66</v>
      </c>
      <c r="H22" s="78">
        <v>0</v>
      </c>
      <c r="I22" s="76">
        <v>0</v>
      </c>
      <c r="J22" s="46">
        <f t="shared" si="1"/>
        <v>64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40</v>
      </c>
      <c r="F24" s="71"/>
      <c r="G24" s="46">
        <f t="shared" si="0"/>
        <v>40</v>
      </c>
      <c r="H24" s="78">
        <v>0</v>
      </c>
      <c r="I24" s="76">
        <v>0</v>
      </c>
      <c r="J24" s="46">
        <f t="shared" si="1"/>
        <v>39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32</v>
      </c>
      <c r="F28" s="71"/>
      <c r="G28" s="46">
        <f t="shared" si="5"/>
        <v>32</v>
      </c>
      <c r="H28" s="78">
        <v>0</v>
      </c>
      <c r="I28" s="76">
        <v>0</v>
      </c>
      <c r="J28" s="46">
        <f t="shared" si="6"/>
        <v>31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68</v>
      </c>
      <c r="F31" s="71"/>
      <c r="G31" s="46">
        <f t="shared" si="5"/>
        <v>68</v>
      </c>
      <c r="H31" s="78">
        <v>0</v>
      </c>
      <c r="I31" s="76">
        <v>0</v>
      </c>
      <c r="J31" s="46">
        <f t="shared" si="6"/>
        <v>66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6"/>
        <v>7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3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20</v>
      </c>
      <c r="F39" s="71"/>
      <c r="G39" s="46">
        <f t="shared" si="5"/>
        <v>20</v>
      </c>
      <c r="H39" s="78">
        <v>0</v>
      </c>
      <c r="I39" s="76">
        <v>0</v>
      </c>
      <c r="J39" s="46">
        <f t="shared" si="6"/>
        <v>18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3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15</v>
      </c>
      <c r="F40" s="71"/>
      <c r="G40" s="46">
        <f t="shared" si="5"/>
        <v>15</v>
      </c>
      <c r="H40" s="78">
        <v>0</v>
      </c>
      <c r="I40" s="76">
        <v>0</v>
      </c>
      <c r="J40" s="46">
        <f t="shared" si="6"/>
        <v>14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16</v>
      </c>
      <c r="F41" s="71"/>
      <c r="G41" s="46">
        <f t="shared" si="5"/>
        <v>16</v>
      </c>
      <c r="H41" s="78">
        <v>0</v>
      </c>
      <c r="I41" s="76">
        <v>0</v>
      </c>
      <c r="J41" s="46">
        <f t="shared" si="6"/>
        <v>15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23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7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23">
        <f t="shared" si="3"/>
        <v>50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50</v>
      </c>
      <c r="P48" s="123">
        <f>SUM(M48-O48)</f>
        <v>50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27</v>
      </c>
      <c r="F53" s="71"/>
      <c r="G53" s="46">
        <f t="shared" si="5"/>
        <v>27</v>
      </c>
      <c r="H53" s="78">
        <v>0</v>
      </c>
      <c r="I53" s="76">
        <v>0</v>
      </c>
      <c r="J53" s="46">
        <f t="shared" si="6"/>
        <v>27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23</v>
      </c>
      <c r="F55" s="71"/>
      <c r="G55" s="46">
        <f t="shared" si="5"/>
        <v>23</v>
      </c>
      <c r="H55" s="78">
        <v>0</v>
      </c>
      <c r="I55" s="76">
        <v>0</v>
      </c>
      <c r="J55" s="46">
        <f t="shared" si="6"/>
        <v>22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3">
        <f>SUM(M55-O55)</f>
        <v>60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30</v>
      </c>
      <c r="F57" s="71"/>
      <c r="G57" s="46">
        <f t="shared" si="5"/>
        <v>30</v>
      </c>
      <c r="H57" s="78">
        <v>0</v>
      </c>
      <c r="I57" s="76">
        <v>0</v>
      </c>
      <c r="J57" s="46">
        <f t="shared" si="6"/>
        <v>28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120</v>
      </c>
      <c r="P57" s="123">
        <f t="shared" si="3"/>
        <v>120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11</v>
      </c>
      <c r="F58" s="71"/>
      <c r="G58" s="46">
        <f t="shared" si="5"/>
        <v>11</v>
      </c>
      <c r="H58" s="78">
        <v>0</v>
      </c>
      <c r="I58" s="76">
        <v>0</v>
      </c>
      <c r="J58" s="46">
        <f t="shared" si="6"/>
        <v>10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3">
        <f t="shared" si="3"/>
        <v>60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14</v>
      </c>
      <c r="F59" s="71"/>
      <c r="G59" s="46">
        <f t="shared" si="5"/>
        <v>14</v>
      </c>
      <c r="H59" s="78">
        <v>0</v>
      </c>
      <c r="I59" s="76">
        <v>0</v>
      </c>
      <c r="J59" s="46">
        <f t="shared" si="6"/>
        <v>14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23</v>
      </c>
      <c r="F62" s="71"/>
      <c r="G62" s="46">
        <f t="shared" si="5"/>
        <v>23</v>
      </c>
      <c r="H62" s="78">
        <v>0</v>
      </c>
      <c r="I62" s="76">
        <v>0</v>
      </c>
      <c r="J62" s="46">
        <f t="shared" si="6"/>
        <v>23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10</v>
      </c>
      <c r="F84" s="71"/>
      <c r="G84" s="46">
        <f t="shared" si="5"/>
        <v>10</v>
      </c>
      <c r="H84" s="78">
        <v>0</v>
      </c>
      <c r="I84" s="76">
        <v>0</v>
      </c>
      <c r="J84" s="46">
        <f t="shared" si="6"/>
        <v>10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20</v>
      </c>
      <c r="F112" s="71"/>
      <c r="G112" s="46">
        <f t="shared" si="23"/>
        <v>20</v>
      </c>
      <c r="H112" s="78">
        <v>0</v>
      </c>
      <c r="I112" s="76">
        <v>0</v>
      </c>
      <c r="J112" s="46">
        <f t="shared" si="24"/>
        <v>19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23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23">
        <f t="shared" si="8"/>
        <v>180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21</v>
      </c>
      <c r="F133" s="71"/>
      <c r="G133" s="46">
        <f t="shared" si="23"/>
        <v>21</v>
      </c>
      <c r="H133" s="78">
        <v>0</v>
      </c>
      <c r="I133" s="76">
        <v>0</v>
      </c>
      <c r="J133" s="46">
        <f t="shared" si="24"/>
        <v>19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3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24</v>
      </c>
      <c r="F193" s="71"/>
      <c r="G193" s="46">
        <f t="shared" si="30"/>
        <v>24</v>
      </c>
      <c r="H193" s="78">
        <v>0</v>
      </c>
      <c r="I193" s="76">
        <v>0</v>
      </c>
      <c r="J193" s="46">
        <f t="shared" si="31"/>
        <v>24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32</v>
      </c>
      <c r="F194" s="71"/>
      <c r="G194" s="46">
        <f t="shared" si="30"/>
        <v>32</v>
      </c>
      <c r="H194" s="78">
        <v>0</v>
      </c>
      <c r="I194" s="76">
        <v>0</v>
      </c>
      <c r="J194" s="46">
        <f t="shared" si="31"/>
        <v>30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15</v>
      </c>
      <c r="F195" s="71"/>
      <c r="G195" s="46">
        <f t="shared" si="30"/>
        <v>15</v>
      </c>
      <c r="H195" s="78">
        <v>0</v>
      </c>
      <c r="I195" s="76">
        <v>0</v>
      </c>
      <c r="J195" s="46">
        <f t="shared" si="31"/>
        <v>15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31</v>
      </c>
      <c r="F196" s="71"/>
      <c r="G196" s="46">
        <f t="shared" si="30"/>
        <v>31</v>
      </c>
      <c r="H196" s="78">
        <v>0</v>
      </c>
      <c r="I196" s="76">
        <v>0</v>
      </c>
      <c r="J196" s="46">
        <f t="shared" si="31"/>
        <v>31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+'10'!J248</f>
        <v>23</v>
      </c>
      <c r="F248" s="71"/>
      <c r="G248" s="46">
        <f t="shared" si="40"/>
        <v>23</v>
      </c>
      <c r="H248" s="78">
        <v>0</v>
      </c>
      <c r="I248" s="76">
        <v>0</v>
      </c>
      <c r="J248" s="46">
        <f t="shared" si="41"/>
        <v>20</v>
      </c>
      <c r="K248" s="72">
        <v>3</v>
      </c>
      <c r="L248" s="20">
        <v>35</v>
      </c>
      <c r="M248" s="65">
        <f t="shared" si="34"/>
        <v>105</v>
      </c>
      <c r="N248" s="17" t="s">
        <v>16</v>
      </c>
      <c r="O248" s="18"/>
      <c r="P248" s="123">
        <f t="shared" si="35"/>
        <v>105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912.97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2875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1855</v>
      </c>
      <c r="O264" s="2">
        <v>260</v>
      </c>
      <c r="P264" s="2">
        <v>320</v>
      </c>
      <c r="Q264" s="88">
        <v>320</v>
      </c>
      <c r="R264" s="2">
        <v>220</v>
      </c>
      <c r="S264" s="2">
        <v>60</v>
      </c>
      <c r="T264" s="2">
        <v>220</v>
      </c>
      <c r="U264" s="2">
        <v>50</v>
      </c>
      <c r="V264" s="2">
        <v>50</v>
      </c>
      <c r="W264" s="2">
        <v>355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440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580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580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N236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72</v>
      </c>
      <c r="F5" s="71"/>
      <c r="G5" s="46">
        <f t="shared" ref="G5:G26" si="0">E5+F5</f>
        <v>72</v>
      </c>
      <c r="H5" s="78">
        <v>0</v>
      </c>
      <c r="I5" s="76">
        <v>0</v>
      </c>
      <c r="J5" s="46">
        <f t="shared" ref="J5:J26" si="1">+G5-H5-K5-I5</f>
        <v>72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138</v>
      </c>
      <c r="F6" s="71"/>
      <c r="G6" s="46">
        <f t="shared" si="0"/>
        <v>138</v>
      </c>
      <c r="H6" s="78">
        <v>0</v>
      </c>
      <c r="I6" s="76">
        <v>0</v>
      </c>
      <c r="J6" s="46">
        <f t="shared" si="1"/>
        <v>133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6</v>
      </c>
      <c r="F7" s="71"/>
      <c r="G7" s="46">
        <f t="shared" si="0"/>
        <v>6</v>
      </c>
      <c r="H7" s="78">
        <v>0</v>
      </c>
      <c r="I7" s="76">
        <v>0</v>
      </c>
      <c r="J7" s="46">
        <f t="shared" si="1"/>
        <v>5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>
        <v>50</v>
      </c>
      <c r="P7" s="23">
        <f t="shared" si="3"/>
        <v>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34</v>
      </c>
      <c r="F11" s="71"/>
      <c r="G11" s="46">
        <f t="shared" si="0"/>
        <v>34</v>
      </c>
      <c r="H11" s="78">
        <v>0</v>
      </c>
      <c r="I11" s="76">
        <v>0</v>
      </c>
      <c r="J11" s="46">
        <f t="shared" si="1"/>
        <v>34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11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64</v>
      </c>
      <c r="F22" s="71"/>
      <c r="G22" s="46">
        <f t="shared" si="0"/>
        <v>64</v>
      </c>
      <c r="H22" s="78">
        <v>0</v>
      </c>
      <c r="I22" s="76">
        <v>0</v>
      </c>
      <c r="J22" s="46">
        <f t="shared" si="1"/>
        <v>63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34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250</v>
      </c>
      <c r="P24" s="123">
        <f t="shared" si="3"/>
        <v>250</v>
      </c>
      <c r="Q24" s="90">
        <v>40.51</v>
      </c>
      <c r="R24" s="43">
        <f t="shared" si="4"/>
        <v>202.54999999999998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31</v>
      </c>
      <c r="F28" s="71"/>
      <c r="G28" s="46">
        <f t="shared" si="5"/>
        <v>31</v>
      </c>
      <c r="H28" s="78">
        <v>0</v>
      </c>
      <c r="I28" s="76">
        <v>0</v>
      </c>
      <c r="J28" s="46">
        <f t="shared" si="6"/>
        <v>24</v>
      </c>
      <c r="K28" s="72">
        <v>7</v>
      </c>
      <c r="L28" s="15">
        <v>100</v>
      </c>
      <c r="M28" s="65">
        <f t="shared" si="2"/>
        <v>700</v>
      </c>
      <c r="N28" s="17" t="s">
        <v>16</v>
      </c>
      <c r="O28" s="18">
        <v>350</v>
      </c>
      <c r="P28" s="123">
        <f t="shared" si="3"/>
        <v>350</v>
      </c>
      <c r="Q28" s="90">
        <v>31.97</v>
      </c>
      <c r="R28" s="43">
        <f t="shared" si="4"/>
        <v>223.79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66</v>
      </c>
      <c r="F31" s="71"/>
      <c r="G31" s="46">
        <f t="shared" si="5"/>
        <v>66</v>
      </c>
      <c r="H31" s="78">
        <v>0</v>
      </c>
      <c r="I31" s="76">
        <v>0</v>
      </c>
      <c r="J31" s="46">
        <f t="shared" si="6"/>
        <v>64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6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18</v>
      </c>
      <c r="F39" s="71"/>
      <c r="G39" s="46">
        <f t="shared" si="5"/>
        <v>18</v>
      </c>
      <c r="H39" s="78">
        <v>0</v>
      </c>
      <c r="I39" s="76">
        <v>0</v>
      </c>
      <c r="J39" s="46">
        <f t="shared" si="6"/>
        <v>18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15</v>
      </c>
      <c r="F41" s="71"/>
      <c r="G41" s="46">
        <f t="shared" si="5"/>
        <v>15</v>
      </c>
      <c r="H41" s="78">
        <v>0</v>
      </c>
      <c r="I41" s="76">
        <v>0</v>
      </c>
      <c r="J41" s="46">
        <f t="shared" si="6"/>
        <v>15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27</v>
      </c>
      <c r="F53" s="71"/>
      <c r="G53" s="46">
        <f t="shared" si="5"/>
        <v>27</v>
      </c>
      <c r="H53" s="78">
        <v>0</v>
      </c>
      <c r="I53" s="76">
        <v>0</v>
      </c>
      <c r="J53" s="46">
        <f t="shared" si="6"/>
        <v>27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18</v>
      </c>
      <c r="K55" s="72">
        <v>4</v>
      </c>
      <c r="L55" s="15">
        <v>120</v>
      </c>
      <c r="M55" s="65">
        <f>+L55*K55</f>
        <v>480</v>
      </c>
      <c r="N55" s="17" t="s">
        <v>16</v>
      </c>
      <c r="O55" s="18">
        <v>165</v>
      </c>
      <c r="P55" s="123">
        <f>SUM(M55-O55)</f>
        <v>315</v>
      </c>
      <c r="Q55" s="90">
        <v>29.34</v>
      </c>
      <c r="R55" s="43">
        <f>+K55*Q55</f>
        <v>117.36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28</v>
      </c>
      <c r="F57" s="71"/>
      <c r="G57" s="46">
        <f t="shared" si="5"/>
        <v>28</v>
      </c>
      <c r="H57" s="78">
        <v>0</v>
      </c>
      <c r="I57" s="76">
        <v>0</v>
      </c>
      <c r="J57" s="46">
        <f t="shared" si="6"/>
        <v>27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3">
        <f t="shared" si="3"/>
        <v>60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9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3">
        <f t="shared" si="3"/>
        <v>85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14</v>
      </c>
      <c r="F59" s="71"/>
      <c r="G59" s="46">
        <f t="shared" si="5"/>
        <v>14</v>
      </c>
      <c r="H59" s="78">
        <v>0</v>
      </c>
      <c r="I59" s="76">
        <v>0</v>
      </c>
      <c r="J59" s="46">
        <f t="shared" si="6"/>
        <v>14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23</v>
      </c>
      <c r="F62" s="71"/>
      <c r="G62" s="46">
        <f t="shared" si="5"/>
        <v>23</v>
      </c>
      <c r="H62" s="78">
        <v>0</v>
      </c>
      <c r="I62" s="76">
        <v>0</v>
      </c>
      <c r="J62" s="46">
        <f t="shared" si="6"/>
        <v>23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10</v>
      </c>
      <c r="F84" s="71"/>
      <c r="G84" s="46">
        <f t="shared" si="5"/>
        <v>10</v>
      </c>
      <c r="H84" s="78">
        <v>0</v>
      </c>
      <c r="I84" s="76">
        <v>0</v>
      </c>
      <c r="J84" s="46">
        <f t="shared" si="6"/>
        <v>10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19</v>
      </c>
      <c r="F133" s="71"/>
      <c r="G133" s="46">
        <f t="shared" si="23"/>
        <v>19</v>
      </c>
      <c r="H133" s="78">
        <v>0</v>
      </c>
      <c r="I133" s="76">
        <v>0</v>
      </c>
      <c r="J133" s="46">
        <f t="shared" si="24"/>
        <v>19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24</v>
      </c>
      <c r="F193" s="71"/>
      <c r="G193" s="46">
        <f t="shared" si="30"/>
        <v>24</v>
      </c>
      <c r="H193" s="78">
        <v>0</v>
      </c>
      <c r="I193" s="76">
        <v>0</v>
      </c>
      <c r="J193" s="46">
        <f t="shared" si="31"/>
        <v>24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30</v>
      </c>
      <c r="F194" s="71"/>
      <c r="G194" s="46">
        <f t="shared" si="30"/>
        <v>30</v>
      </c>
      <c r="H194" s="78">
        <v>0</v>
      </c>
      <c r="I194" s="76">
        <v>0</v>
      </c>
      <c r="J194" s="46">
        <f t="shared" si="31"/>
        <v>28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15</v>
      </c>
      <c r="F195" s="71"/>
      <c r="G195" s="46">
        <f t="shared" si="30"/>
        <v>15</v>
      </c>
      <c r="H195" s="78">
        <v>0</v>
      </c>
      <c r="I195" s="76">
        <v>0</v>
      </c>
      <c r="J195" s="46">
        <f t="shared" si="31"/>
        <v>15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31</v>
      </c>
      <c r="F196" s="71"/>
      <c r="G196" s="46">
        <f t="shared" si="30"/>
        <v>31</v>
      </c>
      <c r="H196" s="78">
        <v>0</v>
      </c>
      <c r="I196" s="76">
        <v>0</v>
      </c>
      <c r="J196" s="46">
        <f t="shared" si="31"/>
        <v>30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+'11'!J243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+'11'!J248</f>
        <v>20</v>
      </c>
      <c r="F248" s="71"/>
      <c r="G248" s="46">
        <f t="shared" si="40"/>
        <v>20</v>
      </c>
      <c r="H248" s="78">
        <v>0</v>
      </c>
      <c r="I248" s="76">
        <v>0</v>
      </c>
      <c r="J248" s="46">
        <f t="shared" si="41"/>
        <v>19</v>
      </c>
      <c r="K248" s="72">
        <v>1</v>
      </c>
      <c r="L248" s="20">
        <v>35</v>
      </c>
      <c r="M248" s="65">
        <f t="shared" si="34"/>
        <v>35</v>
      </c>
      <c r="N248" s="17" t="s">
        <v>16</v>
      </c>
      <c r="O248" s="18"/>
      <c r="P248" s="123">
        <f t="shared" si="35"/>
        <v>35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+'11'!J249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1216.55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3380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435</v>
      </c>
      <c r="O264" s="2">
        <v>220</v>
      </c>
      <c r="P264" s="2">
        <v>130</v>
      </c>
      <c r="Q264" s="88">
        <v>85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U346"/>
  <sheetViews>
    <sheetView zoomScale="70" zoomScaleNormal="70" workbookViewId="0">
      <pane xSplit="10" ySplit="4" topLeftCell="L230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72</v>
      </c>
      <c r="F5" s="71"/>
      <c r="G5" s="46">
        <f t="shared" ref="G5:G26" si="0">E5+F5</f>
        <v>72</v>
      </c>
      <c r="H5" s="78">
        <v>0</v>
      </c>
      <c r="I5" s="76">
        <v>0</v>
      </c>
      <c r="J5" s="46">
        <f t="shared" ref="J5:J26" si="1">+G5-H5-K5-I5</f>
        <v>72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133</v>
      </c>
      <c r="F6" s="71"/>
      <c r="G6" s="46">
        <f t="shared" si="0"/>
        <v>133</v>
      </c>
      <c r="H6" s="78">
        <v>0</v>
      </c>
      <c r="I6" s="76">
        <v>0</v>
      </c>
      <c r="J6" s="46">
        <f t="shared" si="1"/>
        <v>128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34</v>
      </c>
      <c r="F11" s="71"/>
      <c r="G11" s="46">
        <f t="shared" si="0"/>
        <v>34</v>
      </c>
      <c r="H11" s="78">
        <v>0</v>
      </c>
      <c r="I11" s="76">
        <v>0</v>
      </c>
      <c r="J11" s="46">
        <f t="shared" si="1"/>
        <v>17</v>
      </c>
      <c r="K11" s="72">
        <v>17</v>
      </c>
      <c r="L11" s="15">
        <v>50</v>
      </c>
      <c r="M11" s="65">
        <f t="shared" si="2"/>
        <v>850</v>
      </c>
      <c r="N11" s="17" t="s">
        <v>16</v>
      </c>
      <c r="O11" s="18">
        <v>425</v>
      </c>
      <c r="P11" s="123">
        <f t="shared" si="3"/>
        <v>425</v>
      </c>
      <c r="Q11" s="90">
        <v>16.940000000000001</v>
      </c>
      <c r="R11" s="43">
        <f t="shared" si="4"/>
        <v>287.98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7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23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0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/>
      <c r="P21" s="123">
        <f t="shared" si="3"/>
        <v>255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63</v>
      </c>
      <c r="F22" s="71"/>
      <c r="G22" s="46">
        <f t="shared" si="0"/>
        <v>63</v>
      </c>
      <c r="H22" s="78">
        <v>0</v>
      </c>
      <c r="I22" s="76">
        <v>0</v>
      </c>
      <c r="J22" s="46">
        <f t="shared" si="1"/>
        <v>61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34</v>
      </c>
      <c r="F24" s="71"/>
      <c r="G24" s="46">
        <f t="shared" si="0"/>
        <v>34</v>
      </c>
      <c r="H24" s="78">
        <v>0</v>
      </c>
      <c r="I24" s="76">
        <v>0</v>
      </c>
      <c r="J24" s="46">
        <f t="shared" si="1"/>
        <v>29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250</v>
      </c>
      <c r="P24" s="123">
        <f t="shared" si="3"/>
        <v>250</v>
      </c>
      <c r="Q24" s="90">
        <v>40.51</v>
      </c>
      <c r="R24" s="43">
        <f t="shared" si="4"/>
        <v>202.54999999999998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24</v>
      </c>
      <c r="F28" s="71"/>
      <c r="G28" s="46">
        <f t="shared" si="5"/>
        <v>24</v>
      </c>
      <c r="H28" s="78">
        <v>0</v>
      </c>
      <c r="I28" s="76">
        <v>0</v>
      </c>
      <c r="J28" s="46">
        <f t="shared" si="6"/>
        <v>20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50</v>
      </c>
      <c r="P28" s="123">
        <f t="shared" si="3"/>
        <v>350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64</v>
      </c>
      <c r="F31" s="71"/>
      <c r="G31" s="46">
        <f t="shared" si="5"/>
        <v>64</v>
      </c>
      <c r="H31" s="78">
        <v>0</v>
      </c>
      <c r="I31" s="76">
        <v>0</v>
      </c>
      <c r="J31" s="46">
        <f t="shared" si="6"/>
        <v>62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18</v>
      </c>
      <c r="F39" s="71"/>
      <c r="G39" s="46">
        <f t="shared" si="5"/>
        <v>18</v>
      </c>
      <c r="H39" s="78">
        <v>0</v>
      </c>
      <c r="I39" s="76">
        <v>0</v>
      </c>
      <c r="J39" s="46">
        <f t="shared" si="6"/>
        <v>17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14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15</v>
      </c>
      <c r="F41" s="71"/>
      <c r="G41" s="46">
        <f t="shared" si="5"/>
        <v>15</v>
      </c>
      <c r="H41" s="78">
        <v>0</v>
      </c>
      <c r="I41" s="76">
        <v>0</v>
      </c>
      <c r="J41" s="46">
        <f t="shared" si="6"/>
        <v>11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>
        <v>100</v>
      </c>
      <c r="P41" s="123">
        <f t="shared" si="3"/>
        <v>100</v>
      </c>
      <c r="Q41" s="90">
        <v>15.42</v>
      </c>
      <c r="R41" s="43">
        <f t="shared" si="4"/>
        <v>61.68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3">
        <f t="shared" si="3"/>
        <v>25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5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3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3">
        <f t="shared" si="3"/>
        <v>25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27</v>
      </c>
      <c r="F53" s="71"/>
      <c r="G53" s="46">
        <f t="shared" si="5"/>
        <v>27</v>
      </c>
      <c r="H53" s="78">
        <v>0</v>
      </c>
      <c r="I53" s="76">
        <v>0</v>
      </c>
      <c r="J53" s="46">
        <f t="shared" si="6"/>
        <v>26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>SUM(M53-O53)</f>
        <v>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18</v>
      </c>
      <c r="F55" s="71"/>
      <c r="G55" s="46">
        <f t="shared" si="5"/>
        <v>18</v>
      </c>
      <c r="H55" s="78">
        <v>0</v>
      </c>
      <c r="I55" s="76">
        <v>0</v>
      </c>
      <c r="J55" s="46">
        <f t="shared" si="6"/>
        <v>15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130</v>
      </c>
      <c r="P55" s="123">
        <f>SUM(M55-O55)</f>
        <v>230</v>
      </c>
      <c r="Q55" s="90">
        <v>29.34</v>
      </c>
      <c r="R55" s="43">
        <f>+K55*Q55</f>
        <v>88.02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0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120</v>
      </c>
      <c r="P56" s="123">
        <f>SUM(M56-O56)</f>
        <v>120</v>
      </c>
      <c r="Q56" s="90">
        <v>33.409999999999997</v>
      </c>
      <c r="R56" s="43">
        <f>+K56*Q56</f>
        <v>66.819999999999993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27</v>
      </c>
      <c r="F57" s="71"/>
      <c r="G57" s="46">
        <f t="shared" si="5"/>
        <v>27</v>
      </c>
      <c r="H57" s="78">
        <v>0</v>
      </c>
      <c r="I57" s="76">
        <v>0</v>
      </c>
      <c r="J57" s="46">
        <f t="shared" si="6"/>
        <v>25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120</v>
      </c>
      <c r="P57" s="123">
        <f t="shared" si="3"/>
        <v>120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14</v>
      </c>
      <c r="F59" s="71"/>
      <c r="G59" s="46">
        <f t="shared" si="5"/>
        <v>14</v>
      </c>
      <c r="H59" s="78">
        <v>0</v>
      </c>
      <c r="I59" s="76">
        <v>0</v>
      </c>
      <c r="J59" s="46">
        <f t="shared" si="6"/>
        <v>14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23</v>
      </c>
      <c r="F62" s="71"/>
      <c r="G62" s="46">
        <f t="shared" si="5"/>
        <v>23</v>
      </c>
      <c r="H62" s="78">
        <v>0</v>
      </c>
      <c r="I62" s="76">
        <v>0</v>
      </c>
      <c r="J62" s="46">
        <f t="shared" si="6"/>
        <v>23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10</v>
      </c>
      <c r="F84" s="71"/>
      <c r="G84" s="46">
        <f t="shared" si="5"/>
        <v>10</v>
      </c>
      <c r="H84" s="78">
        <v>0</v>
      </c>
      <c r="I84" s="76">
        <v>0</v>
      </c>
      <c r="J84" s="46">
        <f t="shared" si="6"/>
        <v>9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/>
      <c r="P84" s="123">
        <f t="shared" si="11"/>
        <v>50</v>
      </c>
      <c r="Q84" s="90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19</v>
      </c>
      <c r="F133" s="71"/>
      <c r="G133" s="46">
        <f t="shared" si="23"/>
        <v>19</v>
      </c>
      <c r="H133" s="78">
        <v>0</v>
      </c>
      <c r="I133" s="76">
        <v>0</v>
      </c>
      <c r="J133" s="46">
        <f t="shared" si="24"/>
        <v>19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>+K171*Q171</f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24</v>
      </c>
      <c r="F193" s="71"/>
      <c r="G193" s="46">
        <f t="shared" si="30"/>
        <v>24</v>
      </c>
      <c r="H193" s="78">
        <v>0</v>
      </c>
      <c r="I193" s="76">
        <v>0</v>
      </c>
      <c r="J193" s="46">
        <f t="shared" si="31"/>
        <v>23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28</v>
      </c>
      <c r="F194" s="71"/>
      <c r="G194" s="46">
        <f t="shared" si="30"/>
        <v>28</v>
      </c>
      <c r="H194" s="78">
        <v>0</v>
      </c>
      <c r="I194" s="76">
        <v>0</v>
      </c>
      <c r="J194" s="46">
        <f t="shared" si="31"/>
        <v>27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15</v>
      </c>
      <c r="F195" s="71"/>
      <c r="G195" s="46">
        <f t="shared" si="30"/>
        <v>15</v>
      </c>
      <c r="H195" s="78">
        <v>0</v>
      </c>
      <c r="I195" s="76">
        <v>0</v>
      </c>
      <c r="J195" s="46">
        <f t="shared" si="31"/>
        <v>15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30</v>
      </c>
      <c r="F196" s="71"/>
      <c r="G196" s="46">
        <f t="shared" si="30"/>
        <v>30</v>
      </c>
      <c r="H196" s="78">
        <v>0</v>
      </c>
      <c r="I196" s="76">
        <v>0</v>
      </c>
      <c r="J196" s="46">
        <f t="shared" si="31"/>
        <v>30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+'12'!J243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+'12'!J248</f>
        <v>19</v>
      </c>
      <c r="F248" s="71"/>
      <c r="G248" s="46">
        <f t="shared" si="40"/>
        <v>19</v>
      </c>
      <c r="H248" s="78">
        <v>0</v>
      </c>
      <c r="I248" s="76">
        <v>0</v>
      </c>
      <c r="J248" s="46">
        <f t="shared" si="41"/>
        <v>19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+'12'!J249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1630.5600000000002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4795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2355</v>
      </c>
      <c r="O264" s="2">
        <v>620</v>
      </c>
      <c r="P264" s="2">
        <v>350</v>
      </c>
      <c r="Q264" s="88">
        <v>300</v>
      </c>
      <c r="R264" s="2">
        <v>100</v>
      </c>
      <c r="S264" s="2">
        <v>370</v>
      </c>
      <c r="T264" s="2">
        <v>515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1295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1145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1145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T346"/>
  <sheetViews>
    <sheetView zoomScale="70" zoomScaleNormal="70" workbookViewId="0">
      <pane xSplit="10" ySplit="4" topLeftCell="M233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72</v>
      </c>
      <c r="F5" s="71"/>
      <c r="G5" s="46">
        <f t="shared" ref="G5:G26" si="0">E5+F5</f>
        <v>72</v>
      </c>
      <c r="H5" s="78">
        <v>0</v>
      </c>
      <c r="I5" s="76">
        <v>0</v>
      </c>
      <c r="J5" s="46">
        <f t="shared" ref="J5:J26" si="1">+G5-H5-K5-I5</f>
        <v>71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128</v>
      </c>
      <c r="F6" s="71"/>
      <c r="G6" s="46">
        <f t="shared" si="0"/>
        <v>128</v>
      </c>
      <c r="H6" s="78">
        <v>0</v>
      </c>
      <c r="I6" s="76">
        <v>0</v>
      </c>
      <c r="J6" s="46">
        <f t="shared" si="1"/>
        <v>123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5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17</v>
      </c>
      <c r="F11" s="71"/>
      <c r="G11" s="46">
        <f t="shared" si="0"/>
        <v>17</v>
      </c>
      <c r="H11" s="78">
        <v>4</v>
      </c>
      <c r="I11" s="76">
        <v>0</v>
      </c>
      <c r="J11" s="46">
        <f t="shared" si="1"/>
        <v>13</v>
      </c>
      <c r="K11" s="72"/>
      <c r="L11" s="15">
        <v>50</v>
      </c>
      <c r="M11" s="65">
        <f t="shared" si="2"/>
        <v>0</v>
      </c>
      <c r="N11" s="17" t="s">
        <v>1426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61</v>
      </c>
      <c r="F22" s="71"/>
      <c r="G22" s="46">
        <f t="shared" si="0"/>
        <v>61</v>
      </c>
      <c r="H22" s="78">
        <v>0</v>
      </c>
      <c r="I22" s="76">
        <v>0</v>
      </c>
      <c r="J22" s="46">
        <f t="shared" si="1"/>
        <v>60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29</v>
      </c>
      <c r="F24" s="71"/>
      <c r="G24" s="46">
        <f t="shared" si="0"/>
        <v>29</v>
      </c>
      <c r="H24" s="78">
        <v>0</v>
      </c>
      <c r="I24" s="76">
        <v>0</v>
      </c>
      <c r="J24" s="46">
        <f t="shared" si="1"/>
        <v>28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20</v>
      </c>
      <c r="F28" s="71"/>
      <c r="G28" s="46">
        <f t="shared" si="5"/>
        <v>20</v>
      </c>
      <c r="H28" s="78">
        <v>0</v>
      </c>
      <c r="I28" s="76">
        <v>0</v>
      </c>
      <c r="J28" s="46">
        <f t="shared" si="6"/>
        <v>20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62</v>
      </c>
      <c r="F31" s="71"/>
      <c r="G31" s="46">
        <f t="shared" si="5"/>
        <v>62</v>
      </c>
      <c r="H31" s="78">
        <v>0</v>
      </c>
      <c r="I31" s="76">
        <v>0</v>
      </c>
      <c r="J31" s="46">
        <f t="shared" si="6"/>
        <v>59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17</v>
      </c>
      <c r="F39" s="71"/>
      <c r="G39" s="46">
        <f t="shared" si="5"/>
        <v>17</v>
      </c>
      <c r="H39" s="78">
        <v>4</v>
      </c>
      <c r="I39" s="76">
        <v>0</v>
      </c>
      <c r="J39" s="46">
        <f t="shared" si="6"/>
        <v>12</v>
      </c>
      <c r="K39" s="72">
        <v>1</v>
      </c>
      <c r="L39" s="15">
        <v>50</v>
      </c>
      <c r="M39" s="65">
        <f t="shared" si="2"/>
        <v>50</v>
      </c>
      <c r="N39" s="17" t="s">
        <v>1426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14</v>
      </c>
      <c r="F40" s="71"/>
      <c r="G40" s="46">
        <f t="shared" si="5"/>
        <v>14</v>
      </c>
      <c r="H40" s="78">
        <v>1</v>
      </c>
      <c r="I40" s="76">
        <v>0</v>
      </c>
      <c r="J40" s="46">
        <f t="shared" si="6"/>
        <v>12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12</v>
      </c>
      <c r="F49" s="71"/>
      <c r="G49" s="46">
        <f t="shared" si="5"/>
        <v>12</v>
      </c>
      <c r="H49" s="78"/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7</v>
      </c>
      <c r="F50" s="71"/>
      <c r="G50" s="46">
        <f t="shared" si="5"/>
        <v>7</v>
      </c>
      <c r="H50" s="78">
        <v>4</v>
      </c>
      <c r="I50" s="76">
        <v>0</v>
      </c>
      <c r="J50" s="46">
        <f t="shared" si="6"/>
        <v>3</v>
      </c>
      <c r="K50" s="72"/>
      <c r="L50" s="15">
        <v>50</v>
      </c>
      <c r="M50" s="65">
        <f t="shared" si="2"/>
        <v>0</v>
      </c>
      <c r="N50" s="17" t="s">
        <v>1426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26</v>
      </c>
      <c r="F53" s="71"/>
      <c r="G53" s="46">
        <f t="shared" si="5"/>
        <v>26</v>
      </c>
      <c r="H53" s="78">
        <v>0</v>
      </c>
      <c r="I53" s="76">
        <v>0</v>
      </c>
      <c r="J53" s="46">
        <f t="shared" si="6"/>
        <v>24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3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15</v>
      </c>
      <c r="F55" s="71"/>
      <c r="G55" s="46">
        <f t="shared" si="5"/>
        <v>15</v>
      </c>
      <c r="H55" s="78">
        <v>1</v>
      </c>
      <c r="I55" s="76">
        <v>0</v>
      </c>
      <c r="J55" s="46">
        <f t="shared" si="6"/>
        <v>14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25</v>
      </c>
      <c r="F57" s="71"/>
      <c r="G57" s="46">
        <f t="shared" si="5"/>
        <v>25</v>
      </c>
      <c r="H57" s="78">
        <v>0</v>
      </c>
      <c r="I57" s="76">
        <v>0</v>
      </c>
      <c r="J57" s="46">
        <f t="shared" si="6"/>
        <v>25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14</v>
      </c>
      <c r="F59" s="71"/>
      <c r="G59" s="46">
        <f t="shared" si="5"/>
        <v>14</v>
      </c>
      <c r="H59" s="78">
        <v>0</v>
      </c>
      <c r="I59" s="76">
        <v>0</v>
      </c>
      <c r="J59" s="46">
        <f t="shared" si="6"/>
        <v>14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23</v>
      </c>
      <c r="F62" s="71"/>
      <c r="G62" s="46">
        <f t="shared" si="5"/>
        <v>23</v>
      </c>
      <c r="H62" s="78">
        <v>0</v>
      </c>
      <c r="I62" s="76">
        <v>0</v>
      </c>
      <c r="J62" s="46">
        <f t="shared" si="6"/>
        <v>23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9</v>
      </c>
      <c r="F84" s="71"/>
      <c r="G84" s="46">
        <f t="shared" si="5"/>
        <v>9</v>
      </c>
      <c r="H84" s="78">
        <v>0</v>
      </c>
      <c r="I84" s="76">
        <v>0</v>
      </c>
      <c r="J84" s="46">
        <f t="shared" si="6"/>
        <v>9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19</v>
      </c>
      <c r="F133" s="71"/>
      <c r="G133" s="46">
        <f t="shared" si="23"/>
        <v>19</v>
      </c>
      <c r="H133" s="78">
        <v>2</v>
      </c>
      <c r="I133" s="76">
        <v>0</v>
      </c>
      <c r="J133" s="46">
        <f t="shared" si="24"/>
        <v>16</v>
      </c>
      <c r="K133" s="72">
        <v>1</v>
      </c>
      <c r="L133" s="20">
        <v>50</v>
      </c>
      <c r="M133" s="65">
        <f t="shared" si="7"/>
        <v>50</v>
      </c>
      <c r="N133" s="17" t="s">
        <v>1426</v>
      </c>
      <c r="O133" s="18"/>
      <c r="P133" s="123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27</v>
      </c>
      <c r="F194" s="71"/>
      <c r="G194" s="46">
        <f t="shared" si="30"/>
        <v>27</v>
      </c>
      <c r="H194" s="78">
        <v>0</v>
      </c>
      <c r="I194" s="76">
        <v>0</v>
      </c>
      <c r="J194" s="46">
        <f t="shared" si="31"/>
        <v>25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15</v>
      </c>
      <c r="F195" s="71"/>
      <c r="G195" s="46">
        <f t="shared" si="30"/>
        <v>15</v>
      </c>
      <c r="H195" s="78">
        <v>0</v>
      </c>
      <c r="I195" s="76">
        <v>0</v>
      </c>
      <c r="J195" s="46">
        <f t="shared" si="31"/>
        <v>13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>
        <v>60</v>
      </c>
      <c r="P195" s="123">
        <f t="shared" si="35"/>
        <v>60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30</v>
      </c>
      <c r="F196" s="71"/>
      <c r="G196" s="46">
        <f t="shared" si="30"/>
        <v>30</v>
      </c>
      <c r="H196" s="78">
        <v>0</v>
      </c>
      <c r="I196" s="76">
        <v>0</v>
      </c>
      <c r="J196" s="46">
        <f t="shared" si="31"/>
        <v>29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+'13'!J243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+'13'!J248</f>
        <v>19</v>
      </c>
      <c r="F248" s="71"/>
      <c r="G248" s="46">
        <f t="shared" si="40"/>
        <v>19</v>
      </c>
      <c r="H248" s="78">
        <v>0</v>
      </c>
      <c r="I248" s="76">
        <v>0</v>
      </c>
      <c r="J248" s="46">
        <f t="shared" si="41"/>
        <v>19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+'13'!J249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+'13'!J250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881.92000000000007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1980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620</v>
      </c>
      <c r="O264" s="2">
        <v>100</v>
      </c>
      <c r="P264" s="2">
        <v>100</v>
      </c>
      <c r="Q264" s="88">
        <v>100</v>
      </c>
      <c r="R264" s="2">
        <v>100</v>
      </c>
      <c r="S264" s="2">
        <v>100</v>
      </c>
      <c r="T264" s="2">
        <v>120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1300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1300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K230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71</v>
      </c>
      <c r="F5" s="71">
        <v>20</v>
      </c>
      <c r="G5" s="46">
        <f t="shared" ref="G5:G26" si="0">E5+F5</f>
        <v>91</v>
      </c>
      <c r="H5" s="78">
        <v>0</v>
      </c>
      <c r="I5" s="76">
        <v>0</v>
      </c>
      <c r="J5" s="46">
        <f t="shared" ref="J5:J26" si="1">+G5-H5-K5-I5</f>
        <v>88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123</v>
      </c>
      <c r="F6" s="71">
        <v>30</v>
      </c>
      <c r="G6" s="46">
        <f t="shared" si="0"/>
        <v>153</v>
      </c>
      <c r="H6" s="78">
        <v>0</v>
      </c>
      <c r="I6" s="76">
        <v>0</v>
      </c>
      <c r="J6" s="46">
        <f t="shared" si="1"/>
        <v>153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5</v>
      </c>
      <c r="F7" s="71">
        <v>5</v>
      </c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13</v>
      </c>
      <c r="F11" s="71">
        <v>10</v>
      </c>
      <c r="G11" s="46">
        <f t="shared" si="0"/>
        <v>23</v>
      </c>
      <c r="H11" s="78">
        <v>0</v>
      </c>
      <c r="I11" s="76">
        <v>0</v>
      </c>
      <c r="J11" s="46">
        <f t="shared" si="1"/>
        <v>22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7</v>
      </c>
      <c r="F20" s="71">
        <v>5</v>
      </c>
      <c r="G20" s="46">
        <f t="shared" si="0"/>
        <v>12</v>
      </c>
      <c r="H20" s="78">
        <v>0</v>
      </c>
      <c r="I20" s="76">
        <v>0</v>
      </c>
      <c r="J20" s="46">
        <f t="shared" si="1"/>
        <v>12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>
        <v>5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60</v>
      </c>
      <c r="F22" s="71">
        <v>30</v>
      </c>
      <c r="G22" s="46">
        <f t="shared" si="0"/>
        <v>90</v>
      </c>
      <c r="H22" s="78">
        <v>0</v>
      </c>
      <c r="I22" s="76">
        <v>0</v>
      </c>
      <c r="J22" s="46">
        <f t="shared" si="1"/>
        <v>86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3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28</v>
      </c>
      <c r="F24" s="71">
        <v>10</v>
      </c>
      <c r="G24" s="46">
        <f t="shared" si="0"/>
        <v>38</v>
      </c>
      <c r="H24" s="78">
        <v>0</v>
      </c>
      <c r="I24" s="76">
        <v>0</v>
      </c>
      <c r="J24" s="46">
        <f t="shared" si="1"/>
        <v>36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3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20</v>
      </c>
      <c r="F28" s="71">
        <v>10</v>
      </c>
      <c r="G28" s="46">
        <f t="shared" si="5"/>
        <v>30</v>
      </c>
      <c r="H28" s="78">
        <v>0</v>
      </c>
      <c r="I28" s="76">
        <v>0</v>
      </c>
      <c r="J28" s="46">
        <f t="shared" si="6"/>
        <v>29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59</v>
      </c>
      <c r="F31" s="71">
        <v>30</v>
      </c>
      <c r="G31" s="46">
        <f t="shared" si="5"/>
        <v>89</v>
      </c>
      <c r="H31" s="78">
        <v>0</v>
      </c>
      <c r="I31" s="76">
        <v>0</v>
      </c>
      <c r="J31" s="46">
        <f t="shared" si="6"/>
        <v>86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3</v>
      </c>
      <c r="F32" s="71">
        <v>10</v>
      </c>
      <c r="G32" s="46">
        <f t="shared" si="5"/>
        <v>13</v>
      </c>
      <c r="H32" s="78">
        <v>0</v>
      </c>
      <c r="I32" s="76">
        <v>0</v>
      </c>
      <c r="J32" s="46">
        <f t="shared" si="6"/>
        <v>12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6</v>
      </c>
      <c r="F33" s="71">
        <v>10</v>
      </c>
      <c r="G33" s="46">
        <f t="shared" si="5"/>
        <v>16</v>
      </c>
      <c r="H33" s="78">
        <v>0</v>
      </c>
      <c r="I33" s="76">
        <v>0</v>
      </c>
      <c r="J33" s="46">
        <f t="shared" si="6"/>
        <v>16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5</v>
      </c>
      <c r="F35" s="71">
        <v>5</v>
      </c>
      <c r="G35" s="46">
        <f t="shared" si="5"/>
        <v>10</v>
      </c>
      <c r="H35" s="78">
        <v>0</v>
      </c>
      <c r="I35" s="76">
        <v>0</v>
      </c>
      <c r="J35" s="46">
        <f t="shared" si="6"/>
        <v>10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12</v>
      </c>
      <c r="F39" s="71">
        <v>5</v>
      </c>
      <c r="G39" s="46">
        <f t="shared" si="5"/>
        <v>17</v>
      </c>
      <c r="H39" s="78">
        <v>0</v>
      </c>
      <c r="I39" s="76">
        <v>0</v>
      </c>
      <c r="J39" s="46">
        <f t="shared" si="6"/>
        <v>16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3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12</v>
      </c>
      <c r="F40" s="71">
        <v>5</v>
      </c>
      <c r="G40" s="46">
        <f t="shared" si="5"/>
        <v>17</v>
      </c>
      <c r="H40" s="78">
        <v>0</v>
      </c>
      <c r="I40" s="76">
        <v>0</v>
      </c>
      <c r="J40" s="46">
        <f t="shared" si="6"/>
        <v>17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11</v>
      </c>
      <c r="F41" s="71">
        <v>5</v>
      </c>
      <c r="G41" s="46">
        <f t="shared" si="5"/>
        <v>16</v>
      </c>
      <c r="H41" s="78">
        <v>0</v>
      </c>
      <c r="I41" s="76">
        <v>0</v>
      </c>
      <c r="J41" s="46">
        <f t="shared" si="6"/>
        <v>16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5</v>
      </c>
      <c r="F47" s="71">
        <v>2</v>
      </c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9</v>
      </c>
      <c r="F48" s="71">
        <v>5</v>
      </c>
      <c r="G48" s="46">
        <f t="shared" si="5"/>
        <v>14</v>
      </c>
      <c r="H48" s="78">
        <v>0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11</v>
      </c>
      <c r="F49" s="71">
        <v>3</v>
      </c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3</v>
      </c>
      <c r="F50" s="71">
        <v>3</v>
      </c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24</v>
      </c>
      <c r="F53" s="71">
        <v>5</v>
      </c>
      <c r="G53" s="46">
        <f t="shared" si="5"/>
        <v>29</v>
      </c>
      <c r="H53" s="78">
        <v>0</v>
      </c>
      <c r="I53" s="76">
        <v>0</v>
      </c>
      <c r="J53" s="46">
        <f t="shared" si="6"/>
        <v>29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14</v>
      </c>
      <c r="F55" s="71">
        <v>5</v>
      </c>
      <c r="G55" s="46">
        <f t="shared" si="5"/>
        <v>19</v>
      </c>
      <c r="H55" s="78">
        <v>0</v>
      </c>
      <c r="I55" s="76">
        <v>0</v>
      </c>
      <c r="J55" s="46">
        <f t="shared" si="6"/>
        <v>19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25</v>
      </c>
      <c r="F57" s="71">
        <v>2</v>
      </c>
      <c r="G57" s="46">
        <f t="shared" si="5"/>
        <v>27</v>
      </c>
      <c r="H57" s="78">
        <v>0</v>
      </c>
      <c r="I57" s="76">
        <v>0</v>
      </c>
      <c r="J57" s="46">
        <f t="shared" si="6"/>
        <v>27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9</v>
      </c>
      <c r="F58" s="71">
        <v>3</v>
      </c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14</v>
      </c>
      <c r="F59" s="71">
        <v>5</v>
      </c>
      <c r="G59" s="46">
        <f t="shared" si="5"/>
        <v>19</v>
      </c>
      <c r="H59" s="78">
        <v>0</v>
      </c>
      <c r="I59" s="76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23</v>
      </c>
      <c r="F62" s="71">
        <v>10</v>
      </c>
      <c r="G62" s="46">
        <f t="shared" si="5"/>
        <v>33</v>
      </c>
      <c r="H62" s="78">
        <v>0</v>
      </c>
      <c r="I62" s="76">
        <v>0</v>
      </c>
      <c r="J62" s="46">
        <f t="shared" si="6"/>
        <v>33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1</v>
      </c>
      <c r="F72" s="71">
        <v>4</v>
      </c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2</v>
      </c>
      <c r="F77" s="71">
        <v>15</v>
      </c>
      <c r="G77" s="46">
        <f t="shared" si="5"/>
        <v>17</v>
      </c>
      <c r="H77" s="78">
        <v>0</v>
      </c>
      <c r="I77" s="76">
        <v>0</v>
      </c>
      <c r="J77" s="46">
        <f t="shared" si="6"/>
        <v>13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100</v>
      </c>
      <c r="P77" s="123">
        <f t="shared" si="3"/>
        <v>100</v>
      </c>
      <c r="Q77" s="90">
        <v>17.329999999999998</v>
      </c>
      <c r="R77" s="43">
        <f t="shared" si="4"/>
        <v>69.319999999999993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7</v>
      </c>
      <c r="F83" s="71">
        <v>2</v>
      </c>
      <c r="G83" s="46">
        <f t="shared" si="5"/>
        <v>9</v>
      </c>
      <c r="H83" s="78">
        <v>0</v>
      </c>
      <c r="I83" s="76">
        <v>0</v>
      </c>
      <c r="J83" s="46">
        <f t="shared" si="6"/>
        <v>7</v>
      </c>
      <c r="K83" s="72">
        <v>2</v>
      </c>
      <c r="L83" s="22">
        <v>50</v>
      </c>
      <c r="M83" s="65">
        <f t="shared" ref="M83:M91" si="10">+L83*K83</f>
        <v>100</v>
      </c>
      <c r="N83" s="17" t="s">
        <v>16</v>
      </c>
      <c r="O83" s="18">
        <v>50</v>
      </c>
      <c r="P83" s="123">
        <f t="shared" ref="P83:P91" si="11">SUM(M83-O83)</f>
        <v>50</v>
      </c>
      <c r="Q83" s="90">
        <v>18.14</v>
      </c>
      <c r="R83" s="43">
        <f t="shared" ref="R83:R91" si="12">+K83*Q83</f>
        <v>36.28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9</v>
      </c>
      <c r="F84" s="71">
        <v>2</v>
      </c>
      <c r="G84" s="46">
        <f t="shared" si="5"/>
        <v>11</v>
      </c>
      <c r="H84" s="78">
        <v>0</v>
      </c>
      <c r="I84" s="76">
        <v>0</v>
      </c>
      <c r="J84" s="46">
        <f t="shared" si="6"/>
        <v>9</v>
      </c>
      <c r="K84" s="72">
        <v>2</v>
      </c>
      <c r="L84" s="22">
        <v>50</v>
      </c>
      <c r="M84" s="65">
        <f t="shared" si="10"/>
        <v>100</v>
      </c>
      <c r="N84" s="17" t="s">
        <v>16</v>
      </c>
      <c r="O84" s="18">
        <v>25</v>
      </c>
      <c r="P84" s="123">
        <f t="shared" si="11"/>
        <v>75</v>
      </c>
      <c r="Q84" s="90">
        <v>12.94</v>
      </c>
      <c r="R84" s="43">
        <f t="shared" si="12"/>
        <v>25.88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3</v>
      </c>
      <c r="F132" s="71">
        <v>5</v>
      </c>
      <c r="G132" s="46">
        <f t="shared" si="23"/>
        <v>8</v>
      </c>
      <c r="H132" s="78">
        <v>0</v>
      </c>
      <c r="I132" s="76">
        <v>0</v>
      </c>
      <c r="J132" s="46">
        <f t="shared" si="24"/>
        <v>8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16</v>
      </c>
      <c r="F133" s="71">
        <v>5</v>
      </c>
      <c r="G133" s="46">
        <f t="shared" si="23"/>
        <v>21</v>
      </c>
      <c r="H133" s="78">
        <v>0</v>
      </c>
      <c r="I133" s="76">
        <v>0</v>
      </c>
      <c r="J133" s="46">
        <f t="shared" si="24"/>
        <v>19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3">
        <f t="shared" si="8"/>
        <v>50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3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23</v>
      </c>
      <c r="F193" s="71">
        <v>5</v>
      </c>
      <c r="G193" s="46">
        <f t="shared" si="30"/>
        <v>28</v>
      </c>
      <c r="H193" s="78">
        <v>0</v>
      </c>
      <c r="I193" s="76">
        <v>0</v>
      </c>
      <c r="J193" s="46">
        <f t="shared" si="31"/>
        <v>28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25</v>
      </c>
      <c r="F194" s="71">
        <v>15</v>
      </c>
      <c r="G194" s="46">
        <f t="shared" si="30"/>
        <v>40</v>
      </c>
      <c r="H194" s="78">
        <v>0</v>
      </c>
      <c r="I194" s="76">
        <v>0</v>
      </c>
      <c r="J194" s="46">
        <f t="shared" si="31"/>
        <v>37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3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13</v>
      </c>
      <c r="F195" s="71"/>
      <c r="G195" s="46">
        <f t="shared" si="30"/>
        <v>13</v>
      </c>
      <c r="H195" s="78">
        <v>0</v>
      </c>
      <c r="I195" s="76">
        <v>0</v>
      </c>
      <c r="J195" s="46">
        <f t="shared" si="31"/>
        <v>12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>
        <v>30</v>
      </c>
      <c r="P195" s="123">
        <f t="shared" si="35"/>
        <v>30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29</v>
      </c>
      <c r="F196" s="71"/>
      <c r="G196" s="46">
        <f t="shared" si="30"/>
        <v>29</v>
      </c>
      <c r="H196" s="78">
        <v>0</v>
      </c>
      <c r="I196" s="76">
        <v>0</v>
      </c>
      <c r="J196" s="46">
        <f t="shared" si="31"/>
        <v>29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12</v>
      </c>
      <c r="F198" s="71"/>
      <c r="G198" s="46">
        <f t="shared" si="30"/>
        <v>12</v>
      </c>
      <c r="H198" s="78">
        <v>4</v>
      </c>
      <c r="I198" s="76">
        <v>0</v>
      </c>
      <c r="J198" s="46">
        <f t="shared" si="31"/>
        <v>8</v>
      </c>
      <c r="K198" s="72"/>
      <c r="L198" s="20">
        <v>150</v>
      </c>
      <c r="M198" s="65">
        <f t="shared" si="34"/>
        <v>0</v>
      </c>
      <c r="N198" s="17" t="s">
        <v>1426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+'14'!J243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+'14'!J248</f>
        <v>19</v>
      </c>
      <c r="F248" s="71"/>
      <c r="G248" s="46">
        <f t="shared" si="40"/>
        <v>19</v>
      </c>
      <c r="H248" s="78">
        <v>0</v>
      </c>
      <c r="I248" s="76">
        <v>0</v>
      </c>
      <c r="J248" s="46">
        <f t="shared" si="41"/>
        <v>19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1004.1399999999999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2450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320</v>
      </c>
      <c r="O264" s="2">
        <v>50</v>
      </c>
      <c r="P264" s="2">
        <v>170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 filterMode="1">
    <tabColor rgb="FFFFCCFF"/>
  </sheetPr>
  <dimension ref="A1:S346"/>
  <sheetViews>
    <sheetView zoomScale="70" zoomScaleNormal="70" workbookViewId="0">
      <pane xSplit="10" ySplit="4" topLeftCell="L239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88</v>
      </c>
      <c r="F5" s="71"/>
      <c r="G5" s="46">
        <f t="shared" ref="G5:G26" si="0">E5+F5</f>
        <v>88</v>
      </c>
      <c r="H5" s="78">
        <v>0</v>
      </c>
      <c r="I5" s="76">
        <v>0</v>
      </c>
      <c r="J5" s="46">
        <f t="shared" ref="J5:J26" si="1">+G5-H5-K5-I5</f>
        <v>84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153</v>
      </c>
      <c r="F6" s="71"/>
      <c r="G6" s="46">
        <f t="shared" si="0"/>
        <v>153</v>
      </c>
      <c r="H6" s="78">
        <v>0</v>
      </c>
      <c r="I6" s="76">
        <v>0</v>
      </c>
      <c r="J6" s="46">
        <f t="shared" si="1"/>
        <v>148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19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3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12</v>
      </c>
      <c r="F20" s="71"/>
      <c r="G20" s="46">
        <f t="shared" si="0"/>
        <v>12</v>
      </c>
      <c r="H20" s="78">
        <v>0</v>
      </c>
      <c r="I20" s="76">
        <v>0</v>
      </c>
      <c r="J20" s="46">
        <f t="shared" si="1"/>
        <v>11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86</v>
      </c>
      <c r="F22" s="71"/>
      <c r="G22" s="46">
        <f t="shared" si="0"/>
        <v>86</v>
      </c>
      <c r="H22" s="78">
        <v>0</v>
      </c>
      <c r="I22" s="76">
        <v>0</v>
      </c>
      <c r="J22" s="46">
        <f t="shared" si="1"/>
        <v>83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36</v>
      </c>
      <c r="F24" s="71"/>
      <c r="G24" s="46">
        <f t="shared" si="0"/>
        <v>36</v>
      </c>
      <c r="H24" s="78">
        <v>0</v>
      </c>
      <c r="I24" s="76">
        <v>0</v>
      </c>
      <c r="J24" s="46">
        <f t="shared" si="1"/>
        <v>35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86</v>
      </c>
      <c r="F31" s="71"/>
      <c r="G31" s="46">
        <f t="shared" si="5"/>
        <v>86</v>
      </c>
      <c r="H31" s="78">
        <v>0</v>
      </c>
      <c r="I31" s="76">
        <v>0</v>
      </c>
      <c r="J31" s="46">
        <f t="shared" si="6"/>
        <v>84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9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16</v>
      </c>
      <c r="F33" s="71"/>
      <c r="G33" s="46">
        <f t="shared" si="5"/>
        <v>16</v>
      </c>
      <c r="H33" s="78">
        <v>0</v>
      </c>
      <c r="I33" s="76">
        <v>0</v>
      </c>
      <c r="J33" s="46">
        <f t="shared" si="6"/>
        <v>13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3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10</v>
      </c>
      <c r="F35" s="71"/>
      <c r="G35" s="46">
        <f t="shared" si="5"/>
        <v>10</v>
      </c>
      <c r="H35" s="78">
        <v>0</v>
      </c>
      <c r="I35" s="76">
        <v>0</v>
      </c>
      <c r="J35" s="46">
        <f t="shared" si="6"/>
        <v>10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16</v>
      </c>
      <c r="F39" s="71"/>
      <c r="G39" s="46">
        <f t="shared" si="5"/>
        <v>16</v>
      </c>
      <c r="H39" s="78">
        <v>0</v>
      </c>
      <c r="I39" s="76">
        <v>0</v>
      </c>
      <c r="J39" s="46">
        <f t="shared" si="6"/>
        <v>15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3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17</v>
      </c>
      <c r="F40" s="71"/>
      <c r="G40" s="46">
        <f t="shared" si="5"/>
        <v>17</v>
      </c>
      <c r="H40" s="78">
        <v>0</v>
      </c>
      <c r="I40" s="76">
        <v>0</v>
      </c>
      <c r="J40" s="46">
        <f t="shared" si="6"/>
        <v>16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3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16</v>
      </c>
      <c r="F41" s="71"/>
      <c r="G41" s="46">
        <f t="shared" si="5"/>
        <v>16</v>
      </c>
      <c r="H41" s="78">
        <v>0</v>
      </c>
      <c r="I41" s="76">
        <v>0</v>
      </c>
      <c r="J41" s="46">
        <f t="shared" si="6"/>
        <v>13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75</v>
      </c>
      <c r="P41" s="123">
        <f t="shared" si="3"/>
        <v>75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29</v>
      </c>
      <c r="F53" s="71"/>
      <c r="G53" s="46">
        <f t="shared" si="5"/>
        <v>29</v>
      </c>
      <c r="H53" s="78">
        <v>0</v>
      </c>
      <c r="I53" s="76">
        <v>0</v>
      </c>
      <c r="J53" s="46">
        <f t="shared" si="6"/>
        <v>29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6"/>
        <v>19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27</v>
      </c>
      <c r="F57" s="71"/>
      <c r="G57" s="46">
        <f t="shared" si="5"/>
        <v>27</v>
      </c>
      <c r="H57" s="78">
        <v>0</v>
      </c>
      <c r="I57" s="76">
        <v>0</v>
      </c>
      <c r="J57" s="46">
        <f t="shared" si="6"/>
        <v>26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3">
        <f t="shared" si="3"/>
        <v>85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33</v>
      </c>
      <c r="F62" s="71"/>
      <c r="G62" s="46">
        <f t="shared" si="5"/>
        <v>33</v>
      </c>
      <c r="H62" s="78">
        <v>0</v>
      </c>
      <c r="I62" s="76">
        <v>0</v>
      </c>
      <c r="J62" s="46">
        <f t="shared" si="6"/>
        <v>32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3">
        <f t="shared" si="3"/>
        <v>85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3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>
        <v>50</v>
      </c>
      <c r="P72" s="12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11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23">
        <f t="shared" si="3"/>
        <v>50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5</v>
      </c>
      <c r="K83" s="72">
        <v>2</v>
      </c>
      <c r="L83" s="22">
        <v>50</v>
      </c>
      <c r="M83" s="65">
        <f t="shared" ref="M83:M91" si="10">+L83*K83</f>
        <v>100</v>
      </c>
      <c r="N83" s="17" t="s">
        <v>16</v>
      </c>
      <c r="O83" s="18"/>
      <c r="P83" s="123">
        <f t="shared" ref="P83:P91" si="11">SUM(M83-O83)</f>
        <v>100</v>
      </c>
      <c r="Q83" s="90">
        <v>18.14</v>
      </c>
      <c r="R83" s="43">
        <f t="shared" ref="R83:R91" si="12">+K83*Q83</f>
        <v>36.28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9</v>
      </c>
      <c r="F84" s="71"/>
      <c r="G84" s="46">
        <f t="shared" si="5"/>
        <v>9</v>
      </c>
      <c r="H84" s="78">
        <v>0</v>
      </c>
      <c r="I84" s="76">
        <v>0</v>
      </c>
      <c r="J84" s="46">
        <f t="shared" si="6"/>
        <v>9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3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21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3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8</v>
      </c>
      <c r="F132" s="71"/>
      <c r="G132" s="46">
        <f t="shared" si="23"/>
        <v>8</v>
      </c>
      <c r="H132" s="78">
        <v>0</v>
      </c>
      <c r="I132" s="76">
        <v>0</v>
      </c>
      <c r="J132" s="46">
        <f t="shared" si="24"/>
        <v>5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>
        <v>90</v>
      </c>
      <c r="P132" s="123">
        <f t="shared" si="8"/>
        <v>90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19</v>
      </c>
      <c r="F133" s="71"/>
      <c r="G133" s="46">
        <f t="shared" si="23"/>
        <v>19</v>
      </c>
      <c r="H133" s="78">
        <v>0</v>
      </c>
      <c r="I133" s="76">
        <v>0</v>
      </c>
      <c r="J133" s="46">
        <f t="shared" si="24"/>
        <v>15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>
        <v>100</v>
      </c>
      <c r="P133" s="123">
        <f t="shared" si="8"/>
        <v>100</v>
      </c>
      <c r="Q133" s="90">
        <v>21.75</v>
      </c>
      <c r="R133" s="43">
        <f t="shared" si="9"/>
        <v>87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hidden="1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28</v>
      </c>
      <c r="F193" s="71"/>
      <c r="G193" s="46">
        <f t="shared" si="30"/>
        <v>28</v>
      </c>
      <c r="H193" s="78">
        <v>0</v>
      </c>
      <c r="I193" s="76">
        <v>0</v>
      </c>
      <c r="J193" s="46">
        <f t="shared" si="31"/>
        <v>25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37</v>
      </c>
      <c r="F194" s="71"/>
      <c r="G194" s="46">
        <f t="shared" si="30"/>
        <v>37</v>
      </c>
      <c r="H194" s="78">
        <v>0</v>
      </c>
      <c r="I194" s="76">
        <v>0</v>
      </c>
      <c r="J194" s="46">
        <f t="shared" si="31"/>
        <v>36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12</v>
      </c>
      <c r="F195" s="71"/>
      <c r="G195" s="46">
        <f t="shared" si="30"/>
        <v>12</v>
      </c>
      <c r="H195" s="78">
        <v>0</v>
      </c>
      <c r="I195" s="76">
        <v>0</v>
      </c>
      <c r="J195" s="46">
        <f t="shared" si="31"/>
        <v>11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3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29</v>
      </c>
      <c r="F196" s="71"/>
      <c r="G196" s="46">
        <f t="shared" si="30"/>
        <v>29</v>
      </c>
      <c r="H196" s="78">
        <v>0</v>
      </c>
      <c r="I196" s="76">
        <v>0</v>
      </c>
      <c r="J196" s="46">
        <f t="shared" si="31"/>
        <v>29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8</v>
      </c>
      <c r="F198" s="71"/>
      <c r="G198" s="46">
        <f t="shared" si="30"/>
        <v>8</v>
      </c>
      <c r="H198" s="78">
        <v>0</v>
      </c>
      <c r="I198" s="76">
        <v>0</v>
      </c>
      <c r="J198" s="46">
        <f t="shared" si="31"/>
        <v>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>
        <v>64.38</v>
      </c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+'15'!J243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+'15'!J248</f>
        <v>19</v>
      </c>
      <c r="F248" s="71"/>
      <c r="G248" s="46">
        <f t="shared" si="40"/>
        <v>19</v>
      </c>
      <c r="H248" s="78">
        <v>0</v>
      </c>
      <c r="I248" s="76">
        <v>0</v>
      </c>
      <c r="J248" s="46">
        <f t="shared" si="41"/>
        <v>19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+'15'!J259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1397.8600000000001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4135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1145</v>
      </c>
      <c r="O264" s="2">
        <v>100</v>
      </c>
      <c r="P264" s="2">
        <v>260</v>
      </c>
      <c r="Q264" s="88">
        <v>250</v>
      </c>
      <c r="R264" s="2">
        <v>235</v>
      </c>
      <c r="S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485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50.00"/>
        <filter val="200.00"/>
        <filter val="25.00"/>
        <filter val="260"/>
        <filter val="300.00"/>
        <filter val="390.00"/>
        <filter val="50.00"/>
        <filter val="500.00"/>
        <filter val="55.00"/>
        <filter val="60.00"/>
        <filter val="65.00"/>
        <filter val="75.00"/>
        <filter val="85.00"/>
        <filter val="9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N227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84</v>
      </c>
      <c r="F5" s="71"/>
      <c r="G5" s="46">
        <f t="shared" ref="G5:G26" si="0">E5+F5</f>
        <v>84</v>
      </c>
      <c r="H5" s="78">
        <v>0</v>
      </c>
      <c r="I5" s="76">
        <v>0</v>
      </c>
      <c r="J5" s="46">
        <f t="shared" ref="J5:J26" si="1">+G5-H5-K5-I5</f>
        <v>79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3">
        <f>SUM(M5-O5)</f>
        <v>250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148</v>
      </c>
      <c r="F6" s="71"/>
      <c r="G6" s="46">
        <f t="shared" si="0"/>
        <v>148</v>
      </c>
      <c r="H6" s="78">
        <v>0</v>
      </c>
      <c r="I6" s="76">
        <v>0</v>
      </c>
      <c r="J6" s="46">
        <f t="shared" si="1"/>
        <v>147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8</v>
      </c>
      <c r="K7" s="72">
        <v>2</v>
      </c>
      <c r="L7" s="15">
        <v>50</v>
      </c>
      <c r="M7" s="65">
        <f t="shared" si="2"/>
        <v>100</v>
      </c>
      <c r="N7" s="17" t="s">
        <v>16</v>
      </c>
      <c r="O7" s="18"/>
      <c r="P7" s="123">
        <f t="shared" si="3"/>
        <v>100</v>
      </c>
      <c r="Q7" s="90">
        <v>26.11</v>
      </c>
      <c r="R7" s="43">
        <f t="shared" si="4"/>
        <v>52.22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11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83</v>
      </c>
      <c r="F22" s="71"/>
      <c r="G22" s="46">
        <f t="shared" si="0"/>
        <v>83</v>
      </c>
      <c r="H22" s="78">
        <v>0</v>
      </c>
      <c r="I22" s="76">
        <v>0</v>
      </c>
      <c r="J22" s="46">
        <f t="shared" si="1"/>
        <v>83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35</v>
      </c>
      <c r="F24" s="71"/>
      <c r="G24" s="46">
        <f t="shared" si="0"/>
        <v>35</v>
      </c>
      <c r="H24" s="78">
        <v>0</v>
      </c>
      <c r="I24" s="76">
        <v>0</v>
      </c>
      <c r="J24" s="46">
        <f t="shared" si="1"/>
        <v>35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84</v>
      </c>
      <c r="F31" s="71"/>
      <c r="G31" s="46">
        <f t="shared" si="5"/>
        <v>84</v>
      </c>
      <c r="H31" s="78">
        <v>0</v>
      </c>
      <c r="I31" s="76">
        <v>0</v>
      </c>
      <c r="J31" s="46">
        <f t="shared" si="6"/>
        <v>80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3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13</v>
      </c>
      <c r="F33" s="71"/>
      <c r="G33" s="46">
        <f t="shared" si="5"/>
        <v>13</v>
      </c>
      <c r="H33" s="78">
        <v>0</v>
      </c>
      <c r="I33" s="76">
        <v>0</v>
      </c>
      <c r="J33" s="46">
        <f t="shared" si="6"/>
        <v>13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10</v>
      </c>
      <c r="F35" s="71"/>
      <c r="G35" s="46">
        <f t="shared" si="5"/>
        <v>10</v>
      </c>
      <c r="H35" s="78">
        <v>0</v>
      </c>
      <c r="I35" s="76">
        <v>0</v>
      </c>
      <c r="J35" s="46">
        <f t="shared" si="6"/>
        <v>9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15</v>
      </c>
      <c r="F39" s="71"/>
      <c r="G39" s="46">
        <f t="shared" si="5"/>
        <v>15</v>
      </c>
      <c r="H39" s="78">
        <v>0</v>
      </c>
      <c r="I39" s="76">
        <v>0</v>
      </c>
      <c r="J39" s="46">
        <f t="shared" si="6"/>
        <v>13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3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16</v>
      </c>
      <c r="F40" s="71"/>
      <c r="G40" s="46">
        <f t="shared" si="5"/>
        <v>16</v>
      </c>
      <c r="H40" s="78">
        <v>0</v>
      </c>
      <c r="I40" s="76">
        <v>0</v>
      </c>
      <c r="J40" s="46">
        <f t="shared" si="6"/>
        <v>16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11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3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29</v>
      </c>
      <c r="F53" s="71"/>
      <c r="G53" s="46">
        <f t="shared" si="5"/>
        <v>29</v>
      </c>
      <c r="H53" s="78">
        <v>0</v>
      </c>
      <c r="I53" s="76">
        <v>0</v>
      </c>
      <c r="J53" s="46">
        <f t="shared" si="6"/>
        <v>28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6"/>
        <v>19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26</v>
      </c>
      <c r="F57" s="71"/>
      <c r="G57" s="46">
        <f t="shared" si="5"/>
        <v>26</v>
      </c>
      <c r="H57" s="78">
        <v>0</v>
      </c>
      <c r="I57" s="76">
        <v>0</v>
      </c>
      <c r="J57" s="46">
        <f t="shared" si="6"/>
        <v>26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32</v>
      </c>
      <c r="F62" s="71"/>
      <c r="G62" s="46">
        <f t="shared" si="5"/>
        <v>32</v>
      </c>
      <c r="H62" s="78">
        <v>0</v>
      </c>
      <c r="I62" s="76">
        <v>0</v>
      </c>
      <c r="J62" s="46">
        <f t="shared" si="6"/>
        <v>32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11</v>
      </c>
      <c r="F77" s="71"/>
      <c r="G77" s="46">
        <f t="shared" si="5"/>
        <v>11</v>
      </c>
      <c r="H77" s="78">
        <v>0</v>
      </c>
      <c r="I77" s="76">
        <v>0</v>
      </c>
      <c r="J77" s="46">
        <f t="shared" si="6"/>
        <v>10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5</v>
      </c>
      <c r="F83" s="71"/>
      <c r="G83" s="46">
        <f t="shared" si="5"/>
        <v>5</v>
      </c>
      <c r="H83" s="78">
        <v>0</v>
      </c>
      <c r="I83" s="76">
        <v>0</v>
      </c>
      <c r="J83" s="46">
        <f t="shared" si="6"/>
        <v>5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9</v>
      </c>
      <c r="F84" s="71"/>
      <c r="G84" s="46">
        <f t="shared" si="5"/>
        <v>9</v>
      </c>
      <c r="H84" s="78">
        <v>0</v>
      </c>
      <c r="I84" s="76">
        <v>0</v>
      </c>
      <c r="J84" s="46">
        <f t="shared" si="6"/>
        <v>9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21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15</v>
      </c>
      <c r="F133" s="71"/>
      <c r="G133" s="46">
        <f t="shared" si="23"/>
        <v>15</v>
      </c>
      <c r="H133" s="78">
        <v>0</v>
      </c>
      <c r="I133" s="76">
        <v>0</v>
      </c>
      <c r="J133" s="46">
        <f t="shared" si="24"/>
        <v>13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3">
        <f t="shared" si="8"/>
        <v>50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25</v>
      </c>
      <c r="F193" s="71"/>
      <c r="G193" s="46">
        <f t="shared" si="30"/>
        <v>25</v>
      </c>
      <c r="H193" s="78">
        <v>0</v>
      </c>
      <c r="I193" s="76">
        <v>0</v>
      </c>
      <c r="J193" s="46">
        <f t="shared" si="31"/>
        <v>24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36</v>
      </c>
      <c r="F194" s="71"/>
      <c r="G194" s="46">
        <f t="shared" si="30"/>
        <v>36</v>
      </c>
      <c r="H194" s="78">
        <v>0</v>
      </c>
      <c r="I194" s="76">
        <v>0</v>
      </c>
      <c r="J194" s="46">
        <f t="shared" si="31"/>
        <v>35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11</v>
      </c>
      <c r="F195" s="71"/>
      <c r="G195" s="46">
        <f t="shared" si="30"/>
        <v>11</v>
      </c>
      <c r="H195" s="78">
        <v>0</v>
      </c>
      <c r="I195" s="76">
        <v>0</v>
      </c>
      <c r="J195" s="46">
        <f t="shared" si="31"/>
        <v>10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3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29</v>
      </c>
      <c r="F196" s="71"/>
      <c r="G196" s="46">
        <f t="shared" si="30"/>
        <v>29</v>
      </c>
      <c r="H196" s="78">
        <v>0</v>
      </c>
      <c r="I196" s="76">
        <v>0</v>
      </c>
      <c r="J196" s="46">
        <f t="shared" si="31"/>
        <v>28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3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8</v>
      </c>
      <c r="F198" s="71"/>
      <c r="G198" s="46">
        <f t="shared" si="30"/>
        <v>8</v>
      </c>
      <c r="H198" s="78">
        <v>0</v>
      </c>
      <c r="I198" s="76">
        <v>0</v>
      </c>
      <c r="J198" s="46">
        <f t="shared" si="31"/>
        <v>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+'16'!J243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+'16'!J248</f>
        <v>19</v>
      </c>
      <c r="F248" s="71"/>
      <c r="G248" s="46">
        <f t="shared" si="40"/>
        <v>19</v>
      </c>
      <c r="H248" s="78">
        <v>0</v>
      </c>
      <c r="I248" s="76">
        <v>0</v>
      </c>
      <c r="J248" s="46">
        <f t="shared" si="41"/>
        <v>19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847.36000000000013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1890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580</v>
      </c>
      <c r="O264" s="2">
        <v>150</v>
      </c>
      <c r="P264" s="2">
        <v>50</v>
      </c>
      <c r="Q264" s="88">
        <v>130</v>
      </c>
      <c r="R264" s="2">
        <v>200</v>
      </c>
      <c r="S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K24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79</v>
      </c>
      <c r="F5" s="71"/>
      <c r="G5" s="46">
        <f t="shared" ref="G5:G26" si="0">E5+F5</f>
        <v>79</v>
      </c>
      <c r="H5" s="78">
        <v>0</v>
      </c>
      <c r="I5" s="76">
        <v>0</v>
      </c>
      <c r="J5" s="46">
        <f t="shared" ref="J5:J26" si="1">+G5-H5-K5-I5</f>
        <v>66</v>
      </c>
      <c r="K5" s="72">
        <v>13</v>
      </c>
      <c r="L5" s="15">
        <v>50</v>
      </c>
      <c r="M5" s="65">
        <f>+L5*K5</f>
        <v>650</v>
      </c>
      <c r="N5" s="17" t="s">
        <v>16</v>
      </c>
      <c r="O5" s="18">
        <v>275</v>
      </c>
      <c r="P5" s="123">
        <f>SUM(M5-O5)</f>
        <v>375</v>
      </c>
      <c r="Q5" s="90">
        <v>22.48</v>
      </c>
      <c r="R5" s="43">
        <f>+K5*Q5</f>
        <v>292.24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147</v>
      </c>
      <c r="F6" s="71"/>
      <c r="G6" s="46">
        <f t="shared" si="0"/>
        <v>147</v>
      </c>
      <c r="H6" s="78">
        <v>0</v>
      </c>
      <c r="I6" s="76">
        <v>0</v>
      </c>
      <c r="J6" s="46">
        <f t="shared" si="1"/>
        <v>140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23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10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83</v>
      </c>
      <c r="F22" s="71"/>
      <c r="G22" s="46">
        <f t="shared" si="0"/>
        <v>83</v>
      </c>
      <c r="H22" s="78">
        <v>0</v>
      </c>
      <c r="I22" s="76">
        <v>0</v>
      </c>
      <c r="J22" s="46">
        <f t="shared" si="1"/>
        <v>81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35</v>
      </c>
      <c r="F24" s="71"/>
      <c r="G24" s="46">
        <f t="shared" si="0"/>
        <v>35</v>
      </c>
      <c r="H24" s="78">
        <v>0</v>
      </c>
      <c r="I24" s="76">
        <v>0</v>
      </c>
      <c r="J24" s="46">
        <f t="shared" si="1"/>
        <v>33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3">
        <f t="shared" si="3"/>
        <v>100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80</v>
      </c>
      <c r="F31" s="71"/>
      <c r="G31" s="46">
        <f t="shared" si="5"/>
        <v>80</v>
      </c>
      <c r="H31" s="78">
        <v>0</v>
      </c>
      <c r="I31" s="76">
        <v>0</v>
      </c>
      <c r="J31" s="46">
        <f t="shared" si="6"/>
        <v>78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13</v>
      </c>
      <c r="F33" s="71"/>
      <c r="G33" s="46">
        <f t="shared" si="5"/>
        <v>13</v>
      </c>
      <c r="H33" s="78">
        <v>0</v>
      </c>
      <c r="I33" s="76">
        <v>0</v>
      </c>
      <c r="J33" s="46">
        <f t="shared" si="6"/>
        <v>13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9</v>
      </c>
      <c r="F35" s="71"/>
      <c r="G35" s="46">
        <f t="shared" si="5"/>
        <v>9</v>
      </c>
      <c r="H35" s="78">
        <v>0</v>
      </c>
      <c r="I35" s="76">
        <v>0</v>
      </c>
      <c r="J35" s="46">
        <f t="shared" si="6"/>
        <v>9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16</v>
      </c>
      <c r="F40" s="71"/>
      <c r="G40" s="46">
        <f t="shared" si="5"/>
        <v>16</v>
      </c>
      <c r="H40" s="78">
        <v>0</v>
      </c>
      <c r="I40" s="76">
        <v>0</v>
      </c>
      <c r="J40" s="46">
        <f t="shared" si="6"/>
        <v>16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3">
        <f>SUM(M48-O48)</f>
        <v>25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23">
        <f>SUM(M49-O49)</f>
        <v>50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4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23">
        <f t="shared" si="3"/>
        <v>50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28</v>
      </c>
      <c r="F53" s="71"/>
      <c r="G53" s="46">
        <f t="shared" si="5"/>
        <v>28</v>
      </c>
      <c r="H53" s="78">
        <v>0</v>
      </c>
      <c r="I53" s="76">
        <v>0</v>
      </c>
      <c r="J53" s="46">
        <f t="shared" si="6"/>
        <v>25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75</v>
      </c>
      <c r="P53" s="123">
        <f>SUM(M53-O53)</f>
        <v>75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6"/>
        <v>19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26</v>
      </c>
      <c r="F57" s="71"/>
      <c r="G57" s="46">
        <f t="shared" si="5"/>
        <v>26</v>
      </c>
      <c r="H57" s="78">
        <v>0</v>
      </c>
      <c r="I57" s="76">
        <v>0</v>
      </c>
      <c r="J57" s="46">
        <f t="shared" si="6"/>
        <v>22</v>
      </c>
      <c r="K57" s="72">
        <v>4</v>
      </c>
      <c r="L57" s="15">
        <v>120</v>
      </c>
      <c r="M57" s="65">
        <f t="shared" si="2"/>
        <v>480</v>
      </c>
      <c r="N57" s="17" t="s">
        <v>16</v>
      </c>
      <c r="O57" s="18">
        <v>240</v>
      </c>
      <c r="P57" s="123">
        <f t="shared" si="3"/>
        <v>240</v>
      </c>
      <c r="Q57" s="90">
        <v>31.46</v>
      </c>
      <c r="R57" s="43">
        <f t="shared" si="4"/>
        <v>125.84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3">
        <f t="shared" si="3"/>
        <v>60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18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3">
        <f t="shared" si="3"/>
        <v>60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32</v>
      </c>
      <c r="F62" s="71"/>
      <c r="G62" s="46">
        <f t="shared" si="5"/>
        <v>32</v>
      </c>
      <c r="H62" s="78">
        <v>0</v>
      </c>
      <c r="I62" s="76">
        <v>0</v>
      </c>
      <c r="J62" s="46">
        <f t="shared" si="6"/>
        <v>32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5</v>
      </c>
      <c r="F83" s="71"/>
      <c r="G83" s="46">
        <f t="shared" si="5"/>
        <v>5</v>
      </c>
      <c r="H83" s="78">
        <v>0</v>
      </c>
      <c r="I83" s="76">
        <v>0</v>
      </c>
      <c r="J83" s="46">
        <f t="shared" si="6"/>
        <v>5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9</v>
      </c>
      <c r="F84" s="71"/>
      <c r="G84" s="46">
        <f t="shared" si="5"/>
        <v>9</v>
      </c>
      <c r="H84" s="78">
        <v>0</v>
      </c>
      <c r="I84" s="76">
        <v>0</v>
      </c>
      <c r="J84" s="46">
        <f t="shared" si="6"/>
        <v>9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21</v>
      </c>
      <c r="F115" s="71"/>
      <c r="G115" s="46">
        <f t="shared" si="23"/>
        <v>21</v>
      </c>
      <c r="H115" s="78">
        <v>0</v>
      </c>
      <c r="I115" s="76">
        <v>0</v>
      </c>
      <c r="J115" s="46">
        <f t="shared" si="24"/>
        <v>21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13</v>
      </c>
      <c r="F133" s="71"/>
      <c r="G133" s="46">
        <f t="shared" si="23"/>
        <v>13</v>
      </c>
      <c r="H133" s="78">
        <v>0</v>
      </c>
      <c r="I133" s="76">
        <v>0</v>
      </c>
      <c r="J133" s="46">
        <f t="shared" si="24"/>
        <v>13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11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5"/>
        <v>80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24</v>
      </c>
      <c r="F193" s="71"/>
      <c r="G193" s="46">
        <f t="shared" si="30"/>
        <v>24</v>
      </c>
      <c r="H193" s="78">
        <v>0</v>
      </c>
      <c r="I193" s="76">
        <v>0</v>
      </c>
      <c r="J193" s="46">
        <f t="shared" si="31"/>
        <v>24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35</v>
      </c>
      <c r="F194" s="71"/>
      <c r="G194" s="46">
        <f t="shared" si="30"/>
        <v>35</v>
      </c>
      <c r="H194" s="78">
        <v>0</v>
      </c>
      <c r="I194" s="76">
        <v>0</v>
      </c>
      <c r="J194" s="46">
        <f t="shared" si="31"/>
        <v>34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10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28</v>
      </c>
      <c r="F196" s="71"/>
      <c r="G196" s="46">
        <f t="shared" si="30"/>
        <v>28</v>
      </c>
      <c r="H196" s="78">
        <v>0</v>
      </c>
      <c r="I196" s="76">
        <v>0</v>
      </c>
      <c r="J196" s="46">
        <f t="shared" si="31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8</v>
      </c>
      <c r="F198" s="71"/>
      <c r="G198" s="46">
        <f t="shared" si="30"/>
        <v>8</v>
      </c>
      <c r="H198" s="78">
        <v>0</v>
      </c>
      <c r="I198" s="76">
        <v>0</v>
      </c>
      <c r="J198" s="46">
        <f t="shared" si="31"/>
        <v>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+'17'!J248</f>
        <v>19</v>
      </c>
      <c r="F248" s="71"/>
      <c r="G248" s="46">
        <f t="shared" si="40"/>
        <v>19</v>
      </c>
      <c r="H248" s="78">
        <v>0</v>
      </c>
      <c r="I248" s="76">
        <v>0</v>
      </c>
      <c r="J248" s="46">
        <f t="shared" si="41"/>
        <v>19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1334.38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3635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470</v>
      </c>
      <c r="O264" s="2">
        <v>250</v>
      </c>
      <c r="P264" s="2">
        <v>170</v>
      </c>
      <c r="Q264" s="88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24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66</v>
      </c>
      <c r="F5" s="71"/>
      <c r="G5" s="46">
        <f t="shared" ref="G5:G26" si="0">E5+F5</f>
        <v>66</v>
      </c>
      <c r="H5" s="78">
        <v>0</v>
      </c>
      <c r="I5" s="76">
        <v>0</v>
      </c>
      <c r="J5" s="46">
        <f t="shared" ref="J5:J68" si="1">+G5-H5-K5-I5</f>
        <v>66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140</v>
      </c>
      <c r="F6" s="71"/>
      <c r="G6" s="46">
        <f t="shared" si="0"/>
        <v>140</v>
      </c>
      <c r="H6" s="78">
        <v>0</v>
      </c>
      <c r="I6" s="76">
        <v>0</v>
      </c>
      <c r="J6" s="46">
        <f t="shared" si="1"/>
        <v>139</v>
      </c>
      <c r="K6" s="72">
        <v>1</v>
      </c>
      <c r="L6" s="15">
        <v>100</v>
      </c>
      <c r="M6" s="65">
        <f>+L6*K6</f>
        <v>100</v>
      </c>
      <c r="N6" s="17" t="s">
        <v>16</v>
      </c>
      <c r="O6" s="18"/>
      <c r="P6" s="123">
        <f t="shared" ref="P6:P80" si="2">SUM(M6-O6)</f>
        <v>100</v>
      </c>
      <c r="Q6" s="90">
        <v>39.29</v>
      </c>
      <c r="R6" s="43">
        <f t="shared" ref="R6:R80" si="3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8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16</v>
      </c>
      <c r="K11" s="72">
        <v>2</v>
      </c>
      <c r="L11" s="15">
        <v>50</v>
      </c>
      <c r="M11" s="65">
        <f t="shared" si="4"/>
        <v>100</v>
      </c>
      <c r="N11" s="17" t="s">
        <v>16</v>
      </c>
      <c r="O11" s="18"/>
      <c r="P11" s="123">
        <f t="shared" si="2"/>
        <v>100</v>
      </c>
      <c r="Q11" s="90">
        <v>16.940000000000001</v>
      </c>
      <c r="R11" s="43">
        <f t="shared" si="3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103" t="s">
        <v>16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81</v>
      </c>
      <c r="F22" s="71"/>
      <c r="G22" s="46">
        <f t="shared" si="0"/>
        <v>81</v>
      </c>
      <c r="H22" s="78">
        <v>0</v>
      </c>
      <c r="I22" s="76">
        <v>0</v>
      </c>
      <c r="J22" s="46">
        <f t="shared" si="1"/>
        <v>80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123">
        <f t="shared" si="2"/>
        <v>100</v>
      </c>
      <c r="Q22" s="90">
        <v>26.6</v>
      </c>
      <c r="R22" s="43">
        <f t="shared" si="3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33</v>
      </c>
      <c r="F24" s="71"/>
      <c r="G24" s="46">
        <f t="shared" si="0"/>
        <v>33</v>
      </c>
      <c r="H24" s="78">
        <v>0</v>
      </c>
      <c r="I24" s="76">
        <v>0</v>
      </c>
      <c r="J24" s="46">
        <f t="shared" si="1"/>
        <v>30</v>
      </c>
      <c r="K24" s="72">
        <v>3</v>
      </c>
      <c r="L24" s="15">
        <v>100</v>
      </c>
      <c r="M24" s="65">
        <f t="shared" si="4"/>
        <v>300</v>
      </c>
      <c r="N24" s="17" t="s">
        <v>16</v>
      </c>
      <c r="O24" s="18">
        <v>100</v>
      </c>
      <c r="P24" s="123">
        <f t="shared" si="2"/>
        <v>200</v>
      </c>
      <c r="Q24" s="90">
        <v>40.51</v>
      </c>
      <c r="R24" s="43">
        <f t="shared" si="3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27</v>
      </c>
      <c r="F28" s="71"/>
      <c r="G28" s="46">
        <f t="shared" si="5"/>
        <v>27</v>
      </c>
      <c r="H28" s="78">
        <v>0</v>
      </c>
      <c r="I28" s="76">
        <v>0</v>
      </c>
      <c r="J28" s="46">
        <f t="shared" si="1"/>
        <v>23</v>
      </c>
      <c r="K28" s="72">
        <v>4</v>
      </c>
      <c r="L28" s="15">
        <v>100</v>
      </c>
      <c r="M28" s="65">
        <f t="shared" si="4"/>
        <v>400</v>
      </c>
      <c r="N28" s="17" t="s">
        <v>16</v>
      </c>
      <c r="O28" s="18">
        <v>200</v>
      </c>
      <c r="P28" s="123">
        <f t="shared" si="2"/>
        <v>200</v>
      </c>
      <c r="Q28" s="90">
        <v>31.97</v>
      </c>
      <c r="R28" s="43">
        <f t="shared" si="3"/>
        <v>127.88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78</v>
      </c>
      <c r="F31" s="71"/>
      <c r="G31" s="46">
        <f t="shared" si="5"/>
        <v>78</v>
      </c>
      <c r="H31" s="78">
        <v>0</v>
      </c>
      <c r="I31" s="76">
        <v>0</v>
      </c>
      <c r="J31" s="46">
        <f t="shared" si="1"/>
        <v>77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/>
      <c r="P31" s="123">
        <f t="shared" si="2"/>
        <v>100</v>
      </c>
      <c r="Q31" s="90">
        <v>38.46</v>
      </c>
      <c r="R31" s="43">
        <f t="shared" si="3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1"/>
        <v>7</v>
      </c>
      <c r="K32" s="72">
        <v>2</v>
      </c>
      <c r="L32" s="15">
        <v>130</v>
      </c>
      <c r="M32" s="65">
        <f t="shared" si="4"/>
        <v>260</v>
      </c>
      <c r="N32" s="17" t="s">
        <v>16</v>
      </c>
      <c r="O32" s="18"/>
      <c r="P32" s="123">
        <f t="shared" si="2"/>
        <v>260</v>
      </c>
      <c r="Q32" s="90">
        <v>46.37</v>
      </c>
      <c r="R32" s="43">
        <f t="shared" si="3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13</v>
      </c>
      <c r="F33" s="71"/>
      <c r="G33" s="46">
        <f t="shared" si="5"/>
        <v>13</v>
      </c>
      <c r="H33" s="78">
        <v>0</v>
      </c>
      <c r="I33" s="76">
        <v>0</v>
      </c>
      <c r="J33" s="46">
        <f t="shared" si="1"/>
        <v>13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1"/>
        <v>9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9</v>
      </c>
      <c r="F35" s="71"/>
      <c r="G35" s="46">
        <f t="shared" si="5"/>
        <v>9</v>
      </c>
      <c r="H35" s="78">
        <v>0</v>
      </c>
      <c r="I35" s="76">
        <v>0</v>
      </c>
      <c r="J35" s="46">
        <f t="shared" si="1"/>
        <v>9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1"/>
        <v>12</v>
      </c>
      <c r="K39" s="72"/>
      <c r="L39" s="15">
        <v>50</v>
      </c>
      <c r="M39" s="65">
        <f t="shared" si="4"/>
        <v>0</v>
      </c>
      <c r="N39" s="17" t="s">
        <v>16</v>
      </c>
      <c r="O39" s="18"/>
      <c r="P39" s="23">
        <f t="shared" si="2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16</v>
      </c>
      <c r="F40" s="71"/>
      <c r="G40" s="46">
        <f t="shared" si="5"/>
        <v>16</v>
      </c>
      <c r="H40" s="78">
        <v>0</v>
      </c>
      <c r="I40" s="76">
        <v>0</v>
      </c>
      <c r="J40" s="46">
        <f t="shared" si="1"/>
        <v>13</v>
      </c>
      <c r="K40" s="72">
        <v>3</v>
      </c>
      <c r="L40" s="15">
        <v>50</v>
      </c>
      <c r="M40" s="65">
        <f t="shared" si="4"/>
        <v>150</v>
      </c>
      <c r="N40" s="17" t="s">
        <v>16</v>
      </c>
      <c r="O40" s="18"/>
      <c r="P40" s="123">
        <f t="shared" si="2"/>
        <v>150</v>
      </c>
      <c r="Q40" s="90">
        <v>27.12</v>
      </c>
      <c r="R40" s="43">
        <f t="shared" si="3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1"/>
        <v>11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1"/>
        <v>6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1"/>
        <v>5</v>
      </c>
      <c r="K47" s="72">
        <v>2</v>
      </c>
      <c r="L47" s="15">
        <v>50</v>
      </c>
      <c r="M47" s="65">
        <f t="shared" si="4"/>
        <v>100</v>
      </c>
      <c r="N47" s="17" t="s">
        <v>16</v>
      </c>
      <c r="O47" s="18">
        <v>50</v>
      </c>
      <c r="P47" s="123">
        <f t="shared" si="2"/>
        <v>50</v>
      </c>
      <c r="Q47" s="90">
        <v>19.21</v>
      </c>
      <c r="R47" s="43">
        <f t="shared" si="3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1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1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4</v>
      </c>
      <c r="F50" s="71">
        <v>3</v>
      </c>
      <c r="G50" s="46">
        <f t="shared" si="5"/>
        <v>7</v>
      </c>
      <c r="H50" s="78">
        <v>0</v>
      </c>
      <c r="I50" s="76">
        <v>0</v>
      </c>
      <c r="J50" s="46">
        <f t="shared" si="1"/>
        <v>5</v>
      </c>
      <c r="K50" s="72">
        <v>2</v>
      </c>
      <c r="L50" s="15">
        <v>50</v>
      </c>
      <c r="M50" s="65">
        <f t="shared" si="4"/>
        <v>100</v>
      </c>
      <c r="N50" s="17" t="s">
        <v>16</v>
      </c>
      <c r="O50" s="18">
        <v>25</v>
      </c>
      <c r="P50" s="123">
        <f t="shared" si="2"/>
        <v>75</v>
      </c>
      <c r="Q50" s="90">
        <v>21.81</v>
      </c>
      <c r="R50" s="43">
        <f t="shared" si="3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ref="M51:M56" si="6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6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25</v>
      </c>
      <c r="F53" s="71"/>
      <c r="G53" s="46">
        <f t="shared" si="5"/>
        <v>25</v>
      </c>
      <c r="H53" s="78">
        <v>0</v>
      </c>
      <c r="I53" s="76">
        <v>0</v>
      </c>
      <c r="J53" s="46">
        <f t="shared" si="1"/>
        <v>24</v>
      </c>
      <c r="K53" s="72">
        <v>1</v>
      </c>
      <c r="L53" s="20">
        <v>50</v>
      </c>
      <c r="M53" s="65">
        <f t="shared" si="6"/>
        <v>50</v>
      </c>
      <c r="N53" s="17" t="s">
        <v>16</v>
      </c>
      <c r="O53" s="18">
        <v>25</v>
      </c>
      <c r="P53" s="123">
        <f>SUM(M53-O53)</f>
        <v>25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1"/>
        <v>19</v>
      </c>
      <c r="K55" s="72"/>
      <c r="L55" s="15">
        <v>120</v>
      </c>
      <c r="M55" s="65">
        <f t="shared" si="6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>
        <v>2</v>
      </c>
      <c r="G56" s="46">
        <f t="shared" si="5"/>
        <v>2</v>
      </c>
      <c r="H56" s="78">
        <v>0</v>
      </c>
      <c r="I56" s="76">
        <v>0</v>
      </c>
      <c r="J56" s="46">
        <f t="shared" si="1"/>
        <v>2</v>
      </c>
      <c r="K56" s="72"/>
      <c r="L56" s="15">
        <v>120</v>
      </c>
      <c r="M56" s="65">
        <f t="shared" si="6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22</v>
      </c>
      <c r="F57" s="71"/>
      <c r="G57" s="46">
        <f t="shared" si="5"/>
        <v>22</v>
      </c>
      <c r="H57" s="78">
        <v>0</v>
      </c>
      <c r="I57" s="76">
        <v>0</v>
      </c>
      <c r="J57" s="46">
        <f t="shared" si="1"/>
        <v>21</v>
      </c>
      <c r="K57" s="72">
        <v>1</v>
      </c>
      <c r="L57" s="15">
        <v>120</v>
      </c>
      <c r="M57" s="65">
        <f t="shared" si="4"/>
        <v>120</v>
      </c>
      <c r="N57" s="17" t="s">
        <v>16</v>
      </c>
      <c r="O57" s="18">
        <v>60</v>
      </c>
      <c r="P57" s="123">
        <f t="shared" si="2"/>
        <v>60</v>
      </c>
      <c r="Q57" s="90">
        <v>31.46</v>
      </c>
      <c r="R57" s="43">
        <f t="shared" si="3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11</v>
      </c>
      <c r="F58" s="71"/>
      <c r="G58" s="46">
        <f t="shared" si="5"/>
        <v>11</v>
      </c>
      <c r="H58" s="78">
        <v>0</v>
      </c>
      <c r="I58" s="76">
        <v>0</v>
      </c>
      <c r="J58" s="46">
        <f t="shared" si="1"/>
        <v>8</v>
      </c>
      <c r="K58" s="72">
        <v>3</v>
      </c>
      <c r="L58" s="15">
        <v>120</v>
      </c>
      <c r="M58" s="65">
        <f t="shared" si="4"/>
        <v>360</v>
      </c>
      <c r="N58" s="17" t="s">
        <v>16</v>
      </c>
      <c r="O58" s="18">
        <v>180</v>
      </c>
      <c r="P58" s="123">
        <f t="shared" si="2"/>
        <v>180</v>
      </c>
      <c r="Q58" s="90">
        <v>34.56</v>
      </c>
      <c r="R58" s="43">
        <f t="shared" si="3"/>
        <v>103.68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18</v>
      </c>
      <c r="F59" s="71"/>
      <c r="G59" s="46">
        <f t="shared" si="5"/>
        <v>18</v>
      </c>
      <c r="H59" s="78">
        <v>0</v>
      </c>
      <c r="I59" s="76">
        <v>0</v>
      </c>
      <c r="J59" s="46">
        <f t="shared" si="1"/>
        <v>18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32</v>
      </c>
      <c r="F62" s="71"/>
      <c r="G62" s="46">
        <f t="shared" si="5"/>
        <v>32</v>
      </c>
      <c r="H62" s="78">
        <v>0</v>
      </c>
      <c r="I62" s="76">
        <v>0</v>
      </c>
      <c r="J62" s="46">
        <f t="shared" si="1"/>
        <v>32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7"/>
        <v>3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7"/>
        <v>0</v>
      </c>
      <c r="K74" s="72">
        <v>1</v>
      </c>
      <c r="L74" s="21">
        <v>50</v>
      </c>
      <c r="M74" s="65">
        <f t="shared" si="4"/>
        <v>50</v>
      </c>
      <c r="N74" s="17" t="s">
        <v>16</v>
      </c>
      <c r="O74" s="18"/>
      <c r="P74" s="123">
        <f t="shared" si="2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7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7"/>
        <v>6</v>
      </c>
      <c r="K77" s="72">
        <v>2</v>
      </c>
      <c r="L77" s="21">
        <v>50</v>
      </c>
      <c r="M77" s="65">
        <f t="shared" si="4"/>
        <v>100</v>
      </c>
      <c r="N77" s="17" t="s">
        <v>16</v>
      </c>
      <c r="O77" s="18"/>
      <c r="P77" s="123">
        <f t="shared" si="2"/>
        <v>100</v>
      </c>
      <c r="Q77" s="90">
        <v>17.329999999999998</v>
      </c>
      <c r="R77" s="43">
        <f t="shared" si="3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5</v>
      </c>
      <c r="F83" s="71"/>
      <c r="G83" s="46">
        <f t="shared" si="5"/>
        <v>5</v>
      </c>
      <c r="H83" s="78">
        <v>0</v>
      </c>
      <c r="I83" s="76">
        <v>0</v>
      </c>
      <c r="J83" s="46">
        <f t="shared" si="7"/>
        <v>5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9</v>
      </c>
      <c r="F84" s="71"/>
      <c r="G84" s="46">
        <f t="shared" si="5"/>
        <v>9</v>
      </c>
      <c r="H84" s="78">
        <v>0</v>
      </c>
      <c r="I84" s="76">
        <v>0</v>
      </c>
      <c r="J84" s="46">
        <f t="shared" si="7"/>
        <v>9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90"/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4"/>
        <v>0</v>
      </c>
      <c r="Q100" s="90"/>
      <c r="R100" s="43">
        <f t="shared" si="25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4"/>
        <v>0</v>
      </c>
      <c r="Q101" s="9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4"/>
        <v>0</v>
      </c>
      <c r="Q102" s="90"/>
      <c r="R102" s="43">
        <f t="shared" si="25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4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4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4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7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7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19</v>
      </c>
      <c r="F112" s="71"/>
      <c r="G112" s="46">
        <f t="shared" si="22"/>
        <v>19</v>
      </c>
      <c r="H112" s="78">
        <v>0</v>
      </c>
      <c r="I112" s="76">
        <v>0</v>
      </c>
      <c r="J112" s="46">
        <f t="shared" si="7"/>
        <v>18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10</v>
      </c>
      <c r="F113" s="71"/>
      <c r="G113" s="46">
        <f t="shared" si="22"/>
        <v>10</v>
      </c>
      <c r="H113" s="78">
        <v>0</v>
      </c>
      <c r="I113" s="76">
        <v>0</v>
      </c>
      <c r="J113" s="46">
        <f t="shared" si="7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21</v>
      </c>
      <c r="F115" s="71"/>
      <c r="G115" s="46">
        <f t="shared" si="22"/>
        <v>21</v>
      </c>
      <c r="H115" s="78">
        <v>0</v>
      </c>
      <c r="I115" s="76">
        <v>0</v>
      </c>
      <c r="J115" s="46">
        <f t="shared" si="7"/>
        <v>19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3">
        <f t="shared" si="9"/>
        <v>120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0</v>
      </c>
      <c r="F116" s="71"/>
      <c r="G116" s="46">
        <f t="shared" si="22"/>
        <v>0</v>
      </c>
      <c r="H116" s="78">
        <v>0</v>
      </c>
      <c r="I116" s="76">
        <v>0</v>
      </c>
      <c r="J116" s="46">
        <f t="shared" si="7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7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22"/>
        <v>0</v>
      </c>
      <c r="H131" s="78">
        <v>0</v>
      </c>
      <c r="I131" s="76">
        <v>0</v>
      </c>
      <c r="J131" s="46">
        <f t="shared" si="7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5</v>
      </c>
      <c r="F132" s="71"/>
      <c r="G132" s="46">
        <f t="shared" si="22"/>
        <v>5</v>
      </c>
      <c r="H132" s="78">
        <v>0</v>
      </c>
      <c r="I132" s="76">
        <v>0</v>
      </c>
      <c r="J132" s="46">
        <f t="shared" si="7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13</v>
      </c>
      <c r="F133" s="71"/>
      <c r="G133" s="46">
        <f t="shared" si="22"/>
        <v>13</v>
      </c>
      <c r="H133" s="78">
        <v>0</v>
      </c>
      <c r="I133" s="76">
        <v>0</v>
      </c>
      <c r="J133" s="46">
        <f t="shared" ref="J133:J196" si="27">+G133-H133-K133-I133</f>
        <v>11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3">
        <f t="shared" si="9"/>
        <v>100</v>
      </c>
      <c r="Q133" s="90">
        <v>21.75</v>
      </c>
      <c r="R133" s="43">
        <f t="shared" si="10"/>
        <v>43.5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7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7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7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7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7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7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7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7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7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7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7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7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7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7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7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7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7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7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7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7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7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7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7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7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7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7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7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7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si="27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7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7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7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7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7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7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7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7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7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7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7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si="27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10</v>
      </c>
      <c r="F175" s="71"/>
      <c r="G175" s="46">
        <f t="shared" si="28"/>
        <v>10</v>
      </c>
      <c r="H175" s="78">
        <v>0</v>
      </c>
      <c r="I175" s="76">
        <v>0</v>
      </c>
      <c r="J175" s="46">
        <f t="shared" si="27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3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7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7"/>
        <v>0</v>
      </c>
      <c r="K177" s="72"/>
      <c r="L177" s="20">
        <v>55</v>
      </c>
      <c r="M177" s="65">
        <f t="shared" ref="M177:M258" si="30">+L177*K177</f>
        <v>0</v>
      </c>
      <c r="N177" s="17" t="s">
        <v>16</v>
      </c>
      <c r="O177" s="18"/>
      <c r="P177" s="23">
        <f t="shared" ref="P177:P258" si="31">SUM(M177-O177)</f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7"/>
        <v>0</v>
      </c>
      <c r="K178" s="72"/>
      <c r="L178" s="20">
        <v>55</v>
      </c>
      <c r="M178" s="65">
        <f t="shared" si="30"/>
        <v>0</v>
      </c>
      <c r="N178" s="17" t="s">
        <v>16</v>
      </c>
      <c r="O178" s="18"/>
      <c r="P178" s="23">
        <f t="shared" si="31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7"/>
        <v>0</v>
      </c>
      <c r="K179" s="72"/>
      <c r="L179" s="20">
        <v>10</v>
      </c>
      <c r="M179" s="65">
        <f t="shared" si="30"/>
        <v>0</v>
      </c>
      <c r="N179" s="17" t="s">
        <v>16</v>
      </c>
      <c r="O179" s="18"/>
      <c r="P179" s="23">
        <f t="shared" si="31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13</v>
      </c>
      <c r="F180" s="71"/>
      <c r="G180" s="46">
        <f t="shared" si="28"/>
        <v>13</v>
      </c>
      <c r="H180" s="78">
        <v>0</v>
      </c>
      <c r="I180" s="76">
        <v>0</v>
      </c>
      <c r="J180" s="46">
        <f t="shared" si="27"/>
        <v>13</v>
      </c>
      <c r="K180" s="72"/>
      <c r="L180" s="20">
        <v>35</v>
      </c>
      <c r="M180" s="65">
        <f t="shared" si="30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7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7"/>
        <v>0</v>
      </c>
      <c r="K182" s="72"/>
      <c r="L182" s="20">
        <v>40</v>
      </c>
      <c r="M182" s="65">
        <f t="shared" si="30"/>
        <v>0</v>
      </c>
      <c r="N182" s="17" t="s">
        <v>16</v>
      </c>
      <c r="O182" s="18"/>
      <c r="P182" s="23">
        <f t="shared" si="31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7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7"/>
        <v>0</v>
      </c>
      <c r="K184" s="72"/>
      <c r="L184" s="20">
        <v>50</v>
      </c>
      <c r="M184" s="65">
        <f t="shared" si="30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11</v>
      </c>
      <c r="F185" s="71"/>
      <c r="G185" s="46">
        <f t="shared" si="28"/>
        <v>11</v>
      </c>
      <c r="H185" s="78">
        <v>0</v>
      </c>
      <c r="I185" s="76">
        <v>0</v>
      </c>
      <c r="J185" s="46">
        <f t="shared" si="27"/>
        <v>11</v>
      </c>
      <c r="K185" s="72"/>
      <c r="L185" s="20">
        <v>80</v>
      </c>
      <c r="M185" s="65">
        <f t="shared" si="30"/>
        <v>0</v>
      </c>
      <c r="N185" s="17" t="s">
        <v>16</v>
      </c>
      <c r="O185" s="18"/>
      <c r="P185" s="23">
        <f t="shared" si="31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7"/>
        <v>0</v>
      </c>
      <c r="K186" s="72"/>
      <c r="L186" s="20">
        <v>15</v>
      </c>
      <c r="M186" s="65">
        <f t="shared" si="30"/>
        <v>0</v>
      </c>
      <c r="N186" s="17" t="s">
        <v>16</v>
      </c>
      <c r="O186" s="18"/>
      <c r="P186" s="23">
        <f t="shared" si="31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7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7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7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7"/>
        <v>0</v>
      </c>
      <c r="K190" s="72"/>
      <c r="L190" s="20">
        <v>80</v>
      </c>
      <c r="M190" s="65">
        <f t="shared" si="30"/>
        <v>0</v>
      </c>
      <c r="N190" s="17" t="s">
        <v>16</v>
      </c>
      <c r="O190" s="18"/>
      <c r="P190" s="23">
        <f t="shared" si="31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7"/>
        <v>0</v>
      </c>
      <c r="K191" s="72"/>
      <c r="L191" s="20">
        <v>35</v>
      </c>
      <c r="M191" s="65">
        <f t="shared" si="30"/>
        <v>0</v>
      </c>
      <c r="N191" s="17" t="s">
        <v>16</v>
      </c>
      <c r="O191" s="18"/>
      <c r="P191" s="23">
        <f t="shared" si="31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7"/>
        <v>0</v>
      </c>
      <c r="K192" s="72"/>
      <c r="L192" s="20">
        <v>35</v>
      </c>
      <c r="M192" s="65">
        <f t="shared" si="30"/>
        <v>0</v>
      </c>
      <c r="N192" s="17" t="s">
        <v>16</v>
      </c>
      <c r="O192" s="18"/>
      <c r="P192" s="23">
        <f t="shared" si="31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24</v>
      </c>
      <c r="F193" s="71"/>
      <c r="G193" s="46">
        <f t="shared" si="28"/>
        <v>24</v>
      </c>
      <c r="H193" s="78">
        <v>0</v>
      </c>
      <c r="I193" s="76">
        <v>0</v>
      </c>
      <c r="J193" s="46">
        <f t="shared" si="27"/>
        <v>23</v>
      </c>
      <c r="K193" s="72">
        <v>1</v>
      </c>
      <c r="L193" s="20">
        <v>60</v>
      </c>
      <c r="M193" s="65">
        <f t="shared" si="30"/>
        <v>60</v>
      </c>
      <c r="N193" s="17" t="s">
        <v>16</v>
      </c>
      <c r="O193" s="18">
        <v>30</v>
      </c>
      <c r="P193" s="123">
        <f t="shared" si="31"/>
        <v>30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34</v>
      </c>
      <c r="F194" s="71"/>
      <c r="G194" s="46">
        <f t="shared" si="28"/>
        <v>34</v>
      </c>
      <c r="H194" s="78">
        <v>0</v>
      </c>
      <c r="I194" s="76">
        <v>0</v>
      </c>
      <c r="J194" s="46">
        <f t="shared" si="27"/>
        <v>33</v>
      </c>
      <c r="K194" s="72">
        <v>1</v>
      </c>
      <c r="L194" s="20">
        <v>120</v>
      </c>
      <c r="M194" s="65">
        <f t="shared" si="30"/>
        <v>120</v>
      </c>
      <c r="N194" s="17" t="s">
        <v>16</v>
      </c>
      <c r="O194" s="18">
        <v>60</v>
      </c>
      <c r="P194" s="123">
        <f t="shared" si="31"/>
        <v>60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10</v>
      </c>
      <c r="F195" s="71"/>
      <c r="G195" s="46">
        <f t="shared" si="28"/>
        <v>10</v>
      </c>
      <c r="H195" s="78">
        <v>0</v>
      </c>
      <c r="I195" s="76">
        <v>0</v>
      </c>
      <c r="J195" s="46">
        <f t="shared" si="27"/>
        <v>5</v>
      </c>
      <c r="K195" s="72">
        <v>5</v>
      </c>
      <c r="L195" s="20">
        <v>60</v>
      </c>
      <c r="M195" s="65">
        <f t="shared" si="30"/>
        <v>300</v>
      </c>
      <c r="N195" s="17" t="s">
        <v>16</v>
      </c>
      <c r="O195" s="18">
        <v>120</v>
      </c>
      <c r="P195" s="123">
        <f t="shared" si="31"/>
        <v>180</v>
      </c>
      <c r="Q195" s="90">
        <v>38</v>
      </c>
      <c r="R195" s="43">
        <f t="shared" si="32"/>
        <v>190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28</v>
      </c>
      <c r="F196" s="71"/>
      <c r="G196" s="46">
        <f t="shared" si="28"/>
        <v>28</v>
      </c>
      <c r="H196" s="78">
        <v>0</v>
      </c>
      <c r="I196" s="76">
        <v>0</v>
      </c>
      <c r="J196" s="46">
        <f t="shared" si="27"/>
        <v>28</v>
      </c>
      <c r="K196" s="72"/>
      <c r="L196" s="20">
        <v>120</v>
      </c>
      <c r="M196" s="65">
        <f t="shared" si="30"/>
        <v>0</v>
      </c>
      <c r="N196" s="17" t="s">
        <v>16</v>
      </c>
      <c r="O196" s="18"/>
      <c r="P196" s="23">
        <f t="shared" si="31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ref="J197:J259" si="35">+G197-H197-K197-I197</f>
        <v>0</v>
      </c>
      <c r="K197" s="72"/>
      <c r="L197" s="20">
        <v>50</v>
      </c>
      <c r="M197" s="65">
        <f t="shared" si="30"/>
        <v>0</v>
      </c>
      <c r="N197" s="17" t="s">
        <v>16</v>
      </c>
      <c r="O197" s="18"/>
      <c r="P197" s="23">
        <f t="shared" si="31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8</v>
      </c>
      <c r="F198" s="71"/>
      <c r="G198" s="46">
        <f t="shared" si="28"/>
        <v>8</v>
      </c>
      <c r="H198" s="78">
        <v>0</v>
      </c>
      <c r="I198" s="76">
        <v>0</v>
      </c>
      <c r="J198" s="46">
        <f t="shared" si="35"/>
        <v>8</v>
      </c>
      <c r="K198" s="72"/>
      <c r="L198" s="20">
        <v>150</v>
      </c>
      <c r="M198" s="65">
        <f t="shared" si="30"/>
        <v>0</v>
      </c>
      <c r="N198" s="17" t="s">
        <v>16</v>
      </c>
      <c r="O198" s="18"/>
      <c r="P198" s="23">
        <f t="shared" si="31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35"/>
        <v>0</v>
      </c>
      <c r="K199" s="72"/>
      <c r="L199" s="20">
        <v>135</v>
      </c>
      <c r="M199" s="65">
        <f t="shared" si="30"/>
        <v>0</v>
      </c>
      <c r="N199" s="17" t="s">
        <v>16</v>
      </c>
      <c r="O199" s="18"/>
      <c r="P199" s="23">
        <f t="shared" si="31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35"/>
        <v>0</v>
      </c>
      <c r="K200" s="72"/>
      <c r="L200" s="20">
        <v>100</v>
      </c>
      <c r="M200" s="65">
        <f t="shared" si="30"/>
        <v>0</v>
      </c>
      <c r="N200" s="17" t="s">
        <v>16</v>
      </c>
      <c r="O200" s="18"/>
      <c r="P200" s="23">
        <f t="shared" si="31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35"/>
        <v>0</v>
      </c>
      <c r="K201" s="72"/>
      <c r="L201" s="20">
        <v>90</v>
      </c>
      <c r="M201" s="65">
        <f t="shared" si="30"/>
        <v>0</v>
      </c>
      <c r="N201" s="17" t="s">
        <v>16</v>
      </c>
      <c r="O201" s="18"/>
      <c r="P201" s="23">
        <f t="shared" si="31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35"/>
        <v>0</v>
      </c>
      <c r="K202" s="72"/>
      <c r="L202" s="20">
        <v>90</v>
      </c>
      <c r="M202" s="65">
        <f t="shared" si="30"/>
        <v>0</v>
      </c>
      <c r="N202" s="17" t="s">
        <v>16</v>
      </c>
      <c r="O202" s="18"/>
      <c r="P202" s="23">
        <f t="shared" si="31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35"/>
        <v>0</v>
      </c>
      <c r="K203" s="72"/>
      <c r="L203" s="20">
        <v>90</v>
      </c>
      <c r="M203" s="65">
        <f t="shared" si="30"/>
        <v>0</v>
      </c>
      <c r="N203" s="17" t="s">
        <v>16</v>
      </c>
      <c r="O203" s="18"/>
      <c r="P203" s="23">
        <f t="shared" si="31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35"/>
        <v>0</v>
      </c>
      <c r="K204" s="72"/>
      <c r="L204" s="20">
        <v>90</v>
      </c>
      <c r="M204" s="65">
        <f t="shared" si="30"/>
        <v>0</v>
      </c>
      <c r="N204" s="17" t="s">
        <v>16</v>
      </c>
      <c r="O204" s="18"/>
      <c r="P204" s="23">
        <f t="shared" si="31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35"/>
        <v>0</v>
      </c>
      <c r="K205" s="72"/>
      <c r="L205" s="20">
        <v>55</v>
      </c>
      <c r="M205" s="65">
        <f t="shared" si="30"/>
        <v>0</v>
      </c>
      <c r="N205" s="17" t="s">
        <v>16</v>
      </c>
      <c r="O205" s="18"/>
      <c r="P205" s="23">
        <f t="shared" si="31"/>
        <v>0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35"/>
        <v>0</v>
      </c>
      <c r="K206" s="72"/>
      <c r="L206" s="20">
        <v>85</v>
      </c>
      <c r="M206" s="65">
        <f t="shared" si="30"/>
        <v>0</v>
      </c>
      <c r="N206" s="17" t="s">
        <v>16</v>
      </c>
      <c r="O206" s="18"/>
      <c r="P206" s="23">
        <f t="shared" si="31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5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35"/>
        <v>0</v>
      </c>
      <c r="K208" s="72"/>
      <c r="L208" s="20">
        <v>50</v>
      </c>
      <c r="M208" s="65">
        <f t="shared" si="30"/>
        <v>0</v>
      </c>
      <c r="N208" s="17" t="s">
        <v>16</v>
      </c>
      <c r="O208" s="18"/>
      <c r="P208" s="23">
        <f t="shared" si="31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35"/>
        <v>0</v>
      </c>
      <c r="K209" s="72"/>
      <c r="L209" s="20">
        <v>120</v>
      </c>
      <c r="M209" s="65">
        <f t="shared" si="30"/>
        <v>0</v>
      </c>
      <c r="N209" s="17" t="s">
        <v>16</v>
      </c>
      <c r="O209" s="18"/>
      <c r="P209" s="23">
        <f t="shared" si="31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35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35"/>
        <v>0</v>
      </c>
      <c r="K211" s="72"/>
      <c r="L211" s="20">
        <v>25</v>
      </c>
      <c r="M211" s="65">
        <f t="shared" si="30"/>
        <v>0</v>
      </c>
      <c r="N211" s="17" t="s">
        <v>16</v>
      </c>
      <c r="O211" s="18"/>
      <c r="P211" s="23">
        <f t="shared" si="31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35"/>
        <v>0</v>
      </c>
      <c r="K212" s="72"/>
      <c r="L212" s="20">
        <v>25</v>
      </c>
      <c r="M212" s="65">
        <f t="shared" si="30"/>
        <v>0</v>
      </c>
      <c r="N212" s="17" t="s">
        <v>16</v>
      </c>
      <c r="O212" s="18"/>
      <c r="P212" s="23">
        <f t="shared" si="31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35"/>
        <v>0</v>
      </c>
      <c r="K213" s="72"/>
      <c r="L213" s="20">
        <v>25</v>
      </c>
      <c r="M213" s="65">
        <f t="shared" si="30"/>
        <v>0</v>
      </c>
      <c r="N213" s="17" t="s">
        <v>16</v>
      </c>
      <c r="O213" s="18"/>
      <c r="P213" s="23">
        <f t="shared" si="31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35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35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35"/>
        <v>0</v>
      </c>
      <c r="K216" s="72"/>
      <c r="L216" s="20">
        <v>10</v>
      </c>
      <c r="M216" s="65">
        <f t="shared" si="30"/>
        <v>0</v>
      </c>
      <c r="N216" s="17" t="s">
        <v>16</v>
      </c>
      <c r="O216" s="18"/>
      <c r="P216" s="23">
        <f t="shared" si="31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25</v>
      </c>
      <c r="F217" s="71"/>
      <c r="G217" s="46">
        <f t="shared" si="28"/>
        <v>25</v>
      </c>
      <c r="H217" s="78">
        <v>0</v>
      </c>
      <c r="I217" s="76">
        <v>0</v>
      </c>
      <c r="J217" s="46">
        <f t="shared" si="35"/>
        <v>25</v>
      </c>
      <c r="K217" s="72"/>
      <c r="L217" s="20">
        <v>10</v>
      </c>
      <c r="M217" s="65">
        <f t="shared" si="30"/>
        <v>0</v>
      </c>
      <c r="N217" s="17" t="s">
        <v>16</v>
      </c>
      <c r="O217" s="18"/>
      <c r="P217" s="23">
        <f t="shared" si="31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35"/>
        <v>0</v>
      </c>
      <c r="K218" s="72"/>
      <c r="L218" s="20">
        <v>20</v>
      </c>
      <c r="M218" s="65">
        <f t="shared" si="30"/>
        <v>0</v>
      </c>
      <c r="N218" s="17" t="s">
        <v>16</v>
      </c>
      <c r="O218" s="18"/>
      <c r="P218" s="23">
        <f t="shared" si="31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35"/>
        <v>0</v>
      </c>
      <c r="K219" s="72"/>
      <c r="L219" s="20">
        <v>800</v>
      </c>
      <c r="M219" s="65">
        <f t="shared" si="30"/>
        <v>0</v>
      </c>
      <c r="N219" s="17" t="s">
        <v>16</v>
      </c>
      <c r="O219" s="18"/>
      <c r="P219" s="23">
        <f t="shared" si="31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35"/>
        <v>0</v>
      </c>
      <c r="K220" s="72"/>
      <c r="L220" s="20">
        <v>150</v>
      </c>
      <c r="M220" s="65">
        <f t="shared" si="30"/>
        <v>0</v>
      </c>
      <c r="N220" s="17" t="s">
        <v>16</v>
      </c>
      <c r="O220" s="18"/>
      <c r="P220" s="23">
        <f t="shared" si="31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35"/>
        <v>0</v>
      </c>
      <c r="K221" s="72"/>
      <c r="L221" s="20">
        <v>200</v>
      </c>
      <c r="M221" s="65">
        <f t="shared" si="30"/>
        <v>0</v>
      </c>
      <c r="N221" s="17" t="s">
        <v>16</v>
      </c>
      <c r="O221" s="18"/>
      <c r="P221" s="23">
        <f t="shared" si="31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35"/>
        <v>0</v>
      </c>
      <c r="K222" s="72"/>
      <c r="L222" s="20">
        <v>250</v>
      </c>
      <c r="M222" s="65">
        <f t="shared" si="30"/>
        <v>0</v>
      </c>
      <c r="N222" s="17" t="s">
        <v>16</v>
      </c>
      <c r="O222" s="18"/>
      <c r="P222" s="23">
        <f t="shared" si="31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35"/>
        <v>0</v>
      </c>
      <c r="K223" s="72"/>
      <c r="L223" s="20">
        <v>50</v>
      </c>
      <c r="M223" s="65">
        <f t="shared" si="30"/>
        <v>0</v>
      </c>
      <c r="N223" s="17" t="s">
        <v>16</v>
      </c>
      <c r="O223" s="18"/>
      <c r="P223" s="23">
        <f t="shared" si="31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35"/>
        <v>0</v>
      </c>
      <c r="K224" s="72"/>
      <c r="L224" s="20">
        <v>0</v>
      </c>
      <c r="M224" s="65">
        <f t="shared" si="30"/>
        <v>0</v>
      </c>
      <c r="N224" s="17" t="s">
        <v>16</v>
      </c>
      <c r="O224" s="18"/>
      <c r="P224" s="23">
        <f t="shared" si="31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35"/>
        <v>0</v>
      </c>
      <c r="K225" s="72"/>
      <c r="L225" s="20">
        <v>45</v>
      </c>
      <c r="M225" s="65">
        <f t="shared" si="30"/>
        <v>0</v>
      </c>
      <c r="N225" s="17" t="s">
        <v>16</v>
      </c>
      <c r="O225" s="18"/>
      <c r="P225" s="23">
        <f t="shared" si="31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35"/>
        <v>0</v>
      </c>
      <c r="K226" s="72"/>
      <c r="L226" s="20">
        <v>35</v>
      </c>
      <c r="M226" s="65">
        <f t="shared" si="30"/>
        <v>0</v>
      </c>
      <c r="N226" s="17" t="s">
        <v>16</v>
      </c>
      <c r="O226" s="18"/>
      <c r="P226" s="23">
        <f t="shared" si="31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35"/>
        <v>0</v>
      </c>
      <c r="K227" s="72"/>
      <c r="L227" s="20">
        <v>25</v>
      </c>
      <c r="M227" s="65">
        <f t="shared" si="30"/>
        <v>0</v>
      </c>
      <c r="N227" s="17" t="s">
        <v>16</v>
      </c>
      <c r="O227" s="18"/>
      <c r="P227" s="23">
        <f t="shared" si="31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35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35"/>
        <v>0</v>
      </c>
      <c r="K229" s="72"/>
      <c r="L229" s="20">
        <v>60</v>
      </c>
      <c r="M229" s="65">
        <f t="shared" si="30"/>
        <v>0</v>
      </c>
      <c r="N229" s="17" t="s">
        <v>16</v>
      </c>
      <c r="O229" s="18"/>
      <c r="P229" s="23">
        <f t="shared" si="31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35"/>
        <v>0</v>
      </c>
      <c r="K230" s="72"/>
      <c r="L230" s="20">
        <v>250</v>
      </c>
      <c r="M230" s="65">
        <f t="shared" si="30"/>
        <v>0</v>
      </c>
      <c r="N230" s="17" t="s">
        <v>16</v>
      </c>
      <c r="O230" s="18"/>
      <c r="P230" s="23">
        <f t="shared" si="31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si="35"/>
        <v>0</v>
      </c>
      <c r="K231" s="72"/>
      <c r="L231" s="20">
        <v>100</v>
      </c>
      <c r="M231" s="65">
        <f t="shared" si="30"/>
        <v>0</v>
      </c>
      <c r="N231" s="17" t="s">
        <v>16</v>
      </c>
      <c r="O231" s="18"/>
      <c r="P231" s="23">
        <f t="shared" si="31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5"/>
        <v>0</v>
      </c>
      <c r="K232" s="72"/>
      <c r="L232" s="20">
        <v>350</v>
      </c>
      <c r="M232" s="65">
        <f t="shared" si="30"/>
        <v>0</v>
      </c>
      <c r="N232" s="17" t="s">
        <v>16</v>
      </c>
      <c r="O232" s="18"/>
      <c r="P232" s="23">
        <f t="shared" si="31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5"/>
        <v>0</v>
      </c>
      <c r="K233" s="72"/>
      <c r="L233" s="20">
        <v>60</v>
      </c>
      <c r="M233" s="65">
        <f t="shared" si="30"/>
        <v>0</v>
      </c>
      <c r="N233" s="17" t="s">
        <v>16</v>
      </c>
      <c r="O233" s="18"/>
      <c r="P233" s="23">
        <f t="shared" si="31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5"/>
        <v>0</v>
      </c>
      <c r="K234" s="72"/>
      <c r="L234" s="20">
        <v>50</v>
      </c>
      <c r="M234" s="65">
        <f t="shared" si="30"/>
        <v>0</v>
      </c>
      <c r="N234" s="17" t="s">
        <v>16</v>
      </c>
      <c r="O234" s="18"/>
      <c r="P234" s="23">
        <f t="shared" si="31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47" si="38">E235+F235</f>
        <v>0</v>
      </c>
      <c r="H235" s="78">
        <v>0</v>
      </c>
      <c r="I235" s="76">
        <v>0</v>
      </c>
      <c r="J235" s="46">
        <f t="shared" si="35"/>
        <v>0</v>
      </c>
      <c r="K235" s="72"/>
      <c r="L235" s="20">
        <v>100</v>
      </c>
      <c r="M235" s="65">
        <f t="shared" ref="M235:M247" si="39">+L235*K235</f>
        <v>0</v>
      </c>
      <c r="N235" s="17" t="s">
        <v>16</v>
      </c>
      <c r="O235" s="18"/>
      <c r="P235" s="23">
        <f t="shared" ref="P235:P247" si="40">SUM(M235-O235)</f>
        <v>0</v>
      </c>
      <c r="Q235" s="90"/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8"/>
        <v>0</v>
      </c>
      <c r="H236" s="78">
        <v>0</v>
      </c>
      <c r="I236" s="76">
        <v>0</v>
      </c>
      <c r="J236" s="46">
        <f t="shared" si="35"/>
        <v>0</v>
      </c>
      <c r="K236" s="72"/>
      <c r="L236" s="20">
        <v>120</v>
      </c>
      <c r="M236" s="65">
        <f t="shared" si="39"/>
        <v>0</v>
      </c>
      <c r="N236" s="17" t="s">
        <v>16</v>
      </c>
      <c r="O236" s="18"/>
      <c r="P236" s="23">
        <f t="shared" si="40"/>
        <v>0</v>
      </c>
      <c r="Q236" s="90"/>
      <c r="R236" s="43">
        <f t="shared" si="41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8"/>
        <v>0</v>
      </c>
      <c r="H237" s="78">
        <v>0</v>
      </c>
      <c r="I237" s="76">
        <v>0</v>
      </c>
      <c r="J237" s="46">
        <f t="shared" si="35"/>
        <v>0</v>
      </c>
      <c r="K237" s="72"/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40"/>
        <v>0</v>
      </c>
      <c r="Q237" s="90"/>
      <c r="R237" s="43">
        <f t="shared" si="41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8"/>
        <v>0</v>
      </c>
      <c r="H238" s="78">
        <v>0</v>
      </c>
      <c r="I238" s="76">
        <v>0</v>
      </c>
      <c r="J238" s="46">
        <f t="shared" si="35"/>
        <v>0</v>
      </c>
      <c r="K238" s="72"/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40"/>
        <v>0</v>
      </c>
      <c r="Q238" s="90"/>
      <c r="R238" s="43">
        <f t="shared" si="41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8"/>
        <v>0</v>
      </c>
      <c r="H239" s="78">
        <v>0</v>
      </c>
      <c r="I239" s="76">
        <v>0</v>
      </c>
      <c r="J239" s="46">
        <f t="shared" si="35"/>
        <v>0</v>
      </c>
      <c r="K239" s="72"/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40"/>
        <v>0</v>
      </c>
      <c r="Q239" s="90"/>
      <c r="R239" s="43">
        <f t="shared" si="41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8"/>
        <v>0</v>
      </c>
      <c r="H240" s="78">
        <v>0</v>
      </c>
      <c r="I240" s="76">
        <v>0</v>
      </c>
      <c r="J240" s="46">
        <f t="shared" si="35"/>
        <v>0</v>
      </c>
      <c r="K240" s="72"/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40"/>
        <v>0</v>
      </c>
      <c r="Q240" s="90"/>
      <c r="R240" s="43">
        <f t="shared" si="41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8"/>
        <v>0</v>
      </c>
      <c r="H241" s="78">
        <v>0</v>
      </c>
      <c r="I241" s="76">
        <v>0</v>
      </c>
      <c r="J241" s="46">
        <f t="shared" si="35"/>
        <v>0</v>
      </c>
      <c r="K241" s="72"/>
      <c r="L241" s="20"/>
      <c r="M241" s="65">
        <f t="shared" si="39"/>
        <v>0</v>
      </c>
      <c r="N241" s="17" t="s">
        <v>16</v>
      </c>
      <c r="O241" s="18"/>
      <c r="P241" s="23">
        <f t="shared" si="40"/>
        <v>0</v>
      </c>
      <c r="Q241" s="90"/>
      <c r="R241" s="43">
        <f t="shared" si="41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8"/>
        <v>0</v>
      </c>
      <c r="H242" s="78">
        <v>0</v>
      </c>
      <c r="I242" s="76">
        <v>0</v>
      </c>
      <c r="J242" s="46">
        <f t="shared" si="35"/>
        <v>0</v>
      </c>
      <c r="K242" s="72"/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40"/>
        <v>0</v>
      </c>
      <c r="Q242" s="90"/>
      <c r="R242" s="43">
        <f t="shared" si="41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+'18'!J243</f>
        <v>0</v>
      </c>
      <c r="F243" s="71"/>
      <c r="G243" s="46">
        <f t="shared" ref="G243:G246" si="42">E243+F243</f>
        <v>0</v>
      </c>
      <c r="H243" s="78">
        <v>0</v>
      </c>
      <c r="I243" s="76">
        <v>0</v>
      </c>
      <c r="J243" s="46">
        <f t="shared" si="35"/>
        <v>0</v>
      </c>
      <c r="K243" s="72"/>
      <c r="L243" s="20">
        <v>39</v>
      </c>
      <c r="M243" s="65">
        <f t="shared" ref="M243:M246" si="43">+L243*K243</f>
        <v>0</v>
      </c>
      <c r="N243" s="17" t="s">
        <v>16</v>
      </c>
      <c r="O243" s="18"/>
      <c r="P243" s="23">
        <f t="shared" ref="P243:P246" si="44">SUM(M243-O243)</f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35"/>
        <v>0</v>
      </c>
      <c r="K244" s="72"/>
      <c r="L244" s="20">
        <v>55</v>
      </c>
      <c r="M244" s="65">
        <f t="shared" si="43"/>
        <v>0</v>
      </c>
      <c r="N244" s="17" t="s">
        <v>16</v>
      </c>
      <c r="O244" s="18"/>
      <c r="P244" s="23">
        <f t="shared" si="44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35"/>
        <v>0</v>
      </c>
      <c r="K245" s="72"/>
      <c r="L245" s="20">
        <v>40</v>
      </c>
      <c r="M245" s="65">
        <f t="shared" si="43"/>
        <v>0</v>
      </c>
      <c r="N245" s="17" t="s">
        <v>16</v>
      </c>
      <c r="O245" s="18"/>
      <c r="P245" s="23">
        <f t="shared" si="44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35"/>
        <v>0</v>
      </c>
      <c r="K246" s="72"/>
      <c r="L246" s="20">
        <v>49</v>
      </c>
      <c r="M246" s="65">
        <f t="shared" si="43"/>
        <v>0</v>
      </c>
      <c r="N246" s="17" t="s">
        <v>16</v>
      </c>
      <c r="O246" s="18"/>
      <c r="P246" s="23">
        <f t="shared" si="44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+'18'!J247</f>
        <v>0</v>
      </c>
      <c r="F247" s="71"/>
      <c r="G247" s="46">
        <f t="shared" si="38"/>
        <v>0</v>
      </c>
      <c r="H247" s="78">
        <v>0</v>
      </c>
      <c r="I247" s="76">
        <v>0</v>
      </c>
      <c r="J247" s="46">
        <f t="shared" si="35"/>
        <v>0</v>
      </c>
      <c r="K247" s="72"/>
      <c r="L247" s="20">
        <v>39</v>
      </c>
      <c r="M247" s="65">
        <f t="shared" si="39"/>
        <v>0</v>
      </c>
      <c r="N247" s="17" t="s">
        <v>16</v>
      </c>
      <c r="O247" s="18"/>
      <c r="P247" s="23">
        <f t="shared" si="40"/>
        <v>0</v>
      </c>
      <c r="Q247" s="90"/>
      <c r="R247" s="43">
        <f t="shared" si="41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+'18'!J248</f>
        <v>19</v>
      </c>
      <c r="F248" s="71"/>
      <c r="G248" s="46">
        <f t="shared" si="37"/>
        <v>19</v>
      </c>
      <c r="H248" s="78">
        <v>0</v>
      </c>
      <c r="I248" s="76">
        <v>0</v>
      </c>
      <c r="J248" s="46">
        <f t="shared" si="35"/>
        <v>18</v>
      </c>
      <c r="K248" s="72">
        <v>1</v>
      </c>
      <c r="L248" s="20">
        <v>35</v>
      </c>
      <c r="M248" s="65">
        <f t="shared" si="30"/>
        <v>35</v>
      </c>
      <c r="N248" s="17" t="s">
        <v>16</v>
      </c>
      <c r="O248" s="18"/>
      <c r="P248" s="123">
        <f t="shared" si="31"/>
        <v>35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+'18'!J249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5"/>
        <v>0</v>
      </c>
      <c r="K249" s="72"/>
      <c r="L249" s="20">
        <v>50</v>
      </c>
      <c r="M249" s="65">
        <f t="shared" si="30"/>
        <v>0</v>
      </c>
      <c r="N249" s="17" t="s">
        <v>16</v>
      </c>
      <c r="O249" s="18"/>
      <c r="P249" s="23">
        <f t="shared" si="31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+'18'!J250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5"/>
        <v>0</v>
      </c>
      <c r="K250" s="72"/>
      <c r="L250" s="20">
        <v>50</v>
      </c>
      <c r="M250" s="65">
        <f t="shared" si="30"/>
        <v>0</v>
      </c>
      <c r="N250" s="17" t="s">
        <v>16</v>
      </c>
      <c r="O250" s="18"/>
      <c r="P250" s="23">
        <f t="shared" si="31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5"/>
        <v>0</v>
      </c>
      <c r="K251" s="72"/>
      <c r="L251" s="20"/>
      <c r="M251" s="65">
        <f t="shared" si="30"/>
        <v>0</v>
      </c>
      <c r="N251" s="17" t="s">
        <v>16</v>
      </c>
      <c r="O251" s="18"/>
      <c r="P251" s="23">
        <f t="shared" si="31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5"/>
        <v>0</v>
      </c>
      <c r="K252" s="72"/>
      <c r="L252" s="20"/>
      <c r="M252" s="65">
        <f t="shared" si="30"/>
        <v>0</v>
      </c>
      <c r="N252" s="17" t="s">
        <v>16</v>
      </c>
      <c r="O252" s="18"/>
      <c r="P252" s="23">
        <f t="shared" si="31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si="35"/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ref="P253" si="48">SUM(M253-O253)</f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5"/>
        <v>0</v>
      </c>
      <c r="K254" s="72"/>
      <c r="L254" s="20"/>
      <c r="M254" s="65">
        <f t="shared" si="30"/>
        <v>0</v>
      </c>
      <c r="N254" s="17" t="s">
        <v>16</v>
      </c>
      <c r="O254" s="18"/>
      <c r="P254" s="23">
        <f t="shared" si="31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5"/>
        <v>0</v>
      </c>
      <c r="K255" s="72"/>
      <c r="L255" s="20"/>
      <c r="M255" s="65">
        <f t="shared" si="30"/>
        <v>0</v>
      </c>
      <c r="N255" s="17" t="s">
        <v>16</v>
      </c>
      <c r="O255" s="18"/>
      <c r="P255" s="23">
        <f t="shared" si="31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5"/>
        <v>0</v>
      </c>
      <c r="K256" s="72"/>
      <c r="L256" s="20"/>
      <c r="M256" s="65">
        <f t="shared" si="30"/>
        <v>0</v>
      </c>
      <c r="N256" s="17" t="s">
        <v>16</v>
      </c>
      <c r="O256" s="18"/>
      <c r="P256" s="23">
        <f t="shared" si="31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si="35"/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5"/>
        <v>0</v>
      </c>
      <c r="K258" s="72"/>
      <c r="L258" s="20"/>
      <c r="M258" s="65">
        <f t="shared" si="30"/>
        <v>0</v>
      </c>
      <c r="N258" s="17" t="s">
        <v>16</v>
      </c>
      <c r="O258" s="18"/>
      <c r="P258" s="23">
        <f t="shared" si="31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si="35"/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1252.6199999999999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3325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</v>
      </c>
      <c r="O264" s="2">
        <v>130</v>
      </c>
      <c r="P264" s="2">
        <v>60</v>
      </c>
      <c r="Q264" s="88">
        <v>160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2075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2075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 filterMode="1">
    <tabColor rgb="FFFFCCFF"/>
  </sheetPr>
  <dimension ref="A1:S346"/>
  <sheetViews>
    <sheetView zoomScale="70" zoomScaleNormal="70" workbookViewId="0">
      <pane xSplit="10" ySplit="4" topLeftCell="K242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66</v>
      </c>
      <c r="F5" s="71"/>
      <c r="G5" s="46">
        <f t="shared" ref="G5:G26" si="0">E5+F5</f>
        <v>66</v>
      </c>
      <c r="H5" s="78">
        <v>0</v>
      </c>
      <c r="I5" s="76">
        <v>0</v>
      </c>
      <c r="J5" s="46">
        <f t="shared" ref="J5:J26" si="1">+G5-H5-K5-I5</f>
        <v>63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139</v>
      </c>
      <c r="F6" s="71"/>
      <c r="G6" s="46">
        <f t="shared" si="0"/>
        <v>139</v>
      </c>
      <c r="H6" s="78">
        <v>0</v>
      </c>
      <c r="I6" s="76">
        <v>0</v>
      </c>
      <c r="J6" s="46">
        <f t="shared" si="1"/>
        <v>136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3">
        <f t="shared" ref="P6:P13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7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23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ref="P14:P80" si="5">SUM(M14-O14)</f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5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80</v>
      </c>
      <c r="F22" s="71"/>
      <c r="G22" s="46">
        <f t="shared" si="0"/>
        <v>80</v>
      </c>
      <c r="H22" s="78">
        <v>0</v>
      </c>
      <c r="I22" s="76">
        <v>0</v>
      </c>
      <c r="J22" s="46">
        <f t="shared" si="1"/>
        <v>80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30</v>
      </c>
      <c r="F24" s="71"/>
      <c r="G24" s="46">
        <f t="shared" si="0"/>
        <v>30</v>
      </c>
      <c r="H24" s="78">
        <v>0</v>
      </c>
      <c r="I24" s="76">
        <v>0</v>
      </c>
      <c r="J24" s="46">
        <f t="shared" si="1"/>
        <v>30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23</v>
      </c>
      <c r="F28" s="71"/>
      <c r="G28" s="46">
        <f t="shared" si="6"/>
        <v>23</v>
      </c>
      <c r="H28" s="78">
        <v>0</v>
      </c>
      <c r="I28" s="76">
        <v>0</v>
      </c>
      <c r="J28" s="46">
        <f t="shared" si="7"/>
        <v>22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5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77</v>
      </c>
      <c r="F31" s="71"/>
      <c r="G31" s="46">
        <f t="shared" si="6"/>
        <v>77</v>
      </c>
      <c r="H31" s="78">
        <v>0</v>
      </c>
      <c r="I31" s="76">
        <v>0</v>
      </c>
      <c r="J31" s="46">
        <f t="shared" si="7"/>
        <v>77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7</v>
      </c>
      <c r="F32" s="71"/>
      <c r="G32" s="46">
        <f t="shared" si="6"/>
        <v>7</v>
      </c>
      <c r="H32" s="78">
        <v>0</v>
      </c>
      <c r="I32" s="76">
        <v>0</v>
      </c>
      <c r="J32" s="46">
        <f t="shared" si="7"/>
        <v>5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5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13</v>
      </c>
      <c r="F33" s="71"/>
      <c r="G33" s="46">
        <f t="shared" si="6"/>
        <v>13</v>
      </c>
      <c r="H33" s="78">
        <v>0</v>
      </c>
      <c r="I33" s="76">
        <v>0</v>
      </c>
      <c r="J33" s="46">
        <f t="shared" si="7"/>
        <v>12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3">
        <f t="shared" si="5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9</v>
      </c>
      <c r="F34" s="71"/>
      <c r="G34" s="46">
        <f t="shared" si="6"/>
        <v>9</v>
      </c>
      <c r="H34" s="78">
        <v>0</v>
      </c>
      <c r="I34" s="76">
        <v>0</v>
      </c>
      <c r="J34" s="46">
        <f t="shared" si="7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9</v>
      </c>
      <c r="F35" s="71"/>
      <c r="G35" s="46">
        <f t="shared" si="6"/>
        <v>9</v>
      </c>
      <c r="H35" s="78">
        <v>0</v>
      </c>
      <c r="I35" s="76">
        <v>0</v>
      </c>
      <c r="J35" s="46">
        <f t="shared" si="7"/>
        <v>8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3">
        <f t="shared" si="5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12</v>
      </c>
      <c r="F39" s="71"/>
      <c r="G39" s="46">
        <f t="shared" si="6"/>
        <v>12</v>
      </c>
      <c r="H39" s="78">
        <v>0</v>
      </c>
      <c r="I39" s="76">
        <v>0</v>
      </c>
      <c r="J39" s="46">
        <f t="shared" si="7"/>
        <v>12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13</v>
      </c>
      <c r="F40" s="71"/>
      <c r="G40" s="46">
        <f t="shared" si="6"/>
        <v>13</v>
      </c>
      <c r="H40" s="78">
        <v>0</v>
      </c>
      <c r="I40" s="76">
        <v>0</v>
      </c>
      <c r="J40" s="46">
        <f t="shared" si="7"/>
        <v>13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11</v>
      </c>
      <c r="F41" s="71"/>
      <c r="G41" s="46">
        <f t="shared" si="6"/>
        <v>11</v>
      </c>
      <c r="H41" s="78">
        <v>0</v>
      </c>
      <c r="I41" s="76">
        <v>0</v>
      </c>
      <c r="J41" s="46">
        <f t="shared" si="7"/>
        <v>10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3">
        <f t="shared" si="5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6</v>
      </c>
      <c r="F46" s="71"/>
      <c r="G46" s="46">
        <f t="shared" si="6"/>
        <v>6</v>
      </c>
      <c r="H46" s="78">
        <v>0</v>
      </c>
      <c r="I46" s="76">
        <v>0</v>
      </c>
      <c r="J46" s="46">
        <f t="shared" si="7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5</v>
      </c>
      <c r="F47" s="71"/>
      <c r="G47" s="46">
        <f t="shared" si="6"/>
        <v>5</v>
      </c>
      <c r="H47" s="78">
        <v>0</v>
      </c>
      <c r="I47" s="76">
        <v>0</v>
      </c>
      <c r="J47" s="46">
        <f t="shared" si="7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12</v>
      </c>
      <c r="F48" s="71"/>
      <c r="G48" s="46">
        <f t="shared" si="6"/>
        <v>12</v>
      </c>
      <c r="H48" s="78">
        <v>0</v>
      </c>
      <c r="I48" s="76">
        <v>0</v>
      </c>
      <c r="J48" s="46">
        <f t="shared" si="7"/>
        <v>12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12</v>
      </c>
      <c r="F49" s="71"/>
      <c r="G49" s="46">
        <f t="shared" si="6"/>
        <v>12</v>
      </c>
      <c r="H49" s="78">
        <v>0</v>
      </c>
      <c r="I49" s="76">
        <v>0</v>
      </c>
      <c r="J49" s="46">
        <f t="shared" si="7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5</v>
      </c>
      <c r="F50" s="71"/>
      <c r="G50" s="46">
        <f t="shared" si="6"/>
        <v>5</v>
      </c>
      <c r="H50" s="78">
        <v>0</v>
      </c>
      <c r="I50" s="76">
        <v>0</v>
      </c>
      <c r="J50" s="46">
        <f t="shared" si="7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24</v>
      </c>
      <c r="F53" s="71"/>
      <c r="G53" s="46">
        <f t="shared" si="6"/>
        <v>24</v>
      </c>
      <c r="H53" s="78">
        <v>0</v>
      </c>
      <c r="I53" s="76">
        <v>0</v>
      </c>
      <c r="J53" s="46">
        <f t="shared" si="7"/>
        <v>24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19</v>
      </c>
      <c r="F55" s="71"/>
      <c r="G55" s="46">
        <f t="shared" si="6"/>
        <v>19</v>
      </c>
      <c r="H55" s="78">
        <v>0</v>
      </c>
      <c r="I55" s="76">
        <v>0</v>
      </c>
      <c r="J55" s="46">
        <f t="shared" si="7"/>
        <v>19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7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21</v>
      </c>
      <c r="F57" s="71"/>
      <c r="G57" s="46">
        <f t="shared" si="6"/>
        <v>21</v>
      </c>
      <c r="H57" s="78">
        <v>0</v>
      </c>
      <c r="I57" s="76">
        <v>0</v>
      </c>
      <c r="J57" s="46">
        <f t="shared" si="7"/>
        <v>17</v>
      </c>
      <c r="K57" s="72">
        <v>4</v>
      </c>
      <c r="L57" s="15">
        <v>120</v>
      </c>
      <c r="M57" s="65">
        <f t="shared" si="2"/>
        <v>480</v>
      </c>
      <c r="N57" s="17" t="s">
        <v>16</v>
      </c>
      <c r="O57" s="18">
        <v>190</v>
      </c>
      <c r="P57" s="123">
        <f t="shared" si="5"/>
        <v>290</v>
      </c>
      <c r="Q57" s="90">
        <v>31.46</v>
      </c>
      <c r="R57" s="43">
        <f t="shared" si="4"/>
        <v>125.84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8</v>
      </c>
      <c r="F58" s="71"/>
      <c r="G58" s="46">
        <f t="shared" si="6"/>
        <v>8</v>
      </c>
      <c r="H58" s="78">
        <v>0</v>
      </c>
      <c r="I58" s="76">
        <v>0</v>
      </c>
      <c r="J58" s="46">
        <f t="shared" si="7"/>
        <v>6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23">
        <f t="shared" si="5"/>
        <v>170</v>
      </c>
      <c r="Q58" s="90">
        <v>34.56</v>
      </c>
      <c r="R58" s="43">
        <f t="shared" si="4"/>
        <v>69.12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18</v>
      </c>
      <c r="F59" s="71"/>
      <c r="G59" s="46">
        <f t="shared" si="6"/>
        <v>18</v>
      </c>
      <c r="H59" s="78">
        <v>0</v>
      </c>
      <c r="I59" s="76">
        <v>0</v>
      </c>
      <c r="J59" s="46">
        <f t="shared" si="7"/>
        <v>18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32</v>
      </c>
      <c r="F62" s="71"/>
      <c r="G62" s="46">
        <f t="shared" si="6"/>
        <v>32</v>
      </c>
      <c r="H62" s="78">
        <v>0</v>
      </c>
      <c r="I62" s="76">
        <v>0</v>
      </c>
      <c r="J62" s="46">
        <f t="shared" si="7"/>
        <v>32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3</v>
      </c>
      <c r="F72" s="71"/>
      <c r="G72" s="46">
        <f t="shared" si="6"/>
        <v>3</v>
      </c>
      <c r="H72" s="78">
        <v>0</v>
      </c>
      <c r="I72" s="76">
        <v>0</v>
      </c>
      <c r="J72" s="46">
        <f t="shared" si="7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0</v>
      </c>
      <c r="F74" s="71"/>
      <c r="G74" s="46">
        <f t="shared" si="6"/>
        <v>0</v>
      </c>
      <c r="H74" s="78">
        <v>0</v>
      </c>
      <c r="I74" s="76">
        <v>0</v>
      </c>
      <c r="J74" s="46">
        <f t="shared" si="7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6</v>
      </c>
      <c r="F77" s="71"/>
      <c r="G77" s="46">
        <f t="shared" si="6"/>
        <v>6</v>
      </c>
      <c r="H77" s="78">
        <v>0</v>
      </c>
      <c r="I77" s="76">
        <v>0</v>
      </c>
      <c r="J77" s="46">
        <f t="shared" si="7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5</v>
      </c>
      <c r="F83" s="71"/>
      <c r="G83" s="46">
        <f t="shared" si="6"/>
        <v>5</v>
      </c>
      <c r="H83" s="78">
        <v>0</v>
      </c>
      <c r="I83" s="76">
        <v>0</v>
      </c>
      <c r="J83" s="46">
        <f t="shared" si="7"/>
        <v>5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9</v>
      </c>
      <c r="F84" s="71"/>
      <c r="G84" s="46">
        <f t="shared" si="6"/>
        <v>9</v>
      </c>
      <c r="H84" s="78">
        <v>0</v>
      </c>
      <c r="I84" s="76">
        <v>0</v>
      </c>
      <c r="J84" s="46">
        <f t="shared" si="7"/>
        <v>9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si="9"/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9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9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9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ref="P103:P105" si="30">SUM(M103-O103)</f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30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30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18</v>
      </c>
      <c r="F112" s="71"/>
      <c r="G112" s="46">
        <f t="shared" si="24"/>
        <v>18</v>
      </c>
      <c r="H112" s="78">
        <v>0</v>
      </c>
      <c r="I112" s="76">
        <v>0</v>
      </c>
      <c r="J112" s="46">
        <f t="shared" si="25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10</v>
      </c>
      <c r="F113" s="71"/>
      <c r="G113" s="46">
        <f t="shared" si="24"/>
        <v>10</v>
      </c>
      <c r="H113" s="78">
        <v>0</v>
      </c>
      <c r="I113" s="76">
        <v>0</v>
      </c>
      <c r="J113" s="46">
        <f t="shared" si="25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19</v>
      </c>
      <c r="F115" s="71"/>
      <c r="G115" s="46">
        <f t="shared" si="24"/>
        <v>19</v>
      </c>
      <c r="H115" s="78">
        <v>0</v>
      </c>
      <c r="I115" s="76">
        <v>0</v>
      </c>
      <c r="J115" s="46">
        <f t="shared" si="25"/>
        <v>19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0</v>
      </c>
      <c r="F116" s="71"/>
      <c r="G116" s="46">
        <f t="shared" si="24"/>
        <v>0</v>
      </c>
      <c r="H116" s="78">
        <v>0</v>
      </c>
      <c r="I116" s="76">
        <v>0</v>
      </c>
      <c r="J116" s="46">
        <f t="shared" si="25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5</v>
      </c>
      <c r="F132" s="71"/>
      <c r="G132" s="46">
        <f t="shared" si="24"/>
        <v>5</v>
      </c>
      <c r="H132" s="78">
        <v>0</v>
      </c>
      <c r="I132" s="76">
        <v>0</v>
      </c>
      <c r="J132" s="46">
        <f t="shared" si="25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11</v>
      </c>
      <c r="F133" s="71"/>
      <c r="G133" s="46">
        <f t="shared" si="24"/>
        <v>11</v>
      </c>
      <c r="H133" s="78">
        <v>0</v>
      </c>
      <c r="I133" s="76">
        <v>0</v>
      </c>
      <c r="J133" s="46">
        <f t="shared" si="25"/>
        <v>11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8</v>
      </c>
      <c r="F175" s="71"/>
      <c r="G175" s="46">
        <f t="shared" si="31"/>
        <v>8</v>
      </c>
      <c r="H175" s="78">
        <v>0</v>
      </c>
      <c r="I175" s="76">
        <v>0</v>
      </c>
      <c r="J175" s="46">
        <f t="shared" si="32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13</v>
      </c>
      <c r="F180" s="71"/>
      <c r="G180" s="46">
        <f t="shared" si="31"/>
        <v>13</v>
      </c>
      <c r="H180" s="78">
        <v>0</v>
      </c>
      <c r="I180" s="76">
        <v>0</v>
      </c>
      <c r="J180" s="46">
        <f t="shared" si="32"/>
        <v>13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/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11</v>
      </c>
      <c r="F185" s="71"/>
      <c r="G185" s="46">
        <f t="shared" si="31"/>
        <v>11</v>
      </c>
      <c r="H185" s="78">
        <v>0</v>
      </c>
      <c r="I185" s="76">
        <v>0</v>
      </c>
      <c r="J185" s="46">
        <f t="shared" si="32"/>
        <v>11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/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ref="P189:P191" si="39"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9"/>
        <v>0</v>
      </c>
      <c r="Q190" s="90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9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23</v>
      </c>
      <c r="F193" s="71"/>
      <c r="G193" s="46">
        <f t="shared" si="31"/>
        <v>23</v>
      </c>
      <c r="H193" s="78">
        <v>0</v>
      </c>
      <c r="I193" s="76">
        <v>0</v>
      </c>
      <c r="J193" s="46">
        <f t="shared" si="32"/>
        <v>22</v>
      </c>
      <c r="K193" s="72">
        <v>1</v>
      </c>
      <c r="L193" s="20">
        <v>60</v>
      </c>
      <c r="M193" s="65">
        <f t="shared" si="35"/>
        <v>60</v>
      </c>
      <c r="N193" s="17" t="s">
        <v>16</v>
      </c>
      <c r="O193" s="18"/>
      <c r="P193" s="123">
        <f t="shared" si="36"/>
        <v>60</v>
      </c>
      <c r="Q193" s="90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33</v>
      </c>
      <c r="F194" s="71"/>
      <c r="G194" s="46">
        <f t="shared" si="31"/>
        <v>33</v>
      </c>
      <c r="H194" s="78">
        <v>0</v>
      </c>
      <c r="I194" s="76">
        <v>0</v>
      </c>
      <c r="J194" s="46">
        <f t="shared" si="32"/>
        <v>33</v>
      </c>
      <c r="K194" s="72"/>
      <c r="L194" s="20">
        <v>120</v>
      </c>
      <c r="M194" s="65">
        <f t="shared" si="35"/>
        <v>0</v>
      </c>
      <c r="N194" s="17" t="s">
        <v>16</v>
      </c>
      <c r="O194" s="18"/>
      <c r="P194" s="23">
        <f t="shared" si="36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5</v>
      </c>
      <c r="F195" s="71"/>
      <c r="G195" s="46">
        <f t="shared" si="31"/>
        <v>5</v>
      </c>
      <c r="H195" s="78">
        <v>0</v>
      </c>
      <c r="I195" s="76">
        <v>0</v>
      </c>
      <c r="J195" s="46">
        <f t="shared" si="32"/>
        <v>5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28</v>
      </c>
      <c r="F196" s="71"/>
      <c r="G196" s="46">
        <f t="shared" si="31"/>
        <v>28</v>
      </c>
      <c r="H196" s="78">
        <v>0</v>
      </c>
      <c r="I196" s="76">
        <v>0</v>
      </c>
      <c r="J196" s="46">
        <f t="shared" si="32"/>
        <v>26</v>
      </c>
      <c r="K196" s="72">
        <v>2</v>
      </c>
      <c r="L196" s="20">
        <v>120</v>
      </c>
      <c r="M196" s="65">
        <f t="shared" si="35"/>
        <v>240</v>
      </c>
      <c r="N196" s="17" t="s">
        <v>16</v>
      </c>
      <c r="O196" s="18">
        <v>60</v>
      </c>
      <c r="P196" s="123">
        <f t="shared" si="36"/>
        <v>180</v>
      </c>
      <c r="Q196" s="90">
        <v>73</v>
      </c>
      <c r="R196" s="43">
        <f t="shared" si="37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8</v>
      </c>
      <c r="F198" s="71"/>
      <c r="G198" s="46">
        <f t="shared" si="31"/>
        <v>8</v>
      </c>
      <c r="H198" s="78">
        <v>0</v>
      </c>
      <c r="I198" s="76">
        <v>0</v>
      </c>
      <c r="J198" s="46">
        <f t="shared" si="32"/>
        <v>8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/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/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/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/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/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0</v>
      </c>
      <c r="F205" s="71"/>
      <c r="G205" s="46">
        <f t="shared" si="31"/>
        <v>0</v>
      </c>
      <c r="H205" s="78">
        <v>0</v>
      </c>
      <c r="I205" s="76">
        <v>0</v>
      </c>
      <c r="J205" s="46">
        <f t="shared" si="32"/>
        <v>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/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ref="P208:P216" si="42">SUM(M208-O208)</f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42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42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42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42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42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42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42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42"/>
        <v>0</v>
      </c>
      <c r="Q216" s="90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25</v>
      </c>
      <c r="F217" s="71"/>
      <c r="G217" s="46">
        <f t="shared" si="31"/>
        <v>25</v>
      </c>
      <c r="H217" s="78">
        <v>0</v>
      </c>
      <c r="I217" s="76">
        <v>0</v>
      </c>
      <c r="J217" s="46">
        <f t="shared" si="32"/>
        <v>25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/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/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43">E231+F231</f>
        <v>0</v>
      </c>
      <c r="H231" s="78">
        <v>0</v>
      </c>
      <c r="I231" s="76">
        <v>0</v>
      </c>
      <c r="J231" s="46">
        <f t="shared" ref="J231:J258" si="44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43"/>
        <v>0</v>
      </c>
      <c r="H232" s="78">
        <v>0</v>
      </c>
      <c r="I232" s="76">
        <v>0</v>
      </c>
      <c r="J232" s="46">
        <f t="shared" si="44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4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4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47" si="45">E235+F235</f>
        <v>0</v>
      </c>
      <c r="H235" s="78">
        <v>0</v>
      </c>
      <c r="I235" s="76">
        <v>0</v>
      </c>
      <c r="J235" s="46">
        <f t="shared" ref="J235:J247" si="46">+G235-H235-K235-I235</f>
        <v>0</v>
      </c>
      <c r="K235" s="72"/>
      <c r="L235" s="20">
        <v>100</v>
      </c>
      <c r="M235" s="65">
        <f t="shared" ref="M235:M247" si="47">+L235*K235</f>
        <v>0</v>
      </c>
      <c r="N235" s="17" t="s">
        <v>16</v>
      </c>
      <c r="O235" s="18"/>
      <c r="P235" s="23">
        <f t="shared" ref="P235:P247" si="48">SUM(M235-O235)</f>
        <v>0</v>
      </c>
      <c r="Q235" s="90"/>
      <c r="R235" s="43">
        <f t="shared" ref="R235:R247" si="49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5"/>
        <v>0</v>
      </c>
      <c r="H236" s="78">
        <v>0</v>
      </c>
      <c r="I236" s="76">
        <v>0</v>
      </c>
      <c r="J236" s="46">
        <f t="shared" si="46"/>
        <v>0</v>
      </c>
      <c r="K236" s="72"/>
      <c r="L236" s="20">
        <v>120</v>
      </c>
      <c r="M236" s="65">
        <f t="shared" si="47"/>
        <v>0</v>
      </c>
      <c r="N236" s="17" t="s">
        <v>16</v>
      </c>
      <c r="O236" s="18"/>
      <c r="P236" s="23">
        <f t="shared" si="48"/>
        <v>0</v>
      </c>
      <c r="Q236" s="90"/>
      <c r="R236" s="43">
        <f t="shared" si="49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5"/>
        <v>0</v>
      </c>
      <c r="H237" s="78">
        <v>0</v>
      </c>
      <c r="I237" s="76">
        <v>0</v>
      </c>
      <c r="J237" s="46">
        <f t="shared" si="46"/>
        <v>0</v>
      </c>
      <c r="K237" s="72"/>
      <c r="L237" s="20">
        <v>60</v>
      </c>
      <c r="M237" s="65">
        <f t="shared" si="47"/>
        <v>0</v>
      </c>
      <c r="N237" s="17" t="s">
        <v>16</v>
      </c>
      <c r="O237" s="18"/>
      <c r="P237" s="23">
        <f t="shared" si="48"/>
        <v>0</v>
      </c>
      <c r="Q237" s="90"/>
      <c r="R237" s="43">
        <f t="shared" si="49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5"/>
        <v>0</v>
      </c>
      <c r="H238" s="78">
        <v>0</v>
      </c>
      <c r="I238" s="76">
        <v>0</v>
      </c>
      <c r="J238" s="46">
        <f t="shared" si="46"/>
        <v>0</v>
      </c>
      <c r="K238" s="72"/>
      <c r="L238" s="20">
        <v>150</v>
      </c>
      <c r="M238" s="65">
        <f t="shared" si="47"/>
        <v>0</v>
      </c>
      <c r="N238" s="17" t="s">
        <v>16</v>
      </c>
      <c r="O238" s="18"/>
      <c r="P238" s="23">
        <f t="shared" si="48"/>
        <v>0</v>
      </c>
      <c r="Q238" s="90"/>
      <c r="R238" s="43">
        <f t="shared" si="49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5"/>
        <v>0</v>
      </c>
      <c r="H239" s="78">
        <v>0</v>
      </c>
      <c r="I239" s="76">
        <v>0</v>
      </c>
      <c r="J239" s="46">
        <f t="shared" si="46"/>
        <v>0</v>
      </c>
      <c r="K239" s="72"/>
      <c r="L239" s="20">
        <v>150</v>
      </c>
      <c r="M239" s="65">
        <f t="shared" si="47"/>
        <v>0</v>
      </c>
      <c r="N239" s="17" t="s">
        <v>16</v>
      </c>
      <c r="O239" s="18"/>
      <c r="P239" s="23">
        <f t="shared" si="48"/>
        <v>0</v>
      </c>
      <c r="Q239" s="90"/>
      <c r="R239" s="43">
        <f t="shared" si="49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5"/>
        <v>0</v>
      </c>
      <c r="H240" s="78">
        <v>0</v>
      </c>
      <c r="I240" s="76">
        <v>0</v>
      </c>
      <c r="J240" s="46">
        <f t="shared" si="46"/>
        <v>0</v>
      </c>
      <c r="K240" s="72"/>
      <c r="L240" s="20">
        <v>200</v>
      </c>
      <c r="M240" s="65">
        <f t="shared" si="47"/>
        <v>0</v>
      </c>
      <c r="N240" s="17" t="s">
        <v>16</v>
      </c>
      <c r="O240" s="18"/>
      <c r="P240" s="23">
        <f t="shared" si="48"/>
        <v>0</v>
      </c>
      <c r="Q240" s="90"/>
      <c r="R240" s="43">
        <f t="shared" si="49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5"/>
        <v>0</v>
      </c>
      <c r="H241" s="78">
        <v>0</v>
      </c>
      <c r="I241" s="76">
        <v>0</v>
      </c>
      <c r="J241" s="46">
        <f t="shared" si="46"/>
        <v>0</v>
      </c>
      <c r="K241" s="72"/>
      <c r="L241" s="20"/>
      <c r="M241" s="65">
        <f t="shared" si="47"/>
        <v>0</v>
      </c>
      <c r="N241" s="17" t="s">
        <v>16</v>
      </c>
      <c r="O241" s="18"/>
      <c r="P241" s="23">
        <f t="shared" si="48"/>
        <v>0</v>
      </c>
      <c r="Q241" s="90"/>
      <c r="R241" s="43">
        <f t="shared" si="49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45"/>
        <v>0</v>
      </c>
      <c r="H242" s="78">
        <v>0</v>
      </c>
      <c r="I242" s="76">
        <v>0</v>
      </c>
      <c r="J242" s="46">
        <f t="shared" si="46"/>
        <v>0</v>
      </c>
      <c r="K242" s="72"/>
      <c r="L242" s="20">
        <v>35</v>
      </c>
      <c r="M242" s="65">
        <f t="shared" si="47"/>
        <v>0</v>
      </c>
      <c r="N242" s="17" t="s">
        <v>16</v>
      </c>
      <c r="O242" s="18"/>
      <c r="P242" s="23">
        <f t="shared" si="48"/>
        <v>0</v>
      </c>
      <c r="Q242" s="90"/>
      <c r="R242" s="43">
        <f t="shared" si="49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+'19'!J243</f>
        <v>0</v>
      </c>
      <c r="F243" s="71"/>
      <c r="G243" s="46">
        <f t="shared" ref="G243:G246" si="50">E243+F243</f>
        <v>0</v>
      </c>
      <c r="H243" s="78">
        <v>0</v>
      </c>
      <c r="I243" s="76">
        <v>0</v>
      </c>
      <c r="J243" s="46">
        <f t="shared" ref="J243:J246" si="51">+G243-H243-K243-I243</f>
        <v>0</v>
      </c>
      <c r="K243" s="72"/>
      <c r="L243" s="20">
        <v>39</v>
      </c>
      <c r="M243" s="65">
        <f t="shared" ref="M243:M246" si="52">+L243*K243</f>
        <v>0</v>
      </c>
      <c r="N243" s="17" t="s">
        <v>16</v>
      </c>
      <c r="O243" s="18"/>
      <c r="P243" s="23">
        <f t="shared" ref="P243:P246" si="53">SUM(M243-O243)</f>
        <v>0</v>
      </c>
      <c r="Q243" s="90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+'19'!J244</f>
        <v>0</v>
      </c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2"/>
        <v>0</v>
      </c>
      <c r="N244" s="17" t="s">
        <v>16</v>
      </c>
      <c r="O244" s="18"/>
      <c r="P244" s="23">
        <f t="shared" si="53"/>
        <v>0</v>
      </c>
      <c r="Q244" s="90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+'19'!J245</f>
        <v>0</v>
      </c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2"/>
        <v>0</v>
      </c>
      <c r="N245" s="17" t="s">
        <v>16</v>
      </c>
      <c r="O245" s="18"/>
      <c r="P245" s="23">
        <f t="shared" si="53"/>
        <v>0</v>
      </c>
      <c r="Q245" s="90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+'19'!J246</f>
        <v>0</v>
      </c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2"/>
        <v>0</v>
      </c>
      <c r="N246" s="17" t="s">
        <v>16</v>
      </c>
      <c r="O246" s="18"/>
      <c r="P246" s="23">
        <f t="shared" si="53"/>
        <v>0</v>
      </c>
      <c r="Q246" s="90"/>
      <c r="R246" s="43">
        <f t="shared" si="54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+'19'!J247</f>
        <v>0</v>
      </c>
      <c r="F247" s="71"/>
      <c r="G247" s="46">
        <f t="shared" si="45"/>
        <v>0</v>
      </c>
      <c r="H247" s="78">
        <v>0</v>
      </c>
      <c r="I247" s="76">
        <v>0</v>
      </c>
      <c r="J247" s="46">
        <f t="shared" si="46"/>
        <v>0</v>
      </c>
      <c r="K247" s="72"/>
      <c r="L247" s="20">
        <v>39</v>
      </c>
      <c r="M247" s="65">
        <f t="shared" si="47"/>
        <v>0</v>
      </c>
      <c r="N247" s="17" t="s">
        <v>16</v>
      </c>
      <c r="O247" s="18"/>
      <c r="P247" s="23">
        <f t="shared" si="48"/>
        <v>0</v>
      </c>
      <c r="Q247" s="90"/>
      <c r="R247" s="43">
        <f t="shared" si="49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+'19'!J248</f>
        <v>18</v>
      </c>
      <c r="F248" s="71"/>
      <c r="G248" s="46">
        <f t="shared" si="43"/>
        <v>18</v>
      </c>
      <c r="H248" s="78">
        <v>0</v>
      </c>
      <c r="I248" s="76">
        <v>0</v>
      </c>
      <c r="J248" s="46">
        <f t="shared" si="44"/>
        <v>18</v>
      </c>
      <c r="K248" s="72"/>
      <c r="L248" s="20">
        <v>35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+'19'!J249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4"/>
        <v>0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+'19'!J250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4"/>
        <v>0</v>
      </c>
      <c r="K250" s="72"/>
      <c r="L250" s="20">
        <v>50</v>
      </c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4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4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55">E253+F253</f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0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4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43"/>
        <v>0</v>
      </c>
      <c r="H255" s="78">
        <v>0</v>
      </c>
      <c r="I255" s="76">
        <v>0</v>
      </c>
      <c r="J255" s="46">
        <f t="shared" si="44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43"/>
        <v>0</v>
      </c>
      <c r="H256" s="78">
        <v>0</v>
      </c>
      <c r="I256" s="76">
        <v>0</v>
      </c>
      <c r="J256" s="46">
        <f t="shared" si="44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0"/>
      <c r="R257" s="43">
        <f t="shared" ref="R257" si="6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43"/>
        <v>0</v>
      </c>
      <c r="H258" s="78">
        <v>0</v>
      </c>
      <c r="I258" s="76">
        <v>0</v>
      </c>
      <c r="J258" s="46">
        <f t="shared" si="44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+'19'!J259</f>
        <v>0</v>
      </c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0"/>
      <c r="R259" s="43">
        <f t="shared" ref="R259" si="6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833.06000000000006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2275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440</v>
      </c>
      <c r="O264" s="2">
        <v>170</v>
      </c>
      <c r="P264" s="2">
        <v>270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30.00"/>
        <filter val="150.00"/>
        <filter val="170.00"/>
        <filter val="180.00"/>
        <filter val="260.00"/>
        <filter val="270"/>
        <filter val="300.00"/>
        <filter val="50.00"/>
        <filter val="6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6"/>
  <sheetViews>
    <sheetView zoomScale="70" zoomScaleNormal="70" workbookViewId="0">
      <pane xSplit="10" ySplit="4" topLeftCell="K242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63</v>
      </c>
      <c r="F5" s="71"/>
      <c r="G5" s="46">
        <f t="shared" ref="G5:G26" si="0">E5+F5</f>
        <v>63</v>
      </c>
      <c r="H5" s="78">
        <v>0</v>
      </c>
      <c r="I5" s="76">
        <v>0</v>
      </c>
      <c r="J5" s="46">
        <f t="shared" ref="J5:J26" si="1">+G5-H5-K5-I5</f>
        <v>63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136</v>
      </c>
      <c r="F6" s="71"/>
      <c r="G6" s="46">
        <f t="shared" si="0"/>
        <v>136</v>
      </c>
      <c r="H6" s="78">
        <v>0</v>
      </c>
      <c r="I6" s="76">
        <v>0</v>
      </c>
      <c r="J6" s="46">
        <f t="shared" si="1"/>
        <v>135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7</v>
      </c>
      <c r="F7" s="71"/>
      <c r="G7" s="46">
        <f t="shared" si="0"/>
        <v>7</v>
      </c>
      <c r="H7" s="78">
        <v>0</v>
      </c>
      <c r="I7" s="76">
        <v>0</v>
      </c>
      <c r="J7" s="46">
        <f t="shared" si="1"/>
        <v>7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85</v>
      </c>
      <c r="P21" s="123">
        <f t="shared" si="3"/>
        <v>85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80</v>
      </c>
      <c r="F22" s="71"/>
      <c r="G22" s="46">
        <f t="shared" si="0"/>
        <v>80</v>
      </c>
      <c r="H22" s="78">
        <v>0</v>
      </c>
      <c r="I22" s="76">
        <v>0</v>
      </c>
      <c r="J22" s="46">
        <f t="shared" si="1"/>
        <v>78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30</v>
      </c>
      <c r="F24" s="71"/>
      <c r="G24" s="46">
        <f t="shared" si="0"/>
        <v>30</v>
      </c>
      <c r="H24" s="78">
        <v>0</v>
      </c>
      <c r="I24" s="76">
        <v>0</v>
      </c>
      <c r="J24" s="46">
        <f t="shared" si="1"/>
        <v>29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22</v>
      </c>
      <c r="F28" s="71"/>
      <c r="G28" s="46">
        <f t="shared" si="5"/>
        <v>22</v>
      </c>
      <c r="H28" s="78">
        <v>0</v>
      </c>
      <c r="I28" s="76">
        <v>0</v>
      </c>
      <c r="J28" s="46">
        <f t="shared" si="6"/>
        <v>22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77</v>
      </c>
      <c r="F31" s="71"/>
      <c r="G31" s="46">
        <f t="shared" si="5"/>
        <v>77</v>
      </c>
      <c r="H31" s="78">
        <v>0</v>
      </c>
      <c r="I31" s="76">
        <v>0</v>
      </c>
      <c r="J31" s="46">
        <f t="shared" si="6"/>
        <v>73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3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23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12</v>
      </c>
      <c r="F33" s="71"/>
      <c r="G33" s="46">
        <f t="shared" si="5"/>
        <v>12</v>
      </c>
      <c r="H33" s="78">
        <v>0</v>
      </c>
      <c r="I33" s="76">
        <v>0</v>
      </c>
      <c r="J33" s="46">
        <f t="shared" si="6"/>
        <v>10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>
        <v>130</v>
      </c>
      <c r="P33" s="123">
        <f t="shared" si="3"/>
        <v>130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12</v>
      </c>
      <c r="F39" s="71"/>
      <c r="G39" s="46">
        <f t="shared" si="5"/>
        <v>12</v>
      </c>
      <c r="H39" s="78">
        <v>0</v>
      </c>
      <c r="I39" s="76">
        <v>0</v>
      </c>
      <c r="J39" s="46">
        <f t="shared" si="6"/>
        <v>11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13</v>
      </c>
      <c r="F40" s="71"/>
      <c r="G40" s="46">
        <f t="shared" si="5"/>
        <v>13</v>
      </c>
      <c r="H40" s="78">
        <v>0</v>
      </c>
      <c r="I40" s="76">
        <v>0</v>
      </c>
      <c r="J40" s="46">
        <f t="shared" si="6"/>
        <v>13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10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24</v>
      </c>
      <c r="F53" s="71"/>
      <c r="G53" s="46">
        <f t="shared" si="5"/>
        <v>24</v>
      </c>
      <c r="H53" s="78">
        <v>0</v>
      </c>
      <c r="I53" s="76">
        <v>0</v>
      </c>
      <c r="J53" s="46">
        <f t="shared" si="6"/>
        <v>24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6"/>
        <v>19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17</v>
      </c>
      <c r="F57" s="71"/>
      <c r="G57" s="46">
        <f t="shared" si="5"/>
        <v>17</v>
      </c>
      <c r="H57" s="78">
        <v>0</v>
      </c>
      <c r="I57" s="76">
        <v>0</v>
      </c>
      <c r="J57" s="46">
        <f t="shared" si="6"/>
        <v>15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3">
        <f t="shared" si="3"/>
        <v>170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18</v>
      </c>
      <c r="F59" s="71"/>
      <c r="G59" s="46">
        <f t="shared" si="5"/>
        <v>18</v>
      </c>
      <c r="H59" s="78">
        <v>0</v>
      </c>
      <c r="I59" s="76">
        <v>0</v>
      </c>
      <c r="J59" s="46">
        <f t="shared" si="6"/>
        <v>13</v>
      </c>
      <c r="K59" s="72">
        <v>5</v>
      </c>
      <c r="L59" s="15">
        <v>120</v>
      </c>
      <c r="M59" s="65">
        <f t="shared" si="2"/>
        <v>600</v>
      </c>
      <c r="N59" s="17" t="s">
        <v>16</v>
      </c>
      <c r="O59" s="18">
        <v>300</v>
      </c>
      <c r="P59" s="123">
        <f t="shared" si="3"/>
        <v>300</v>
      </c>
      <c r="Q59" s="90">
        <v>32.96</v>
      </c>
      <c r="R59" s="43">
        <f t="shared" si="4"/>
        <v>164.8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32</v>
      </c>
      <c r="F62" s="71"/>
      <c r="G62" s="46">
        <f t="shared" si="5"/>
        <v>32</v>
      </c>
      <c r="H62" s="78">
        <v>0</v>
      </c>
      <c r="I62" s="76">
        <v>0</v>
      </c>
      <c r="J62" s="46">
        <f t="shared" si="6"/>
        <v>27</v>
      </c>
      <c r="K62" s="72">
        <v>5</v>
      </c>
      <c r="L62" s="15">
        <v>120</v>
      </c>
      <c r="M62" s="65">
        <f t="shared" si="2"/>
        <v>600</v>
      </c>
      <c r="N62" s="17" t="s">
        <v>16</v>
      </c>
      <c r="O62" s="18">
        <v>300</v>
      </c>
      <c r="P62" s="123">
        <f t="shared" si="3"/>
        <v>300</v>
      </c>
      <c r="Q62" s="90">
        <v>29.82</v>
      </c>
      <c r="R62" s="43">
        <f t="shared" si="4"/>
        <v>149.1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5</v>
      </c>
      <c r="F83" s="71"/>
      <c r="G83" s="46">
        <f t="shared" si="5"/>
        <v>5</v>
      </c>
      <c r="H83" s="78">
        <v>0</v>
      </c>
      <c r="I83" s="76">
        <v>0</v>
      </c>
      <c r="J83" s="46">
        <f t="shared" si="6"/>
        <v>5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9</v>
      </c>
      <c r="F84" s="71"/>
      <c r="G84" s="46">
        <f t="shared" si="5"/>
        <v>9</v>
      </c>
      <c r="H84" s="78">
        <v>0</v>
      </c>
      <c r="I84" s="76">
        <v>0</v>
      </c>
      <c r="J84" s="46">
        <f t="shared" si="6"/>
        <v>9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14</v>
      </c>
      <c r="K115" s="72">
        <v>5</v>
      </c>
      <c r="L115" s="22">
        <v>60</v>
      </c>
      <c r="M115" s="65">
        <f t="shared" si="7"/>
        <v>300</v>
      </c>
      <c r="N115" s="17" t="s">
        <v>16</v>
      </c>
      <c r="O115" s="18"/>
      <c r="P115" s="123">
        <f t="shared" si="8"/>
        <v>300</v>
      </c>
      <c r="Q115" s="90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3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>
        <v>60</v>
      </c>
      <c r="P132" s="123">
        <f t="shared" si="8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10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11</v>
      </c>
      <c r="F185" s="71"/>
      <c r="G185" s="46">
        <f t="shared" si="30"/>
        <v>11</v>
      </c>
      <c r="H185" s="78">
        <v>0</v>
      </c>
      <c r="I185" s="76">
        <v>0</v>
      </c>
      <c r="J185" s="46">
        <f t="shared" si="31"/>
        <v>11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19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33</v>
      </c>
      <c r="F194" s="71"/>
      <c r="G194" s="46">
        <f t="shared" si="30"/>
        <v>33</v>
      </c>
      <c r="H194" s="78">
        <v>0</v>
      </c>
      <c r="I194" s="76">
        <v>0</v>
      </c>
      <c r="J194" s="46">
        <f t="shared" si="31"/>
        <v>33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4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3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8</v>
      </c>
      <c r="F198" s="71"/>
      <c r="G198" s="46">
        <f t="shared" si="30"/>
        <v>8</v>
      </c>
      <c r="H198" s="78">
        <v>0</v>
      </c>
      <c r="I198" s="76">
        <v>0</v>
      </c>
      <c r="J198" s="46">
        <f t="shared" si="31"/>
        <v>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+'20'!J243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+'20'!J244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+'20'!J246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+'20'!J248</f>
        <v>18</v>
      </c>
      <c r="F248" s="71"/>
      <c r="G248" s="46">
        <f t="shared" si="40"/>
        <v>18</v>
      </c>
      <c r="H248" s="78">
        <v>0</v>
      </c>
      <c r="I248" s="76">
        <v>0</v>
      </c>
      <c r="J248" s="46">
        <f t="shared" si="41"/>
        <v>17</v>
      </c>
      <c r="K248" s="72">
        <v>1</v>
      </c>
      <c r="L248" s="20">
        <v>35</v>
      </c>
      <c r="M248" s="65">
        <f t="shared" si="34"/>
        <v>35</v>
      </c>
      <c r="N248" s="17" t="s">
        <v>16</v>
      </c>
      <c r="O248" s="18"/>
      <c r="P248" s="123">
        <f t="shared" si="35"/>
        <v>35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+'20'!J249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+'20'!J259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1315.23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3925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850</v>
      </c>
      <c r="O264" s="2">
        <v>360</v>
      </c>
      <c r="P264" s="2">
        <v>60</v>
      </c>
      <c r="Q264" s="2">
        <v>220</v>
      </c>
      <c r="R264" s="2">
        <v>150</v>
      </c>
      <c r="S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46"/>
  <sheetViews>
    <sheetView zoomScale="70" zoomScaleNormal="70" workbookViewId="0">
      <pane xSplit="10" ySplit="4" topLeftCell="K236" activePane="bottomRight" state="frozen"/>
      <selection activeCell="L249" sqref="L249"/>
      <selection pane="topRight" activeCell="L249" sqref="L249"/>
      <selection pane="bottomLeft" activeCell="L249" sqref="L249"/>
      <selection pane="bottomRight" activeCell="L153" sqref="L1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63</v>
      </c>
      <c r="F5" s="71">
        <v>20</v>
      </c>
      <c r="G5" s="46">
        <f t="shared" ref="G5:G26" si="0">E5+F5</f>
        <v>83</v>
      </c>
      <c r="H5" s="78">
        <v>0</v>
      </c>
      <c r="I5" s="76">
        <v>0</v>
      </c>
      <c r="J5" s="46">
        <f t="shared" ref="J5:J26" si="1">+G5-H5-K5-I5</f>
        <v>79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23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135</v>
      </c>
      <c r="F6" s="71">
        <v>30</v>
      </c>
      <c r="G6" s="46">
        <f t="shared" si="0"/>
        <v>165</v>
      </c>
      <c r="H6" s="78">
        <v>0</v>
      </c>
      <c r="I6" s="76">
        <v>0</v>
      </c>
      <c r="J6" s="46">
        <f t="shared" si="1"/>
        <v>148</v>
      </c>
      <c r="K6" s="72">
        <v>17</v>
      </c>
      <c r="L6" s="15">
        <v>100</v>
      </c>
      <c r="M6" s="65">
        <f t="shared" ref="M6:M80" si="2">+L6*K6</f>
        <v>1700</v>
      </c>
      <c r="N6" s="17" t="s">
        <v>16</v>
      </c>
      <c r="O6" s="18"/>
      <c r="P6" s="123">
        <f t="shared" ref="P6:P80" si="3">SUM(M6-O6)</f>
        <v>1700</v>
      </c>
      <c r="Q6" s="90">
        <v>39.29</v>
      </c>
      <c r="R6" s="43">
        <f t="shared" ref="R6:R80" si="4">+K6*Q6</f>
        <v>667.93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7</v>
      </c>
      <c r="F7" s="71">
        <v>5</v>
      </c>
      <c r="G7" s="46">
        <f t="shared" si="0"/>
        <v>12</v>
      </c>
      <c r="H7" s="78">
        <v>0</v>
      </c>
      <c r="I7" s="76">
        <v>0</v>
      </c>
      <c r="J7" s="46">
        <f t="shared" si="1"/>
        <v>12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15</v>
      </c>
      <c r="F11" s="71">
        <v>20</v>
      </c>
      <c r="G11" s="46">
        <f t="shared" si="0"/>
        <v>35</v>
      </c>
      <c r="H11" s="78">
        <v>0</v>
      </c>
      <c r="I11" s="76">
        <v>0</v>
      </c>
      <c r="J11" s="46">
        <f t="shared" si="1"/>
        <v>33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23">
        <f t="shared" si="3"/>
        <v>50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10</v>
      </c>
      <c r="F20" s="71">
        <v>5</v>
      </c>
      <c r="G20" s="46">
        <f t="shared" si="0"/>
        <v>15</v>
      </c>
      <c r="H20" s="78">
        <v>0</v>
      </c>
      <c r="I20" s="76">
        <v>0</v>
      </c>
      <c r="J20" s="46">
        <f t="shared" si="1"/>
        <v>9</v>
      </c>
      <c r="K20" s="72">
        <v>6</v>
      </c>
      <c r="L20" s="15">
        <v>65</v>
      </c>
      <c r="M20" s="65">
        <f t="shared" si="2"/>
        <v>390</v>
      </c>
      <c r="N20" s="17" t="s">
        <v>16</v>
      </c>
      <c r="O20" s="18">
        <v>195</v>
      </c>
      <c r="P20" s="123">
        <f t="shared" si="3"/>
        <v>195</v>
      </c>
      <c r="Q20" s="90">
        <v>22.25</v>
      </c>
      <c r="R20" s="43">
        <f t="shared" si="4"/>
        <v>133.5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1</v>
      </c>
      <c r="F21" s="71">
        <v>5</v>
      </c>
      <c r="G21" s="46">
        <f t="shared" si="0"/>
        <v>6</v>
      </c>
      <c r="H21" s="78">
        <v>0</v>
      </c>
      <c r="I21" s="76">
        <v>0</v>
      </c>
      <c r="J21" s="46">
        <f t="shared" si="1"/>
        <v>5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>
        <v>42</v>
      </c>
      <c r="P21" s="123">
        <f t="shared" si="3"/>
        <v>43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78</v>
      </c>
      <c r="F22" s="71">
        <v>30</v>
      </c>
      <c r="G22" s="46">
        <f t="shared" si="0"/>
        <v>108</v>
      </c>
      <c r="H22" s="78">
        <v>0</v>
      </c>
      <c r="I22" s="76">
        <v>0</v>
      </c>
      <c r="J22" s="46">
        <f t="shared" si="1"/>
        <v>105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29</v>
      </c>
      <c r="F24" s="71">
        <v>5</v>
      </c>
      <c r="G24" s="46">
        <f t="shared" si="0"/>
        <v>34</v>
      </c>
      <c r="H24" s="78">
        <v>0</v>
      </c>
      <c r="I24" s="76">
        <v>0</v>
      </c>
      <c r="J24" s="46">
        <f t="shared" si="1"/>
        <v>34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22</v>
      </c>
      <c r="F28" s="71">
        <v>10</v>
      </c>
      <c r="G28" s="46">
        <f t="shared" si="5"/>
        <v>32</v>
      </c>
      <c r="H28" s="78">
        <v>0</v>
      </c>
      <c r="I28" s="76">
        <v>0</v>
      </c>
      <c r="J28" s="46">
        <f t="shared" si="6"/>
        <v>29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23">
        <f t="shared" si="3"/>
        <v>300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73</v>
      </c>
      <c r="F31" s="71">
        <v>30</v>
      </c>
      <c r="G31" s="46">
        <f t="shared" si="5"/>
        <v>103</v>
      </c>
      <c r="H31" s="78">
        <v>0</v>
      </c>
      <c r="I31" s="76">
        <v>0</v>
      </c>
      <c r="J31" s="46">
        <f t="shared" si="6"/>
        <v>93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>
        <v>100</v>
      </c>
      <c r="P31" s="123">
        <f t="shared" si="3"/>
        <v>900</v>
      </c>
      <c r="Q31" s="90">
        <v>38.46</v>
      </c>
      <c r="R31" s="43">
        <f t="shared" si="4"/>
        <v>384.6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3</v>
      </c>
      <c r="F32" s="71">
        <v>10</v>
      </c>
      <c r="G32" s="46">
        <f t="shared" si="5"/>
        <v>13</v>
      </c>
      <c r="H32" s="78">
        <v>0</v>
      </c>
      <c r="I32" s="76">
        <v>0</v>
      </c>
      <c r="J32" s="46">
        <f t="shared" si="6"/>
        <v>13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6"/>
        <v>3</v>
      </c>
      <c r="K33" s="72">
        <v>7</v>
      </c>
      <c r="L33" s="15">
        <v>130</v>
      </c>
      <c r="M33" s="65">
        <f t="shared" si="2"/>
        <v>910</v>
      </c>
      <c r="N33" s="17" t="s">
        <v>16</v>
      </c>
      <c r="O33" s="18">
        <v>455</v>
      </c>
      <c r="P33" s="123">
        <f t="shared" si="3"/>
        <v>455</v>
      </c>
      <c r="Q33" s="90">
        <v>38.9</v>
      </c>
      <c r="R33" s="43">
        <f t="shared" si="4"/>
        <v>272.3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3</v>
      </c>
      <c r="K35" s="72">
        <v>5</v>
      </c>
      <c r="L35" s="15">
        <v>130</v>
      </c>
      <c r="M35" s="65">
        <f t="shared" si="2"/>
        <v>650</v>
      </c>
      <c r="N35" s="17" t="s">
        <v>16</v>
      </c>
      <c r="O35" s="18">
        <v>455</v>
      </c>
      <c r="P35" s="123">
        <f t="shared" si="3"/>
        <v>195</v>
      </c>
      <c r="Q35" s="90">
        <v>40.799999999999997</v>
      </c>
      <c r="R35" s="43">
        <f t="shared" si="4"/>
        <v>204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11</v>
      </c>
      <c r="F39" s="71">
        <v>5</v>
      </c>
      <c r="G39" s="46">
        <f t="shared" si="5"/>
        <v>16</v>
      </c>
      <c r="H39" s="78">
        <v>0</v>
      </c>
      <c r="I39" s="76">
        <v>0</v>
      </c>
      <c r="J39" s="46">
        <f t="shared" si="6"/>
        <v>14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3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13</v>
      </c>
      <c r="F40" s="71">
        <v>5</v>
      </c>
      <c r="G40" s="46">
        <f t="shared" si="5"/>
        <v>18</v>
      </c>
      <c r="H40" s="78">
        <v>0</v>
      </c>
      <c r="I40" s="76">
        <v>0</v>
      </c>
      <c r="J40" s="46">
        <f t="shared" si="6"/>
        <v>15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50</v>
      </c>
      <c r="P40" s="123">
        <f t="shared" si="3"/>
        <v>100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10</v>
      </c>
      <c r="F41" s="71">
        <v>5</v>
      </c>
      <c r="G41" s="46">
        <f t="shared" si="5"/>
        <v>15</v>
      </c>
      <c r="H41" s="78">
        <v>0</v>
      </c>
      <c r="I41" s="76">
        <v>0</v>
      </c>
      <c r="J41" s="46">
        <f t="shared" si="6"/>
        <v>11</v>
      </c>
      <c r="K41" s="72">
        <v>4</v>
      </c>
      <c r="L41" s="15">
        <v>50</v>
      </c>
      <c r="M41" s="65">
        <f t="shared" si="2"/>
        <v>200</v>
      </c>
      <c r="N41" s="17" t="s">
        <v>16</v>
      </c>
      <c r="O41" s="18">
        <v>100</v>
      </c>
      <c r="P41" s="123">
        <f t="shared" si="3"/>
        <v>100</v>
      </c>
      <c r="Q41" s="90">
        <v>15.42</v>
      </c>
      <c r="R41" s="43">
        <f t="shared" si="4"/>
        <v>61.68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6</v>
      </c>
      <c r="F46" s="71">
        <v>5</v>
      </c>
      <c r="G46" s="46">
        <f t="shared" si="5"/>
        <v>11</v>
      </c>
      <c r="H46" s="78">
        <v>0</v>
      </c>
      <c r="I46" s="76">
        <v>0</v>
      </c>
      <c r="J46" s="46">
        <f t="shared" si="6"/>
        <v>11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5</v>
      </c>
      <c r="F47" s="71">
        <v>2</v>
      </c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12</v>
      </c>
      <c r="F49" s="71">
        <v>3</v>
      </c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5</v>
      </c>
      <c r="F50" s="71">
        <v>5</v>
      </c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24</v>
      </c>
      <c r="F53" s="71">
        <v>5</v>
      </c>
      <c r="G53" s="46">
        <f t="shared" si="5"/>
        <v>29</v>
      </c>
      <c r="H53" s="78">
        <v>0</v>
      </c>
      <c r="I53" s="76">
        <v>0</v>
      </c>
      <c r="J53" s="46">
        <f t="shared" si="6"/>
        <v>27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3">
        <f t="shared" si="3"/>
        <v>50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19</v>
      </c>
      <c r="F55" s="71">
        <v>6</v>
      </c>
      <c r="G55" s="46">
        <f t="shared" si="5"/>
        <v>25</v>
      </c>
      <c r="H55" s="78">
        <v>0</v>
      </c>
      <c r="I55" s="76">
        <v>0</v>
      </c>
      <c r="J55" s="46">
        <f t="shared" si="6"/>
        <v>25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2</v>
      </c>
      <c r="F56" s="71">
        <v>2</v>
      </c>
      <c r="G56" s="46">
        <f t="shared" si="5"/>
        <v>4</v>
      </c>
      <c r="H56" s="78">
        <v>0</v>
      </c>
      <c r="I56" s="76">
        <v>0</v>
      </c>
      <c r="J56" s="46">
        <f t="shared" si="6"/>
        <v>3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3">
        <f t="shared" si="3"/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15</v>
      </c>
      <c r="F57" s="71"/>
      <c r="G57" s="46">
        <f t="shared" si="5"/>
        <v>15</v>
      </c>
      <c r="H57" s="78">
        <v>0</v>
      </c>
      <c r="I57" s="76">
        <v>0</v>
      </c>
      <c r="J57" s="46">
        <f t="shared" si="6"/>
        <v>14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3">
        <f t="shared" si="3"/>
        <v>85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13</v>
      </c>
      <c r="F59" s="71"/>
      <c r="G59" s="46">
        <f t="shared" si="5"/>
        <v>13</v>
      </c>
      <c r="H59" s="78">
        <v>0</v>
      </c>
      <c r="I59" s="76">
        <v>0</v>
      </c>
      <c r="J59" s="46">
        <f t="shared" si="6"/>
        <v>12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3">
        <f t="shared" si="3"/>
        <v>85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27</v>
      </c>
      <c r="F62" s="71">
        <v>10</v>
      </c>
      <c r="G62" s="46">
        <f t="shared" si="5"/>
        <v>37</v>
      </c>
      <c r="H62" s="78">
        <v>0</v>
      </c>
      <c r="I62" s="76">
        <v>0</v>
      </c>
      <c r="J62" s="46">
        <f t="shared" si="6"/>
        <v>34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123">
        <f t="shared" si="3"/>
        <v>255</v>
      </c>
      <c r="Q62" s="90">
        <v>29.82</v>
      </c>
      <c r="R62" s="43">
        <f t="shared" si="4"/>
        <v>89.460000000000008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3</v>
      </c>
      <c r="F72" s="71">
        <v>2</v>
      </c>
      <c r="G72" s="46">
        <f t="shared" si="5"/>
        <v>5</v>
      </c>
      <c r="H72" s="78">
        <v>0</v>
      </c>
      <c r="I72" s="76">
        <v>0</v>
      </c>
      <c r="J72" s="46">
        <f t="shared" si="6"/>
        <v>3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>
        <v>50</v>
      </c>
      <c r="P72" s="123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5</v>
      </c>
      <c r="F77" s="71">
        <v>8</v>
      </c>
      <c r="G77" s="46">
        <f t="shared" si="5"/>
        <v>13</v>
      </c>
      <c r="H77" s="78">
        <v>0</v>
      </c>
      <c r="I77" s="76">
        <v>0</v>
      </c>
      <c r="J77" s="46">
        <f t="shared" si="6"/>
        <v>9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75</v>
      </c>
      <c r="P77" s="123">
        <f t="shared" si="3"/>
        <v>125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5</v>
      </c>
      <c r="F83" s="71">
        <v>2</v>
      </c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9</v>
      </c>
      <c r="F84" s="71">
        <v>2</v>
      </c>
      <c r="G84" s="46">
        <f t="shared" si="5"/>
        <v>11</v>
      </c>
      <c r="H84" s="78">
        <v>0</v>
      </c>
      <c r="I84" s="76">
        <v>0</v>
      </c>
      <c r="J84" s="46">
        <f t="shared" si="6"/>
        <v>10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>
        <v>25</v>
      </c>
      <c r="P84" s="123">
        <f t="shared" si="11"/>
        <v>25</v>
      </c>
      <c r="Q84" s="90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3</v>
      </c>
      <c r="F132" s="71">
        <v>5</v>
      </c>
      <c r="G132" s="46">
        <f t="shared" si="23"/>
        <v>8</v>
      </c>
      <c r="H132" s="78">
        <v>0</v>
      </c>
      <c r="I132" s="76">
        <v>0</v>
      </c>
      <c r="J132" s="46">
        <f t="shared" si="24"/>
        <v>5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>
        <v>30</v>
      </c>
      <c r="P132" s="123">
        <f t="shared" si="8"/>
        <v>150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10</v>
      </c>
      <c r="F133" s="71">
        <v>5</v>
      </c>
      <c r="G133" s="46">
        <f t="shared" si="23"/>
        <v>15</v>
      </c>
      <c r="H133" s="78">
        <v>0</v>
      </c>
      <c r="I133" s="76">
        <v>0</v>
      </c>
      <c r="J133" s="46">
        <f t="shared" si="24"/>
        <v>12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75</v>
      </c>
      <c r="P133" s="123">
        <f t="shared" si="8"/>
        <v>75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8</v>
      </c>
      <c r="F175" s="71">
        <v>5</v>
      </c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13</v>
      </c>
      <c r="F180" s="71">
        <v>30</v>
      </c>
      <c r="G180" s="46">
        <f t="shared" si="30"/>
        <v>43</v>
      </c>
      <c r="H180" s="78">
        <v>0</v>
      </c>
      <c r="I180" s="76">
        <v>0</v>
      </c>
      <c r="J180" s="46">
        <f t="shared" si="31"/>
        <v>41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/>
      <c r="P180" s="123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11</v>
      </c>
      <c r="F185" s="71">
        <v>30</v>
      </c>
      <c r="G185" s="46">
        <f t="shared" si="30"/>
        <v>41</v>
      </c>
      <c r="H185" s="78">
        <v>0</v>
      </c>
      <c r="I185" s="76">
        <v>0</v>
      </c>
      <c r="J185" s="46">
        <f t="shared" si="31"/>
        <v>41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18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33</v>
      </c>
      <c r="F194" s="71">
        <v>15</v>
      </c>
      <c r="G194" s="46">
        <f t="shared" si="30"/>
        <v>48</v>
      </c>
      <c r="H194" s="78">
        <v>0</v>
      </c>
      <c r="I194" s="76">
        <v>0</v>
      </c>
      <c r="J194" s="46">
        <f t="shared" si="31"/>
        <v>46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4</v>
      </c>
      <c r="F195" s="71">
        <v>5</v>
      </c>
      <c r="G195" s="46">
        <f t="shared" si="30"/>
        <v>9</v>
      </c>
      <c r="H195" s="78">
        <v>0</v>
      </c>
      <c r="I195" s="76">
        <v>0</v>
      </c>
      <c r="J195" s="46">
        <f t="shared" si="31"/>
        <v>8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3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26</v>
      </c>
      <c r="F196" s="71">
        <v>5</v>
      </c>
      <c r="G196" s="46">
        <f t="shared" si="30"/>
        <v>31</v>
      </c>
      <c r="H196" s="78">
        <v>0</v>
      </c>
      <c r="I196" s="76">
        <v>0</v>
      </c>
      <c r="J196" s="46">
        <f t="shared" si="31"/>
        <v>31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8</v>
      </c>
      <c r="F198" s="71">
        <v>10</v>
      </c>
      <c r="G198" s="46">
        <f t="shared" si="30"/>
        <v>18</v>
      </c>
      <c r="H198" s="78">
        <v>0</v>
      </c>
      <c r="I198" s="76">
        <v>0</v>
      </c>
      <c r="J198" s="46">
        <f t="shared" si="31"/>
        <v>18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+'21'!J243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+'21'!J244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+'21'!J246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+'21'!J248</f>
        <v>17</v>
      </c>
      <c r="F248" s="71"/>
      <c r="G248" s="46">
        <f t="shared" si="40"/>
        <v>17</v>
      </c>
      <c r="H248" s="78">
        <v>0</v>
      </c>
      <c r="I248" s="76">
        <v>0</v>
      </c>
      <c r="J248" s="46">
        <f t="shared" si="41"/>
        <v>17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+'21'!J249</f>
        <v>0</v>
      </c>
      <c r="F249" s="71">
        <v>5</v>
      </c>
      <c r="G249" s="46">
        <f t="shared" si="40"/>
        <v>5</v>
      </c>
      <c r="H249" s="78">
        <v>0</v>
      </c>
      <c r="I249" s="76">
        <v>0</v>
      </c>
      <c r="J249" s="46">
        <f t="shared" si="41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+'21'!J250</f>
        <v>0</v>
      </c>
      <c r="F250" s="71">
        <v>5</v>
      </c>
      <c r="G250" s="46">
        <f t="shared" si="40"/>
        <v>5</v>
      </c>
      <c r="H250" s="78">
        <v>0</v>
      </c>
      <c r="I250" s="76">
        <v>0</v>
      </c>
      <c r="J250" s="46">
        <f t="shared" si="41"/>
        <v>4</v>
      </c>
      <c r="K250" s="72">
        <v>1</v>
      </c>
      <c r="L250" s="20">
        <v>50</v>
      </c>
      <c r="M250" s="65">
        <f t="shared" si="34"/>
        <v>50</v>
      </c>
      <c r="N250" s="17" t="s">
        <v>16</v>
      </c>
      <c r="O250" s="18"/>
      <c r="P250" s="123">
        <f t="shared" si="35"/>
        <v>50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+'21'!J259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2864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8065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773</v>
      </c>
      <c r="O264" s="2">
        <v>180</v>
      </c>
      <c r="P264" s="2">
        <v>65</v>
      </c>
      <c r="Q264" s="2">
        <v>120</v>
      </c>
      <c r="R264" s="2">
        <v>408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2012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5280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5280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N239" activePane="bottomRight" state="frozen"/>
      <selection activeCell="L251" sqref="L251"/>
      <selection pane="topRight" activeCell="L251" sqref="L251"/>
      <selection pane="bottomLeft" activeCell="L251" sqref="L251"/>
      <selection pane="bottomRight" activeCell="N135" sqref="N13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79</v>
      </c>
      <c r="F5" s="71"/>
      <c r="G5" s="46">
        <f t="shared" ref="G5:G26" si="0">E5+F5</f>
        <v>79</v>
      </c>
      <c r="H5" s="78">
        <v>0</v>
      </c>
      <c r="I5" s="76">
        <v>0</v>
      </c>
      <c r="J5" s="46">
        <f t="shared" ref="J5:J26" si="1">+G5-H5-K5-I5</f>
        <v>70</v>
      </c>
      <c r="K5" s="72">
        <v>9</v>
      </c>
      <c r="L5" s="15">
        <v>50</v>
      </c>
      <c r="M5" s="65">
        <f>+L5*K5</f>
        <v>450</v>
      </c>
      <c r="N5" s="17" t="s">
        <v>16</v>
      </c>
      <c r="O5" s="18"/>
      <c r="P5" s="123">
        <f>SUM(M5-O5)</f>
        <v>450</v>
      </c>
      <c r="Q5" s="90">
        <v>22.48</v>
      </c>
      <c r="R5" s="43">
        <f>+K5*Q5</f>
        <v>202.32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148</v>
      </c>
      <c r="F6" s="71"/>
      <c r="G6" s="46">
        <f t="shared" si="0"/>
        <v>148</v>
      </c>
      <c r="H6" s="78">
        <v>0</v>
      </c>
      <c r="I6" s="76">
        <v>0</v>
      </c>
      <c r="J6" s="46">
        <f t="shared" si="1"/>
        <v>143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3">
        <f t="shared" ref="P6:P21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12</v>
      </c>
      <c r="F7" s="71"/>
      <c r="G7" s="46">
        <f t="shared" si="0"/>
        <v>12</v>
      </c>
      <c r="H7" s="78">
        <v>0</v>
      </c>
      <c r="I7" s="76">
        <v>0</v>
      </c>
      <c r="J7" s="46">
        <f t="shared" si="1"/>
        <v>12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33</v>
      </c>
      <c r="F11" s="71"/>
      <c r="G11" s="46">
        <f t="shared" si="0"/>
        <v>33</v>
      </c>
      <c r="H11" s="78">
        <v>0</v>
      </c>
      <c r="I11" s="76">
        <v>0</v>
      </c>
      <c r="J11" s="46">
        <f t="shared" si="1"/>
        <v>32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105</v>
      </c>
      <c r="F22" s="71"/>
      <c r="G22" s="46">
        <f t="shared" si="0"/>
        <v>105</v>
      </c>
      <c r="H22" s="78">
        <v>0</v>
      </c>
      <c r="I22" s="76">
        <v>0</v>
      </c>
      <c r="J22" s="46">
        <f t="shared" si="1"/>
        <v>104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3">
        <f t="shared" ref="P22:P80" si="5">SUM(M22-O22)</f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34</v>
      </c>
      <c r="F24" s="71"/>
      <c r="G24" s="46">
        <f t="shared" si="0"/>
        <v>34</v>
      </c>
      <c r="H24" s="78">
        <v>0</v>
      </c>
      <c r="I24" s="76">
        <v>0</v>
      </c>
      <c r="J24" s="46">
        <f t="shared" si="1"/>
        <v>33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5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29</v>
      </c>
      <c r="F28" s="71"/>
      <c r="G28" s="46">
        <f t="shared" si="6"/>
        <v>29</v>
      </c>
      <c r="H28" s="78">
        <v>0</v>
      </c>
      <c r="I28" s="76">
        <v>0</v>
      </c>
      <c r="J28" s="46">
        <f t="shared" si="7"/>
        <v>29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93</v>
      </c>
      <c r="F31" s="71"/>
      <c r="G31" s="46">
        <f t="shared" si="6"/>
        <v>93</v>
      </c>
      <c r="H31" s="78">
        <v>0</v>
      </c>
      <c r="I31" s="76">
        <v>0</v>
      </c>
      <c r="J31" s="46">
        <f t="shared" si="7"/>
        <v>85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23">
        <f t="shared" si="5"/>
        <v>800</v>
      </c>
      <c r="Q31" s="90">
        <v>38.46</v>
      </c>
      <c r="R31" s="43">
        <f t="shared" si="4"/>
        <v>307.68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13</v>
      </c>
      <c r="F32" s="71"/>
      <c r="G32" s="46">
        <f t="shared" si="6"/>
        <v>13</v>
      </c>
      <c r="H32" s="78">
        <v>0</v>
      </c>
      <c r="I32" s="76">
        <v>0</v>
      </c>
      <c r="J32" s="46">
        <f t="shared" si="7"/>
        <v>11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3">
        <f t="shared" si="5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3</v>
      </c>
      <c r="F33" s="71"/>
      <c r="G33" s="46">
        <f t="shared" si="6"/>
        <v>3</v>
      </c>
      <c r="H33" s="78">
        <v>0</v>
      </c>
      <c r="I33" s="76">
        <v>0</v>
      </c>
      <c r="J33" s="46">
        <f t="shared" si="7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9</v>
      </c>
      <c r="F34" s="71"/>
      <c r="G34" s="46">
        <f t="shared" si="6"/>
        <v>9</v>
      </c>
      <c r="H34" s="78">
        <v>0</v>
      </c>
      <c r="I34" s="76">
        <v>0</v>
      </c>
      <c r="J34" s="46">
        <f t="shared" si="7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3</v>
      </c>
      <c r="F35" s="71"/>
      <c r="G35" s="46">
        <f t="shared" si="6"/>
        <v>3</v>
      </c>
      <c r="H35" s="78">
        <v>0</v>
      </c>
      <c r="I35" s="76">
        <v>0</v>
      </c>
      <c r="J35" s="46">
        <f t="shared" si="7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14</v>
      </c>
      <c r="F39" s="71"/>
      <c r="G39" s="46">
        <f t="shared" si="6"/>
        <v>14</v>
      </c>
      <c r="H39" s="78">
        <v>0</v>
      </c>
      <c r="I39" s="76">
        <v>0</v>
      </c>
      <c r="J39" s="46">
        <f t="shared" si="7"/>
        <v>9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>
        <v>25</v>
      </c>
      <c r="P39" s="123">
        <f t="shared" si="5"/>
        <v>225</v>
      </c>
      <c r="Q39" s="90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15</v>
      </c>
      <c r="F40" s="71"/>
      <c r="G40" s="46">
        <f t="shared" si="6"/>
        <v>15</v>
      </c>
      <c r="H40" s="78">
        <v>0</v>
      </c>
      <c r="I40" s="76">
        <v>0</v>
      </c>
      <c r="J40" s="46">
        <f t="shared" si="7"/>
        <v>11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/>
      <c r="P40" s="123">
        <f t="shared" si="5"/>
        <v>200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11</v>
      </c>
      <c r="F41" s="71"/>
      <c r="G41" s="46">
        <f t="shared" si="6"/>
        <v>11</v>
      </c>
      <c r="H41" s="78">
        <v>0</v>
      </c>
      <c r="I41" s="76">
        <v>0</v>
      </c>
      <c r="J41" s="46">
        <f t="shared" si="7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11</v>
      </c>
      <c r="F46" s="71"/>
      <c r="G46" s="46">
        <f t="shared" si="6"/>
        <v>11</v>
      </c>
      <c r="H46" s="78">
        <v>0</v>
      </c>
      <c r="I46" s="76">
        <v>0</v>
      </c>
      <c r="J46" s="46">
        <f t="shared" si="7"/>
        <v>10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50</v>
      </c>
      <c r="P46" s="23">
        <f t="shared" si="5"/>
        <v>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7</v>
      </c>
      <c r="F47" s="71"/>
      <c r="G47" s="46">
        <f t="shared" si="6"/>
        <v>7</v>
      </c>
      <c r="H47" s="78">
        <v>0</v>
      </c>
      <c r="I47" s="76">
        <v>0</v>
      </c>
      <c r="J47" s="46">
        <f t="shared" si="7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10</v>
      </c>
      <c r="F48" s="71"/>
      <c r="G48" s="46">
        <f t="shared" si="6"/>
        <v>10</v>
      </c>
      <c r="H48" s="78">
        <v>0</v>
      </c>
      <c r="I48" s="76">
        <v>0</v>
      </c>
      <c r="J48" s="46">
        <f t="shared" si="7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3">
        <f t="shared" si="5"/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15</v>
      </c>
      <c r="F49" s="71"/>
      <c r="G49" s="46">
        <f t="shared" si="6"/>
        <v>15</v>
      </c>
      <c r="H49" s="78">
        <v>0</v>
      </c>
      <c r="I49" s="76">
        <v>0</v>
      </c>
      <c r="J49" s="46">
        <f t="shared" si="7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10</v>
      </c>
      <c r="F50" s="71"/>
      <c r="G50" s="46">
        <f t="shared" si="6"/>
        <v>10</v>
      </c>
      <c r="H50" s="78">
        <v>0</v>
      </c>
      <c r="I50" s="76">
        <v>0</v>
      </c>
      <c r="J50" s="46">
        <f t="shared" si="7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3">
        <f t="shared" si="5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27</v>
      </c>
      <c r="F53" s="71"/>
      <c r="G53" s="46">
        <f t="shared" si="6"/>
        <v>27</v>
      </c>
      <c r="H53" s="78">
        <v>0</v>
      </c>
      <c r="I53" s="76">
        <v>0</v>
      </c>
      <c r="J53" s="46">
        <f t="shared" si="7"/>
        <v>27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25</v>
      </c>
      <c r="F55" s="71"/>
      <c r="G55" s="46">
        <f t="shared" si="6"/>
        <v>25</v>
      </c>
      <c r="H55" s="78">
        <v>0</v>
      </c>
      <c r="I55" s="76">
        <v>0</v>
      </c>
      <c r="J55" s="46">
        <f t="shared" si="7"/>
        <v>24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3">
        <f t="shared" si="5"/>
        <v>85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3</v>
      </c>
      <c r="F56" s="71"/>
      <c r="G56" s="46">
        <f t="shared" si="6"/>
        <v>3</v>
      </c>
      <c r="H56" s="78">
        <v>0</v>
      </c>
      <c r="I56" s="76">
        <v>0</v>
      </c>
      <c r="J56" s="46">
        <f t="shared" si="7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14</v>
      </c>
      <c r="F57" s="71"/>
      <c r="G57" s="46">
        <f t="shared" si="6"/>
        <v>14</v>
      </c>
      <c r="H57" s="78">
        <v>0</v>
      </c>
      <c r="I57" s="76">
        <v>0</v>
      </c>
      <c r="J57" s="46">
        <f t="shared" si="7"/>
        <v>13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3">
        <f t="shared" si="5"/>
        <v>85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6</v>
      </c>
      <c r="F58" s="71"/>
      <c r="G58" s="46">
        <f t="shared" si="6"/>
        <v>6</v>
      </c>
      <c r="H58" s="78">
        <v>0</v>
      </c>
      <c r="I58" s="76">
        <v>0</v>
      </c>
      <c r="J58" s="46">
        <f t="shared" si="7"/>
        <v>5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3">
        <f t="shared" si="5"/>
        <v>85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12</v>
      </c>
      <c r="F59" s="71"/>
      <c r="G59" s="46">
        <f t="shared" si="6"/>
        <v>12</v>
      </c>
      <c r="H59" s="78">
        <v>0</v>
      </c>
      <c r="I59" s="76">
        <v>0</v>
      </c>
      <c r="J59" s="46">
        <f t="shared" si="7"/>
        <v>12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34</v>
      </c>
      <c r="F62" s="71"/>
      <c r="G62" s="46">
        <f t="shared" si="6"/>
        <v>34</v>
      </c>
      <c r="H62" s="78">
        <v>0</v>
      </c>
      <c r="I62" s="76">
        <v>0</v>
      </c>
      <c r="J62" s="46">
        <f t="shared" si="7"/>
        <v>29</v>
      </c>
      <c r="K62" s="72">
        <v>5</v>
      </c>
      <c r="L62" s="15">
        <v>120</v>
      </c>
      <c r="M62" s="65">
        <f t="shared" si="2"/>
        <v>600</v>
      </c>
      <c r="N62" s="17" t="s">
        <v>16</v>
      </c>
      <c r="O62" s="18">
        <v>175</v>
      </c>
      <c r="P62" s="123">
        <f t="shared" si="5"/>
        <v>425</v>
      </c>
      <c r="Q62" s="90">
        <v>29.82</v>
      </c>
      <c r="R62" s="43">
        <f t="shared" si="4"/>
        <v>149.1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3</v>
      </c>
      <c r="F72" s="71"/>
      <c r="G72" s="46">
        <f t="shared" si="6"/>
        <v>3</v>
      </c>
      <c r="H72" s="78">
        <v>0</v>
      </c>
      <c r="I72" s="76">
        <v>0</v>
      </c>
      <c r="J72" s="46">
        <f t="shared" si="7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3">
        <f t="shared" si="5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2</v>
      </c>
      <c r="F74" s="71"/>
      <c r="G74" s="46">
        <f t="shared" si="6"/>
        <v>2</v>
      </c>
      <c r="H74" s="78">
        <v>0</v>
      </c>
      <c r="I74" s="76">
        <v>0</v>
      </c>
      <c r="J74" s="46">
        <f t="shared" si="7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3">
        <f t="shared" si="5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9</v>
      </c>
      <c r="F77" s="71"/>
      <c r="G77" s="46">
        <f t="shared" si="6"/>
        <v>9</v>
      </c>
      <c r="H77" s="78">
        <v>0</v>
      </c>
      <c r="I77" s="76">
        <v>0</v>
      </c>
      <c r="J77" s="46">
        <f t="shared" si="7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5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7</v>
      </c>
      <c r="F83" s="71"/>
      <c r="G83" s="46">
        <f t="shared" si="6"/>
        <v>7</v>
      </c>
      <c r="H83" s="78">
        <v>0</v>
      </c>
      <c r="I83" s="76">
        <v>0</v>
      </c>
      <c r="J83" s="46">
        <f t="shared" si="7"/>
        <v>7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10</v>
      </c>
      <c r="F84" s="71"/>
      <c r="G84" s="46">
        <f t="shared" si="6"/>
        <v>10</v>
      </c>
      <c r="H84" s="78">
        <v>0</v>
      </c>
      <c r="I84" s="76">
        <v>0</v>
      </c>
      <c r="J84" s="46">
        <f t="shared" si="7"/>
        <v>10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2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20"/>
      <c r="R89" s="43">
        <f t="shared" si="13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2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13" si="27">SUM(M99-O99)</f>
        <v>0</v>
      </c>
      <c r="Q99" s="120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20"/>
      <c r="R100" s="43">
        <f t="shared" si="28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2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20"/>
      <c r="R102" s="43">
        <f t="shared" si="28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7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7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7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7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18</v>
      </c>
      <c r="F112" s="71"/>
      <c r="G112" s="46">
        <f t="shared" si="24"/>
        <v>18</v>
      </c>
      <c r="H112" s="78">
        <v>0</v>
      </c>
      <c r="I112" s="76">
        <v>0</v>
      </c>
      <c r="J112" s="46">
        <f t="shared" si="25"/>
        <v>17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 t="shared" si="27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10</v>
      </c>
      <c r="F113" s="71"/>
      <c r="G113" s="46">
        <f t="shared" si="24"/>
        <v>10</v>
      </c>
      <c r="H113" s="78">
        <v>0</v>
      </c>
      <c r="I113" s="76">
        <v>0</v>
      </c>
      <c r="J113" s="46">
        <f t="shared" si="25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7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14</v>
      </c>
      <c r="F115" s="71"/>
      <c r="G115" s="46">
        <f t="shared" si="24"/>
        <v>14</v>
      </c>
      <c r="H115" s="78">
        <v>0</v>
      </c>
      <c r="I115" s="76">
        <v>0</v>
      </c>
      <c r="J115" s="46">
        <f t="shared" si="25"/>
        <v>14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0</v>
      </c>
      <c r="F116" s="71"/>
      <c r="G116" s="46">
        <f t="shared" si="24"/>
        <v>0</v>
      </c>
      <c r="H116" s="78">
        <v>0</v>
      </c>
      <c r="I116" s="76">
        <v>0</v>
      </c>
      <c r="J116" s="46">
        <f t="shared" si="25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5</v>
      </c>
      <c r="F132" s="71"/>
      <c r="G132" s="46">
        <f t="shared" si="24"/>
        <v>5</v>
      </c>
      <c r="H132" s="78">
        <v>0</v>
      </c>
      <c r="I132" s="76">
        <v>0</v>
      </c>
      <c r="J132" s="46">
        <f t="shared" si="25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12</v>
      </c>
      <c r="F133" s="71"/>
      <c r="G133" s="46">
        <f t="shared" si="24"/>
        <v>12</v>
      </c>
      <c r="H133" s="78">
        <v>0</v>
      </c>
      <c r="I133" s="76">
        <v>0</v>
      </c>
      <c r="J133" s="46">
        <f t="shared" si="25"/>
        <v>10</v>
      </c>
      <c r="K133" s="72">
        <v>2</v>
      </c>
      <c r="L133" s="20">
        <v>50</v>
      </c>
      <c r="M133" s="65">
        <f t="shared" si="8"/>
        <v>100</v>
      </c>
      <c r="N133" s="17" t="s">
        <v>16</v>
      </c>
      <c r="O133" s="18"/>
      <c r="P133" s="123">
        <f t="shared" si="9"/>
        <v>100</v>
      </c>
      <c r="Q133" s="90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13</v>
      </c>
      <c r="F175" s="71"/>
      <c r="G175" s="46">
        <f t="shared" si="31"/>
        <v>13</v>
      </c>
      <c r="H175" s="78">
        <v>0</v>
      </c>
      <c r="I175" s="76">
        <v>0</v>
      </c>
      <c r="J175" s="46">
        <f t="shared" si="32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41</v>
      </c>
      <c r="F180" s="71"/>
      <c r="G180" s="46">
        <f t="shared" si="31"/>
        <v>41</v>
      </c>
      <c r="H180" s="78">
        <v>0</v>
      </c>
      <c r="I180" s="76">
        <v>0</v>
      </c>
      <c r="J180" s="46">
        <f t="shared" si="32"/>
        <v>41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41</v>
      </c>
      <c r="F185" s="71"/>
      <c r="G185" s="46">
        <f t="shared" si="31"/>
        <v>41</v>
      </c>
      <c r="H185" s="78">
        <v>0</v>
      </c>
      <c r="I185" s="76">
        <v>0</v>
      </c>
      <c r="J185" s="46">
        <f t="shared" si="32"/>
        <v>41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18</v>
      </c>
      <c r="F193" s="71"/>
      <c r="G193" s="46">
        <f t="shared" si="31"/>
        <v>18</v>
      </c>
      <c r="H193" s="78">
        <v>0</v>
      </c>
      <c r="I193" s="76">
        <v>0</v>
      </c>
      <c r="J193" s="46">
        <f t="shared" si="32"/>
        <v>17</v>
      </c>
      <c r="K193" s="72">
        <v>1</v>
      </c>
      <c r="L193" s="20">
        <v>60</v>
      </c>
      <c r="M193" s="65">
        <f t="shared" si="35"/>
        <v>60</v>
      </c>
      <c r="N193" s="17" t="s">
        <v>16</v>
      </c>
      <c r="O193" s="18"/>
      <c r="P193" s="123">
        <f t="shared" si="36"/>
        <v>60</v>
      </c>
      <c r="Q193" s="90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46</v>
      </c>
      <c r="F194" s="71"/>
      <c r="G194" s="46">
        <f t="shared" si="31"/>
        <v>46</v>
      </c>
      <c r="H194" s="78">
        <v>0</v>
      </c>
      <c r="I194" s="76">
        <v>0</v>
      </c>
      <c r="J194" s="46">
        <f t="shared" si="32"/>
        <v>44</v>
      </c>
      <c r="K194" s="72">
        <v>2</v>
      </c>
      <c r="L194" s="20">
        <v>120</v>
      </c>
      <c r="M194" s="65">
        <f t="shared" si="35"/>
        <v>240</v>
      </c>
      <c r="N194" s="17" t="s">
        <v>16</v>
      </c>
      <c r="O194" s="18"/>
      <c r="P194" s="123">
        <f t="shared" si="36"/>
        <v>240</v>
      </c>
      <c r="Q194" s="90">
        <v>73</v>
      </c>
      <c r="R194" s="43">
        <f t="shared" si="37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8</v>
      </c>
      <c r="F195" s="71"/>
      <c r="G195" s="46">
        <f t="shared" si="31"/>
        <v>8</v>
      </c>
      <c r="H195" s="78">
        <v>0</v>
      </c>
      <c r="I195" s="76">
        <v>0</v>
      </c>
      <c r="J195" s="46">
        <f t="shared" si="32"/>
        <v>7</v>
      </c>
      <c r="K195" s="72">
        <v>1</v>
      </c>
      <c r="L195" s="20">
        <v>60</v>
      </c>
      <c r="M195" s="65">
        <f t="shared" si="35"/>
        <v>60</v>
      </c>
      <c r="N195" s="17" t="s">
        <v>16</v>
      </c>
      <c r="O195" s="18"/>
      <c r="P195" s="123">
        <f t="shared" si="36"/>
        <v>60</v>
      </c>
      <c r="Q195" s="90">
        <v>38</v>
      </c>
      <c r="R195" s="43">
        <f t="shared" si="37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31</v>
      </c>
      <c r="F196" s="71"/>
      <c r="G196" s="46">
        <f t="shared" si="31"/>
        <v>31</v>
      </c>
      <c r="H196" s="78">
        <v>0</v>
      </c>
      <c r="I196" s="76">
        <v>0</v>
      </c>
      <c r="J196" s="46">
        <f t="shared" si="32"/>
        <v>31</v>
      </c>
      <c r="K196" s="72"/>
      <c r="L196" s="20">
        <v>120</v>
      </c>
      <c r="M196" s="65">
        <f t="shared" si="35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18</v>
      </c>
      <c r="F198" s="71"/>
      <c r="G198" s="46">
        <f t="shared" si="31"/>
        <v>18</v>
      </c>
      <c r="H198" s="78">
        <v>0</v>
      </c>
      <c r="I198" s="76">
        <v>0</v>
      </c>
      <c r="J198" s="46">
        <f t="shared" si="32"/>
        <v>18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0</v>
      </c>
      <c r="F205" s="71"/>
      <c r="G205" s="46">
        <f t="shared" si="31"/>
        <v>0</v>
      </c>
      <c r="H205" s="78">
        <v>0</v>
      </c>
      <c r="I205" s="76">
        <v>0</v>
      </c>
      <c r="J205" s="46">
        <f t="shared" si="32"/>
        <v>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25</v>
      </c>
      <c r="F217" s="71"/>
      <c r="G217" s="46">
        <f t="shared" si="31"/>
        <v>25</v>
      </c>
      <c r="H217" s="78">
        <v>0</v>
      </c>
      <c r="I217" s="76">
        <v>0</v>
      </c>
      <c r="J217" s="46">
        <f t="shared" si="32"/>
        <v>25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+'22'!J243</f>
        <v>0</v>
      </c>
      <c r="F243" s="71"/>
      <c r="G243" s="46">
        <f t="shared" ref="G243:G246" si="48">E243+F243</f>
        <v>0</v>
      </c>
      <c r="H243" s="78">
        <v>0</v>
      </c>
      <c r="I243" s="76">
        <v>0</v>
      </c>
      <c r="J243" s="46">
        <f t="shared" ref="J243:J246" si="49">+G243-H243-K243-I243</f>
        <v>0</v>
      </c>
      <c r="K243" s="72"/>
      <c r="L243" s="20">
        <v>39</v>
      </c>
      <c r="M243" s="65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90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+'22'!J244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0"/>
        <v>0</v>
      </c>
      <c r="N244" s="17" t="s">
        <v>16</v>
      </c>
      <c r="O244" s="18"/>
      <c r="P244" s="23">
        <f t="shared" si="51"/>
        <v>0</v>
      </c>
      <c r="Q244" s="90"/>
      <c r="R244" s="43">
        <f t="shared" si="52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+'22'!J245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0"/>
      <c r="R245" s="43">
        <f t="shared" si="52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+'22'!J246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0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+'22'!J247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+'22'!J248</f>
        <v>17</v>
      </c>
      <c r="F248" s="71"/>
      <c r="G248" s="46">
        <f t="shared" si="41"/>
        <v>17</v>
      </c>
      <c r="H248" s="78">
        <v>0</v>
      </c>
      <c r="I248" s="76">
        <v>0</v>
      </c>
      <c r="J248" s="46">
        <f t="shared" si="42"/>
        <v>17</v>
      </c>
      <c r="K248" s="72"/>
      <c r="L248" s="20">
        <v>35</v>
      </c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+'22'!J249</f>
        <v>5</v>
      </c>
      <c r="F249" s="71"/>
      <c r="G249" s="46">
        <f t="shared" si="41"/>
        <v>5</v>
      </c>
      <c r="H249" s="78">
        <v>0</v>
      </c>
      <c r="I249" s="76">
        <v>0</v>
      </c>
      <c r="J249" s="46">
        <f t="shared" si="42"/>
        <v>5</v>
      </c>
      <c r="K249" s="72"/>
      <c r="L249" s="20">
        <v>50</v>
      </c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+'22'!J250</f>
        <v>4</v>
      </c>
      <c r="F250" s="71"/>
      <c r="G250" s="46">
        <f t="shared" si="41"/>
        <v>4</v>
      </c>
      <c r="H250" s="78">
        <v>0</v>
      </c>
      <c r="I250" s="76">
        <v>0</v>
      </c>
      <c r="J250" s="46">
        <f t="shared" si="42"/>
        <v>3</v>
      </c>
      <c r="K250" s="72">
        <v>1</v>
      </c>
      <c r="L250" s="20">
        <v>50</v>
      </c>
      <c r="M250" s="65">
        <f t="shared" si="35"/>
        <v>50</v>
      </c>
      <c r="N250" s="17" t="s">
        <v>16</v>
      </c>
      <c r="O250" s="18"/>
      <c r="P250" s="123">
        <f t="shared" si="36"/>
        <v>50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0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0"/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+'22'!J259</f>
        <v>0</v>
      </c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0"/>
      <c r="R259" s="43">
        <f t="shared" ref="R259" si="6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1796.9599999999998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4630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750</v>
      </c>
      <c r="O264" s="2">
        <v>100</v>
      </c>
      <c r="P264" s="2">
        <v>50</v>
      </c>
      <c r="Q264" s="2">
        <v>470</v>
      </c>
      <c r="R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N242" activePane="bottomRight" state="frozen"/>
      <selection activeCell="L251" sqref="L251"/>
      <selection pane="topRight" activeCell="L251" sqref="L251"/>
      <selection pane="bottomLeft" activeCell="L251" sqref="L251"/>
      <selection pane="bottomRight" activeCell="T15" sqref="T1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70</v>
      </c>
      <c r="F5" s="71"/>
      <c r="G5" s="46">
        <f t="shared" ref="G5:G26" si="0">E5+F5</f>
        <v>70</v>
      </c>
      <c r="H5" s="78">
        <v>0</v>
      </c>
      <c r="I5" s="76">
        <v>0</v>
      </c>
      <c r="J5" s="46">
        <f t="shared" ref="J5:J26" si="1">+G5-H5-K5-I5</f>
        <v>70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143</v>
      </c>
      <c r="F6" s="71"/>
      <c r="G6" s="46">
        <f t="shared" si="0"/>
        <v>143</v>
      </c>
      <c r="H6" s="78">
        <v>0</v>
      </c>
      <c r="I6" s="76">
        <v>0</v>
      </c>
      <c r="J6" s="46">
        <f t="shared" si="1"/>
        <v>137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3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12</v>
      </c>
      <c r="F7" s="71"/>
      <c r="G7" s="46">
        <f t="shared" si="0"/>
        <v>12</v>
      </c>
      <c r="H7" s="78">
        <v>0</v>
      </c>
      <c r="I7" s="76">
        <v>0</v>
      </c>
      <c r="J7" s="46">
        <f t="shared" si="1"/>
        <v>12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32</v>
      </c>
      <c r="F11" s="71"/>
      <c r="G11" s="46">
        <f t="shared" si="0"/>
        <v>32</v>
      </c>
      <c r="H11" s="78">
        <v>0</v>
      </c>
      <c r="I11" s="76">
        <v>0</v>
      </c>
      <c r="J11" s="46">
        <f t="shared" si="1"/>
        <v>32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3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104</v>
      </c>
      <c r="F22" s="71"/>
      <c r="G22" s="46">
        <f t="shared" si="0"/>
        <v>104</v>
      </c>
      <c r="H22" s="78">
        <v>0</v>
      </c>
      <c r="I22" s="76">
        <v>0</v>
      </c>
      <c r="J22" s="46">
        <f t="shared" si="1"/>
        <v>101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3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33</v>
      </c>
      <c r="F24" s="71"/>
      <c r="G24" s="46">
        <f t="shared" si="0"/>
        <v>33</v>
      </c>
      <c r="H24" s="78">
        <v>0</v>
      </c>
      <c r="I24" s="76">
        <v>0</v>
      </c>
      <c r="J24" s="46">
        <f t="shared" si="1"/>
        <v>29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3">
        <f t="shared" si="3"/>
        <v>400</v>
      </c>
      <c r="Q24" s="90">
        <v>40.51</v>
      </c>
      <c r="R24" s="43">
        <f t="shared" si="4"/>
        <v>162.04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28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85</v>
      </c>
      <c r="F31" s="71"/>
      <c r="G31" s="46">
        <f t="shared" si="5"/>
        <v>85</v>
      </c>
      <c r="H31" s="78">
        <v>0</v>
      </c>
      <c r="I31" s="76">
        <v>0</v>
      </c>
      <c r="J31" s="46">
        <f t="shared" si="6"/>
        <v>84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14</v>
      </c>
      <c r="K49" s="72">
        <v>1</v>
      </c>
      <c r="L49" s="20">
        <v>50</v>
      </c>
      <c r="M49" s="65">
        <f>+L49*K49</f>
        <v>50</v>
      </c>
      <c r="N49" s="17" t="s">
        <v>1429</v>
      </c>
      <c r="O49" s="18">
        <v>50</v>
      </c>
      <c r="P49" s="23">
        <f>SUM(M49-O49)</f>
        <v>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27</v>
      </c>
      <c r="F53" s="71"/>
      <c r="G53" s="46">
        <f t="shared" si="5"/>
        <v>27</v>
      </c>
      <c r="H53" s="78">
        <v>0</v>
      </c>
      <c r="I53" s="76">
        <v>0</v>
      </c>
      <c r="J53" s="46">
        <f t="shared" si="6"/>
        <v>26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24</v>
      </c>
      <c r="F55" s="71"/>
      <c r="G55" s="46">
        <f t="shared" si="5"/>
        <v>24</v>
      </c>
      <c r="H55" s="78">
        <v>0</v>
      </c>
      <c r="I55" s="76">
        <v>0</v>
      </c>
      <c r="J55" s="46">
        <f t="shared" si="6"/>
        <v>24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2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3">
        <f>SUM(M56-O56)</f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13</v>
      </c>
      <c r="F57" s="71"/>
      <c r="G57" s="46">
        <f t="shared" si="5"/>
        <v>13</v>
      </c>
      <c r="H57" s="78">
        <v>0</v>
      </c>
      <c r="I57" s="76">
        <v>0</v>
      </c>
      <c r="J57" s="46">
        <f t="shared" si="6"/>
        <v>11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3">
        <f t="shared" si="3"/>
        <v>170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5</v>
      </c>
      <c r="F58" s="71"/>
      <c r="G58" s="46">
        <f t="shared" si="5"/>
        <v>5</v>
      </c>
      <c r="H58" s="78">
        <v>0</v>
      </c>
      <c r="I58" s="76">
        <v>0</v>
      </c>
      <c r="J58" s="46">
        <f t="shared" si="6"/>
        <v>4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23">
        <f t="shared" si="3"/>
        <v>120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12</v>
      </c>
      <c r="F59" s="71"/>
      <c r="G59" s="46">
        <f t="shared" si="5"/>
        <v>12</v>
      </c>
      <c r="H59" s="78">
        <v>0</v>
      </c>
      <c r="I59" s="76">
        <v>0</v>
      </c>
      <c r="J59" s="46">
        <f t="shared" si="6"/>
        <v>10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23">
        <f t="shared" si="3"/>
        <v>170</v>
      </c>
      <c r="Q59" s="90">
        <v>32.96</v>
      </c>
      <c r="R59" s="43">
        <f t="shared" si="4"/>
        <v>65.92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29</v>
      </c>
      <c r="F62" s="71"/>
      <c r="G62" s="46">
        <f t="shared" si="5"/>
        <v>29</v>
      </c>
      <c r="H62" s="78">
        <v>0</v>
      </c>
      <c r="I62" s="76">
        <v>0</v>
      </c>
      <c r="J62" s="46">
        <f t="shared" si="6"/>
        <v>26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123">
        <f t="shared" si="3"/>
        <v>255</v>
      </c>
      <c r="Q62" s="90">
        <v>29.82</v>
      </c>
      <c r="R62" s="43">
        <f t="shared" si="4"/>
        <v>89.460000000000008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6</v>
      </c>
      <c r="K83" s="72">
        <v>1</v>
      </c>
      <c r="L83" s="22">
        <v>50</v>
      </c>
      <c r="M83" s="65">
        <f t="shared" ref="M83:M91" si="10">+L83*K83</f>
        <v>50</v>
      </c>
      <c r="N83" s="17" t="s">
        <v>16</v>
      </c>
      <c r="O83" s="18">
        <v>25</v>
      </c>
      <c r="P83" s="123">
        <f t="shared" ref="P83:P91" si="11">SUM(M83-O83)</f>
        <v>25</v>
      </c>
      <c r="Q83" s="90">
        <v>18.14</v>
      </c>
      <c r="R83" s="43">
        <f t="shared" ref="R83:R91" si="12">+K83*Q83</f>
        <v>18.14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10</v>
      </c>
      <c r="F84" s="71"/>
      <c r="G84" s="46">
        <f t="shared" si="5"/>
        <v>10</v>
      </c>
      <c r="H84" s="78">
        <v>0</v>
      </c>
      <c r="I84" s="76">
        <v>0</v>
      </c>
      <c r="J84" s="46">
        <f t="shared" si="6"/>
        <v>10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3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14</v>
      </c>
      <c r="F115" s="71"/>
      <c r="G115" s="46">
        <f t="shared" si="23"/>
        <v>14</v>
      </c>
      <c r="H115" s="78">
        <v>0</v>
      </c>
      <c r="I115" s="76">
        <v>0</v>
      </c>
      <c r="J115" s="46">
        <f t="shared" si="24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3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41</v>
      </c>
      <c r="F180" s="71"/>
      <c r="G180" s="46">
        <f t="shared" si="30"/>
        <v>41</v>
      </c>
      <c r="H180" s="78">
        <v>0</v>
      </c>
      <c r="I180" s="76">
        <v>0</v>
      </c>
      <c r="J180" s="46">
        <f t="shared" si="31"/>
        <v>41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41</v>
      </c>
      <c r="F185" s="71"/>
      <c r="G185" s="46">
        <f t="shared" si="30"/>
        <v>41</v>
      </c>
      <c r="H185" s="78">
        <v>0</v>
      </c>
      <c r="I185" s="76">
        <v>0</v>
      </c>
      <c r="J185" s="46">
        <f t="shared" si="31"/>
        <v>41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44</v>
      </c>
      <c r="F194" s="71"/>
      <c r="G194" s="46">
        <f t="shared" si="30"/>
        <v>44</v>
      </c>
      <c r="H194" s="78">
        <v>0</v>
      </c>
      <c r="I194" s="76">
        <v>0</v>
      </c>
      <c r="J194" s="46">
        <f t="shared" si="31"/>
        <v>44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6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3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31</v>
      </c>
      <c r="F196" s="71"/>
      <c r="G196" s="46">
        <f t="shared" si="30"/>
        <v>31</v>
      </c>
      <c r="H196" s="78">
        <v>0</v>
      </c>
      <c r="I196" s="76">
        <v>0</v>
      </c>
      <c r="J196" s="46">
        <f t="shared" si="31"/>
        <v>29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3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18</v>
      </c>
      <c r="F198" s="71"/>
      <c r="G198" s="46">
        <f t="shared" si="30"/>
        <v>18</v>
      </c>
      <c r="H198" s="78">
        <v>0</v>
      </c>
      <c r="I198" s="76">
        <v>0</v>
      </c>
      <c r="J198" s="46">
        <f t="shared" si="31"/>
        <v>18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+'23'!J243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+'23'!J244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+'23'!J246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+'23'!J248</f>
        <v>17</v>
      </c>
      <c r="F248" s="71"/>
      <c r="G248" s="46">
        <f t="shared" si="40"/>
        <v>17</v>
      </c>
      <c r="H248" s="78">
        <v>0</v>
      </c>
      <c r="I248" s="76">
        <v>0</v>
      </c>
      <c r="J248" s="46">
        <f t="shared" si="41"/>
        <v>17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+'23'!J249</f>
        <v>5</v>
      </c>
      <c r="F249" s="71"/>
      <c r="G249" s="46">
        <f t="shared" si="40"/>
        <v>5</v>
      </c>
      <c r="H249" s="78">
        <v>0</v>
      </c>
      <c r="I249" s="76">
        <v>0</v>
      </c>
      <c r="J249" s="46">
        <f t="shared" si="41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+'23'!J250</f>
        <v>3</v>
      </c>
      <c r="F250" s="71"/>
      <c r="G250" s="46">
        <f t="shared" si="40"/>
        <v>3</v>
      </c>
      <c r="H250" s="78">
        <v>0</v>
      </c>
      <c r="I250" s="76">
        <v>0</v>
      </c>
      <c r="J250" s="46">
        <f t="shared" si="41"/>
        <v>3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+'23'!J259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1214.8899999999999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3375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825</v>
      </c>
      <c r="O264" s="2">
        <v>85</v>
      </c>
      <c r="P264" s="2">
        <v>170</v>
      </c>
      <c r="Q264" s="2">
        <v>300</v>
      </c>
      <c r="R264" s="2">
        <v>50</v>
      </c>
      <c r="S264" s="2">
        <v>220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46"/>
  <sheetViews>
    <sheetView zoomScale="70" zoomScaleNormal="70" workbookViewId="0">
      <pane xSplit="10" ySplit="4" topLeftCell="K239" activePane="bottomRight" state="frozen"/>
      <selection activeCell="L251" sqref="L251"/>
      <selection pane="topRight" activeCell="L251" sqref="L251"/>
      <selection pane="bottomLeft" activeCell="L251" sqref="L251"/>
      <selection pane="bottomRight" activeCell="N17" sqref="N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70</v>
      </c>
      <c r="F5" s="71"/>
      <c r="G5" s="46">
        <f t="shared" ref="G5:G26" si="0">E5+F5</f>
        <v>70</v>
      </c>
      <c r="H5" s="78">
        <v>0</v>
      </c>
      <c r="I5" s="76">
        <v>0</v>
      </c>
      <c r="J5" s="46">
        <f t="shared" ref="J5:J26" si="1">+G5-H5-K5-I5</f>
        <v>70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137</v>
      </c>
      <c r="F6" s="71"/>
      <c r="G6" s="46">
        <f t="shared" si="0"/>
        <v>137</v>
      </c>
      <c r="H6" s="78">
        <v>0</v>
      </c>
      <c r="I6" s="76">
        <v>0</v>
      </c>
      <c r="J6" s="46">
        <f t="shared" si="1"/>
        <v>136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12</v>
      </c>
      <c r="F7" s="71"/>
      <c r="G7" s="46">
        <f t="shared" si="0"/>
        <v>12</v>
      </c>
      <c r="H7" s="78">
        <v>0</v>
      </c>
      <c r="I7" s="76">
        <v>0</v>
      </c>
      <c r="J7" s="46">
        <f t="shared" si="1"/>
        <v>12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32</v>
      </c>
      <c r="F11" s="71"/>
      <c r="G11" s="46">
        <f t="shared" si="0"/>
        <v>32</v>
      </c>
      <c r="H11" s="78">
        <v>0</v>
      </c>
      <c r="I11" s="76">
        <v>0</v>
      </c>
      <c r="J11" s="46">
        <f t="shared" si="1"/>
        <v>32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101</v>
      </c>
      <c r="F22" s="71"/>
      <c r="G22" s="46">
        <f t="shared" si="0"/>
        <v>101</v>
      </c>
      <c r="H22" s="78">
        <v>0</v>
      </c>
      <c r="I22" s="76">
        <v>0</v>
      </c>
      <c r="J22" s="46">
        <f t="shared" si="1"/>
        <v>99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29</v>
      </c>
      <c r="F24" s="71"/>
      <c r="G24" s="46">
        <f t="shared" si="0"/>
        <v>29</v>
      </c>
      <c r="H24" s="78">
        <v>0</v>
      </c>
      <c r="I24" s="76">
        <v>0</v>
      </c>
      <c r="J24" s="46">
        <f t="shared" si="1"/>
        <v>28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3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84</v>
      </c>
      <c r="F31" s="71"/>
      <c r="G31" s="46">
        <f t="shared" si="5"/>
        <v>84</v>
      </c>
      <c r="H31" s="78">
        <v>0</v>
      </c>
      <c r="I31" s="76">
        <v>0</v>
      </c>
      <c r="J31" s="46">
        <f t="shared" si="6"/>
        <v>83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11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11</v>
      </c>
      <c r="F41" s="71"/>
      <c r="G41" s="46">
        <f t="shared" si="5"/>
        <v>11</v>
      </c>
      <c r="H41" s="78">
        <v>0</v>
      </c>
      <c r="I41" s="76">
        <v>0</v>
      </c>
      <c r="J41" s="46">
        <f t="shared" si="6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3">
        <f t="shared" si="3"/>
        <v>25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3">
        <f t="shared" si="3"/>
        <v>25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26</v>
      </c>
      <c r="F53" s="71"/>
      <c r="G53" s="46">
        <f t="shared" si="5"/>
        <v>26</v>
      </c>
      <c r="H53" s="78">
        <v>0</v>
      </c>
      <c r="I53" s="76">
        <v>0</v>
      </c>
      <c r="J53" s="46">
        <f t="shared" si="6"/>
        <v>26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24</v>
      </c>
      <c r="F55" s="71"/>
      <c r="G55" s="46">
        <f t="shared" si="5"/>
        <v>24</v>
      </c>
      <c r="H55" s="78">
        <v>0</v>
      </c>
      <c r="I55" s="76">
        <v>0</v>
      </c>
      <c r="J55" s="46">
        <f t="shared" si="6"/>
        <v>24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2</v>
      </c>
      <c r="F56" s="71"/>
      <c r="G56" s="46">
        <f t="shared" si="5"/>
        <v>2</v>
      </c>
      <c r="H56" s="78">
        <v>0</v>
      </c>
      <c r="I56" s="76">
        <v>0</v>
      </c>
      <c r="J56" s="46">
        <f t="shared" si="6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11</v>
      </c>
      <c r="F57" s="71"/>
      <c r="G57" s="46">
        <f t="shared" si="5"/>
        <v>11</v>
      </c>
      <c r="H57" s="78">
        <v>0</v>
      </c>
      <c r="I57" s="76">
        <v>0</v>
      </c>
      <c r="J57" s="46">
        <f t="shared" si="6"/>
        <v>11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4</v>
      </c>
      <c r="F58" s="71"/>
      <c r="G58" s="46">
        <f t="shared" si="5"/>
        <v>4</v>
      </c>
      <c r="H58" s="78">
        <v>0</v>
      </c>
      <c r="I58" s="76">
        <v>0</v>
      </c>
      <c r="J58" s="46">
        <f t="shared" si="6"/>
        <v>3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3">
        <f t="shared" si="3"/>
        <v>60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10</v>
      </c>
      <c r="F59" s="71"/>
      <c r="G59" s="46">
        <f t="shared" si="5"/>
        <v>10</v>
      </c>
      <c r="H59" s="78">
        <v>0</v>
      </c>
      <c r="I59" s="76">
        <v>0</v>
      </c>
      <c r="J59" s="46">
        <f t="shared" si="6"/>
        <v>9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3">
        <f t="shared" si="3"/>
        <v>60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26</v>
      </c>
      <c r="F62" s="71"/>
      <c r="G62" s="46">
        <f t="shared" si="5"/>
        <v>26</v>
      </c>
      <c r="H62" s="78">
        <v>0</v>
      </c>
      <c r="I62" s="76">
        <v>0</v>
      </c>
      <c r="J62" s="46">
        <f t="shared" si="6"/>
        <v>26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6</v>
      </c>
      <c r="F83" s="71"/>
      <c r="G83" s="46">
        <f t="shared" si="5"/>
        <v>6</v>
      </c>
      <c r="H83" s="78">
        <v>0</v>
      </c>
      <c r="I83" s="76">
        <v>0</v>
      </c>
      <c r="J83" s="46">
        <f t="shared" si="6"/>
        <v>6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10</v>
      </c>
      <c r="F84" s="71"/>
      <c r="G84" s="46">
        <f t="shared" si="5"/>
        <v>10</v>
      </c>
      <c r="H84" s="78">
        <v>0</v>
      </c>
      <c r="I84" s="76">
        <v>0</v>
      </c>
      <c r="J84" s="46">
        <f t="shared" si="6"/>
        <v>10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10</v>
      </c>
      <c r="F113" s="71"/>
      <c r="G113" s="46">
        <f t="shared" si="20"/>
        <v>10</v>
      </c>
      <c r="H113" s="78">
        <v>0</v>
      </c>
      <c r="I113" s="76">
        <v>0</v>
      </c>
      <c r="J113" s="46">
        <f t="shared" si="21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41</v>
      </c>
      <c r="F180" s="71"/>
      <c r="G180" s="46">
        <f t="shared" si="27"/>
        <v>41</v>
      </c>
      <c r="H180" s="78">
        <v>0</v>
      </c>
      <c r="I180" s="76">
        <v>0</v>
      </c>
      <c r="J180" s="46">
        <f t="shared" si="28"/>
        <v>41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41</v>
      </c>
      <c r="F185" s="71"/>
      <c r="G185" s="46">
        <f t="shared" si="27"/>
        <v>41</v>
      </c>
      <c r="H185" s="78">
        <v>0</v>
      </c>
      <c r="I185" s="76">
        <v>0</v>
      </c>
      <c r="J185" s="46">
        <f t="shared" si="28"/>
        <v>40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3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16</v>
      </c>
      <c r="F193" s="71"/>
      <c r="G193" s="46">
        <f t="shared" si="27"/>
        <v>16</v>
      </c>
      <c r="H193" s="78">
        <v>0</v>
      </c>
      <c r="I193" s="76">
        <v>0</v>
      </c>
      <c r="J193" s="46">
        <f t="shared" si="28"/>
        <v>15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44</v>
      </c>
      <c r="F194" s="71"/>
      <c r="G194" s="46">
        <f t="shared" si="27"/>
        <v>44</v>
      </c>
      <c r="H194" s="78">
        <v>0</v>
      </c>
      <c r="I194" s="76">
        <v>0</v>
      </c>
      <c r="J194" s="46">
        <f t="shared" si="28"/>
        <v>44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6</v>
      </c>
      <c r="F195" s="71"/>
      <c r="G195" s="46">
        <f t="shared" si="27"/>
        <v>6</v>
      </c>
      <c r="H195" s="78">
        <v>0</v>
      </c>
      <c r="I195" s="76">
        <v>0</v>
      </c>
      <c r="J195" s="46">
        <f t="shared" si="28"/>
        <v>5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3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29</v>
      </c>
      <c r="F196" s="71"/>
      <c r="G196" s="46">
        <f t="shared" si="27"/>
        <v>29</v>
      </c>
      <c r="H196" s="78">
        <v>0</v>
      </c>
      <c r="I196" s="76">
        <v>0</v>
      </c>
      <c r="J196" s="46">
        <f t="shared" si="28"/>
        <v>29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18</v>
      </c>
      <c r="F198" s="71"/>
      <c r="G198" s="46">
        <f t="shared" si="27"/>
        <v>18</v>
      </c>
      <c r="H198" s="78">
        <v>0</v>
      </c>
      <c r="I198" s="76">
        <v>0</v>
      </c>
      <c r="J198" s="46">
        <f t="shared" si="28"/>
        <v>18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25</v>
      </c>
      <c r="F217" s="71"/>
      <c r="G217" s="46">
        <f t="shared" si="27"/>
        <v>25</v>
      </c>
      <c r="H217" s="78">
        <v>0</v>
      </c>
      <c r="I217" s="76">
        <v>0</v>
      </c>
      <c r="J217" s="46">
        <f t="shared" si="28"/>
        <v>25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+'24'!J243</f>
        <v>0</v>
      </c>
      <c r="F243" s="71"/>
      <c r="G243" s="46">
        <f t="shared" ref="G243:G246" si="43">E243+F243</f>
        <v>0</v>
      </c>
      <c r="H243" s="78">
        <v>0</v>
      </c>
      <c r="I243" s="76">
        <v>0</v>
      </c>
      <c r="J243" s="46">
        <f t="shared" ref="J243:J246" si="44">+G243-H243-K243-I243</f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+'24'!J244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+'24'!J245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+'24'!J246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+'24'!J248</f>
        <v>17</v>
      </c>
      <c r="F248" s="71"/>
      <c r="G248" s="46">
        <f t="shared" si="37"/>
        <v>17</v>
      </c>
      <c r="H248" s="78">
        <v>0</v>
      </c>
      <c r="I248" s="76">
        <v>0</v>
      </c>
      <c r="J248" s="46">
        <f t="shared" si="38"/>
        <v>17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+'24'!J249</f>
        <v>5</v>
      </c>
      <c r="F249" s="71"/>
      <c r="G249" s="46">
        <f t="shared" si="37"/>
        <v>5</v>
      </c>
      <c r="H249" s="78">
        <v>0</v>
      </c>
      <c r="I249" s="76">
        <v>0</v>
      </c>
      <c r="J249" s="46">
        <f t="shared" si="38"/>
        <v>5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+'24'!J250</f>
        <v>3</v>
      </c>
      <c r="F250" s="71"/>
      <c r="G250" s="46">
        <f t="shared" si="37"/>
        <v>3</v>
      </c>
      <c r="H250" s="78">
        <v>0</v>
      </c>
      <c r="I250" s="76">
        <v>0</v>
      </c>
      <c r="J250" s="46">
        <f t="shared" si="38"/>
        <v>3</v>
      </c>
      <c r="K250" s="72"/>
      <c r="L250" s="20">
        <v>50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5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+'24'!J259</f>
        <v>0</v>
      </c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417.29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200</v>
      </c>
      <c r="O264" s="2">
        <v>100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K242" activePane="bottomRight" state="frozen"/>
      <selection activeCell="L251" sqref="L251"/>
      <selection pane="topRight" activeCell="L251" sqref="L251"/>
      <selection pane="bottomLeft" activeCell="L251" sqref="L251"/>
      <selection pane="bottomRight" activeCell="P6" sqref="P6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70</v>
      </c>
      <c r="F5" s="71"/>
      <c r="G5" s="46">
        <f t="shared" ref="G5:G26" si="0">E5+F5</f>
        <v>70</v>
      </c>
      <c r="H5" s="78">
        <v>0</v>
      </c>
      <c r="I5" s="76">
        <v>0</v>
      </c>
      <c r="J5" s="46">
        <f t="shared" ref="J5:J26" si="1">+G5-H5-K5-I5</f>
        <v>70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136</v>
      </c>
      <c r="F6" s="71"/>
      <c r="G6" s="46">
        <f t="shared" si="0"/>
        <v>136</v>
      </c>
      <c r="H6" s="78">
        <v>0</v>
      </c>
      <c r="I6" s="76">
        <v>0</v>
      </c>
      <c r="J6" s="46">
        <f t="shared" si="1"/>
        <v>135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3">
        <f t="shared" ref="P6:P13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12</v>
      </c>
      <c r="F7" s="71"/>
      <c r="G7" s="46">
        <f t="shared" si="0"/>
        <v>12</v>
      </c>
      <c r="H7" s="78">
        <v>0</v>
      </c>
      <c r="I7" s="76">
        <v>0</v>
      </c>
      <c r="J7" s="46">
        <f t="shared" si="1"/>
        <v>12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32</v>
      </c>
      <c r="F11" s="71"/>
      <c r="G11" s="46">
        <f t="shared" si="0"/>
        <v>32</v>
      </c>
      <c r="H11" s="78">
        <v>0</v>
      </c>
      <c r="I11" s="76">
        <v>0</v>
      </c>
      <c r="J11" s="46">
        <f t="shared" si="1"/>
        <v>32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ref="P14:P69" si="5">SUM(M14-O14)</f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99</v>
      </c>
      <c r="F22" s="71"/>
      <c r="G22" s="46">
        <f t="shared" si="0"/>
        <v>99</v>
      </c>
      <c r="H22" s="78">
        <v>0</v>
      </c>
      <c r="I22" s="76">
        <v>0</v>
      </c>
      <c r="J22" s="46">
        <f t="shared" si="1"/>
        <v>85</v>
      </c>
      <c r="K22" s="72">
        <v>14</v>
      </c>
      <c r="L22" s="20">
        <v>100</v>
      </c>
      <c r="M22" s="65">
        <f t="shared" si="2"/>
        <v>1400</v>
      </c>
      <c r="N22" s="17" t="s">
        <v>16</v>
      </c>
      <c r="O22" s="18">
        <v>700</v>
      </c>
      <c r="P22" s="123">
        <f t="shared" si="5"/>
        <v>700</v>
      </c>
      <c r="Q22" s="90">
        <v>26.6</v>
      </c>
      <c r="R22" s="43">
        <f t="shared" si="4"/>
        <v>372.40000000000003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28</v>
      </c>
      <c r="F24" s="71"/>
      <c r="G24" s="46">
        <f t="shared" si="0"/>
        <v>28</v>
      </c>
      <c r="H24" s="78">
        <v>0</v>
      </c>
      <c r="I24" s="76">
        <v>0</v>
      </c>
      <c r="J24" s="46">
        <f t="shared" si="1"/>
        <v>25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100</v>
      </c>
      <c r="P24" s="123">
        <f t="shared" si="5"/>
        <v>200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28</v>
      </c>
      <c r="F28" s="71"/>
      <c r="G28" s="46">
        <f t="shared" si="6"/>
        <v>28</v>
      </c>
      <c r="H28" s="78">
        <v>0</v>
      </c>
      <c r="I28" s="76">
        <v>0</v>
      </c>
      <c r="J28" s="46">
        <f t="shared" si="7"/>
        <v>22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>
        <v>200</v>
      </c>
      <c r="P28" s="123">
        <f t="shared" si="5"/>
        <v>400</v>
      </c>
      <c r="Q28" s="90">
        <v>31.97</v>
      </c>
      <c r="R28" s="43">
        <f t="shared" si="4"/>
        <v>191.82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83</v>
      </c>
      <c r="F31" s="71"/>
      <c r="G31" s="46">
        <f t="shared" si="6"/>
        <v>83</v>
      </c>
      <c r="H31" s="78">
        <v>0</v>
      </c>
      <c r="I31" s="76">
        <v>0</v>
      </c>
      <c r="J31" s="46">
        <f t="shared" si="7"/>
        <v>77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300</v>
      </c>
      <c r="P31" s="123">
        <f t="shared" si="5"/>
        <v>300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11</v>
      </c>
      <c r="F32" s="71"/>
      <c r="G32" s="46">
        <f t="shared" si="6"/>
        <v>11</v>
      </c>
      <c r="H32" s="78">
        <v>0</v>
      </c>
      <c r="I32" s="76">
        <v>0</v>
      </c>
      <c r="J32" s="46">
        <f t="shared" si="7"/>
        <v>11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3</v>
      </c>
      <c r="F33" s="71"/>
      <c r="G33" s="46">
        <f t="shared" si="6"/>
        <v>3</v>
      </c>
      <c r="H33" s="78">
        <v>0</v>
      </c>
      <c r="I33" s="76">
        <v>0</v>
      </c>
      <c r="J33" s="46">
        <f t="shared" si="7"/>
        <v>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9</v>
      </c>
      <c r="F34" s="71"/>
      <c r="G34" s="46">
        <f t="shared" si="6"/>
        <v>9</v>
      </c>
      <c r="H34" s="78">
        <v>0</v>
      </c>
      <c r="I34" s="76">
        <v>0</v>
      </c>
      <c r="J34" s="46">
        <f t="shared" si="7"/>
        <v>9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3</v>
      </c>
      <c r="F35" s="71"/>
      <c r="G35" s="46">
        <f t="shared" si="6"/>
        <v>3</v>
      </c>
      <c r="H35" s="78">
        <v>0</v>
      </c>
      <c r="I35" s="76">
        <v>0</v>
      </c>
      <c r="J35" s="46">
        <f t="shared" si="7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9</v>
      </c>
      <c r="F39" s="71"/>
      <c r="G39" s="46">
        <f t="shared" si="6"/>
        <v>9</v>
      </c>
      <c r="H39" s="78">
        <v>4</v>
      </c>
      <c r="I39" s="76">
        <v>0</v>
      </c>
      <c r="J39" s="46">
        <f t="shared" si="7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11</v>
      </c>
      <c r="F40" s="71"/>
      <c r="G40" s="46">
        <f t="shared" si="6"/>
        <v>11</v>
      </c>
      <c r="H40" s="78">
        <v>2</v>
      </c>
      <c r="I40" s="76">
        <v>0</v>
      </c>
      <c r="J40" s="46">
        <f t="shared" si="7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11</v>
      </c>
      <c r="F41" s="71"/>
      <c r="G41" s="46">
        <f t="shared" si="6"/>
        <v>11</v>
      </c>
      <c r="H41" s="78">
        <v>0</v>
      </c>
      <c r="I41" s="76">
        <v>0</v>
      </c>
      <c r="J41" s="46">
        <f t="shared" si="7"/>
        <v>11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>SUM(M44-O44)</f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10</v>
      </c>
      <c r="F46" s="71"/>
      <c r="G46" s="46">
        <f t="shared" si="6"/>
        <v>10</v>
      </c>
      <c r="H46" s="78">
        <v>0</v>
      </c>
      <c r="I46" s="76">
        <v>0</v>
      </c>
      <c r="J46" s="46">
        <f t="shared" si="7"/>
        <v>10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7</v>
      </c>
      <c r="F47" s="71"/>
      <c r="G47" s="46">
        <f t="shared" si="6"/>
        <v>7</v>
      </c>
      <c r="H47" s="78">
        <v>0</v>
      </c>
      <c r="I47" s="76">
        <v>0</v>
      </c>
      <c r="J47" s="46">
        <f t="shared" si="7"/>
        <v>5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23">
        <f t="shared" si="5"/>
        <v>50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7</v>
      </c>
      <c r="F48" s="71"/>
      <c r="G48" s="46">
        <f t="shared" si="6"/>
        <v>7</v>
      </c>
      <c r="H48" s="78">
        <v>0</v>
      </c>
      <c r="I48" s="76">
        <v>0</v>
      </c>
      <c r="J48" s="46">
        <f t="shared" si="7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13</v>
      </c>
      <c r="F49" s="71"/>
      <c r="G49" s="46">
        <f t="shared" si="6"/>
        <v>13</v>
      </c>
      <c r="H49" s="78">
        <v>0</v>
      </c>
      <c r="I49" s="76">
        <v>0</v>
      </c>
      <c r="J49" s="46">
        <f t="shared" si="7"/>
        <v>12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3">
        <f t="shared" si="5"/>
        <v>25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9</v>
      </c>
      <c r="F50" s="71"/>
      <c r="G50" s="46">
        <f t="shared" si="6"/>
        <v>9</v>
      </c>
      <c r="H50" s="78">
        <v>0</v>
      </c>
      <c r="I50" s="76">
        <v>0</v>
      </c>
      <c r="J50" s="46">
        <f t="shared" si="7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26</v>
      </c>
      <c r="F53" s="71"/>
      <c r="G53" s="46">
        <f t="shared" si="6"/>
        <v>26</v>
      </c>
      <c r="H53" s="78">
        <v>0</v>
      </c>
      <c r="I53" s="76">
        <v>0</v>
      </c>
      <c r="J53" s="46">
        <f t="shared" si="7"/>
        <v>23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>
        <v>75</v>
      </c>
      <c r="P53" s="123">
        <f t="shared" si="5"/>
        <v>75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24</v>
      </c>
      <c r="F55" s="71"/>
      <c r="G55" s="46">
        <f t="shared" si="6"/>
        <v>24</v>
      </c>
      <c r="H55" s="78">
        <v>0</v>
      </c>
      <c r="I55" s="76">
        <v>0</v>
      </c>
      <c r="J55" s="46">
        <f t="shared" si="7"/>
        <v>23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3">
        <f t="shared" si="5"/>
        <v>60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7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11</v>
      </c>
      <c r="F57" s="71"/>
      <c r="G57" s="46">
        <f t="shared" si="6"/>
        <v>11</v>
      </c>
      <c r="H57" s="78">
        <v>0</v>
      </c>
      <c r="I57" s="76">
        <v>0</v>
      </c>
      <c r="J57" s="46">
        <f t="shared" si="7"/>
        <v>10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3">
        <f t="shared" si="5"/>
        <v>60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3</v>
      </c>
      <c r="F58" s="71"/>
      <c r="G58" s="46">
        <f t="shared" si="6"/>
        <v>3</v>
      </c>
      <c r="H58" s="78">
        <v>0</v>
      </c>
      <c r="I58" s="76">
        <v>0</v>
      </c>
      <c r="J58" s="46">
        <f t="shared" si="7"/>
        <v>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9</v>
      </c>
      <c r="F59" s="71"/>
      <c r="G59" s="46">
        <f t="shared" si="6"/>
        <v>9</v>
      </c>
      <c r="H59" s="78">
        <v>0</v>
      </c>
      <c r="I59" s="76">
        <v>0</v>
      </c>
      <c r="J59" s="46">
        <f t="shared" si="7"/>
        <v>9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26</v>
      </c>
      <c r="F62" s="71"/>
      <c r="G62" s="46">
        <f t="shared" si="6"/>
        <v>26</v>
      </c>
      <c r="H62" s="78">
        <v>0</v>
      </c>
      <c r="I62" s="76">
        <v>0</v>
      </c>
      <c r="J62" s="46">
        <f t="shared" si="7"/>
        <v>24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3">
        <f t="shared" si="5"/>
        <v>170</v>
      </c>
      <c r="Q62" s="90">
        <v>29.82</v>
      </c>
      <c r="R62" s="43">
        <f t="shared" si="4"/>
        <v>59.64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71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2</v>
      </c>
      <c r="F72" s="71"/>
      <c r="G72" s="46">
        <f t="shared" si="6"/>
        <v>2</v>
      </c>
      <c r="H72" s="78">
        <v>0</v>
      </c>
      <c r="I72" s="76">
        <v>0</v>
      </c>
      <c r="J72" s="46">
        <f t="shared" si="7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ref="P72:P133" si="9">SUM(M72-O72)</f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9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1</v>
      </c>
      <c r="F74" s="71"/>
      <c r="G74" s="46">
        <f t="shared" si="6"/>
        <v>1</v>
      </c>
      <c r="H74" s="78">
        <v>0</v>
      </c>
      <c r="I74" s="76">
        <v>0</v>
      </c>
      <c r="J74" s="46">
        <f t="shared" si="7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9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9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9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7</v>
      </c>
      <c r="F77" s="71"/>
      <c r="G77" s="46">
        <f t="shared" si="6"/>
        <v>7</v>
      </c>
      <c r="H77" s="78">
        <v>0</v>
      </c>
      <c r="I77" s="76">
        <v>0</v>
      </c>
      <c r="J77" s="46">
        <f t="shared" si="7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9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9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9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9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10">+L81*K81</f>
        <v>0</v>
      </c>
      <c r="N81" s="17" t="s">
        <v>16</v>
      </c>
      <c r="O81" s="18"/>
      <c r="P81" s="23">
        <f t="shared" si="9"/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6</v>
      </c>
      <c r="F83" s="71"/>
      <c r="G83" s="46">
        <f t="shared" si="6"/>
        <v>6</v>
      </c>
      <c r="H83" s="78">
        <v>0</v>
      </c>
      <c r="I83" s="76">
        <v>0</v>
      </c>
      <c r="J83" s="46">
        <f t="shared" si="7"/>
        <v>6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10</v>
      </c>
      <c r="F84" s="71"/>
      <c r="G84" s="46">
        <f t="shared" si="6"/>
        <v>10</v>
      </c>
      <c r="H84" s="78">
        <v>0</v>
      </c>
      <c r="I84" s="76">
        <v>0</v>
      </c>
      <c r="J84" s="46">
        <f t="shared" si="7"/>
        <v>10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3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10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10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10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10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10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10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20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9"/>
        <v>0</v>
      </c>
      <c r="Q100" s="120"/>
      <c r="R100" s="43">
        <f t="shared" si="25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9"/>
        <v>0</v>
      </c>
      <c r="Q101" s="12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9"/>
        <v>0</v>
      </c>
      <c r="Q102" s="120"/>
      <c r="R102" s="43">
        <f t="shared" si="25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10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10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10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10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16</v>
      </c>
      <c r="F112" s="71"/>
      <c r="G112" s="46">
        <f t="shared" si="22"/>
        <v>16</v>
      </c>
      <c r="H112" s="78">
        <v>0</v>
      </c>
      <c r="I112" s="76">
        <v>0</v>
      </c>
      <c r="J112" s="46">
        <f t="shared" si="23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10</v>
      </c>
      <c r="F113" s="71"/>
      <c r="G113" s="46">
        <f t="shared" si="22"/>
        <v>10</v>
      </c>
      <c r="H113" s="78">
        <v>0</v>
      </c>
      <c r="I113" s="76">
        <v>0</v>
      </c>
      <c r="J113" s="46">
        <f t="shared" si="23"/>
        <v>10</v>
      </c>
      <c r="K113" s="72"/>
      <c r="L113" s="20">
        <v>55</v>
      </c>
      <c r="M113" s="65">
        <f t="shared" si="10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10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14</v>
      </c>
      <c r="F115" s="71"/>
      <c r="G115" s="46">
        <f t="shared" si="22"/>
        <v>14</v>
      </c>
      <c r="H115" s="78">
        <v>0</v>
      </c>
      <c r="I115" s="76">
        <v>0</v>
      </c>
      <c r="J115" s="46">
        <f t="shared" si="23"/>
        <v>13</v>
      </c>
      <c r="K115" s="72">
        <v>1</v>
      </c>
      <c r="L115" s="22">
        <v>60</v>
      </c>
      <c r="M115" s="65">
        <f t="shared" si="10"/>
        <v>60</v>
      </c>
      <c r="N115" s="17" t="s">
        <v>16</v>
      </c>
      <c r="O115" s="18"/>
      <c r="P115" s="123">
        <f t="shared" si="9"/>
        <v>60</v>
      </c>
      <c r="Q115" s="90">
        <v>23.61</v>
      </c>
      <c r="R115" s="43">
        <f t="shared" si="11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0</v>
      </c>
      <c r="F116" s="71"/>
      <c r="G116" s="46">
        <f t="shared" si="22"/>
        <v>0</v>
      </c>
      <c r="H116" s="78">
        <v>0</v>
      </c>
      <c r="I116" s="76">
        <v>0</v>
      </c>
      <c r="J116" s="46">
        <f t="shared" si="23"/>
        <v>0</v>
      </c>
      <c r="K116" s="72"/>
      <c r="L116" s="22">
        <v>100</v>
      </c>
      <c r="M116" s="65">
        <f t="shared" si="10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10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10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10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10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10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10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10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10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10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10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10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10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2"/>
        <v>0</v>
      </c>
      <c r="H131" s="78">
        <v>0</v>
      </c>
      <c r="I131" s="76">
        <v>0</v>
      </c>
      <c r="J131" s="46">
        <f t="shared" si="23"/>
        <v>0</v>
      </c>
      <c r="K131" s="72"/>
      <c r="L131" s="22">
        <v>50</v>
      </c>
      <c r="M131" s="65">
        <f t="shared" si="10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5</v>
      </c>
      <c r="F132" s="71"/>
      <c r="G132" s="46">
        <f t="shared" si="22"/>
        <v>5</v>
      </c>
      <c r="H132" s="78">
        <v>0</v>
      </c>
      <c r="I132" s="76">
        <v>0</v>
      </c>
      <c r="J132" s="46">
        <f t="shared" si="23"/>
        <v>5</v>
      </c>
      <c r="K132" s="72"/>
      <c r="L132" s="22">
        <v>60</v>
      </c>
      <c r="M132" s="65">
        <f t="shared" si="10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9</v>
      </c>
      <c r="F133" s="71"/>
      <c r="G133" s="46">
        <f t="shared" si="22"/>
        <v>9</v>
      </c>
      <c r="H133" s="78">
        <v>0</v>
      </c>
      <c r="I133" s="76">
        <v>0</v>
      </c>
      <c r="J133" s="46">
        <f t="shared" si="23"/>
        <v>8</v>
      </c>
      <c r="K133" s="72">
        <v>1</v>
      </c>
      <c r="L133" s="20">
        <v>50</v>
      </c>
      <c r="M133" s="65">
        <f t="shared" si="10"/>
        <v>50</v>
      </c>
      <c r="N133" s="17" t="s">
        <v>16</v>
      </c>
      <c r="O133" s="18"/>
      <c r="P133" s="123">
        <f t="shared" si="9"/>
        <v>50</v>
      </c>
      <c r="Q133" s="90">
        <v>24.21</v>
      </c>
      <c r="R133" s="43">
        <f t="shared" si="11"/>
        <v>24.21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10"/>
        <v>0</v>
      </c>
      <c r="N134" s="17" t="s">
        <v>16</v>
      </c>
      <c r="O134" s="18"/>
      <c r="P134" s="23">
        <f t="shared" ref="P134:P137" si="28">SUM(M134-O134)</f>
        <v>0</v>
      </c>
      <c r="Q134" s="12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10"/>
        <v>0</v>
      </c>
      <c r="N135" s="17" t="s">
        <v>16</v>
      </c>
      <c r="O135" s="18"/>
      <c r="P135" s="23">
        <f t="shared" si="28"/>
        <v>0</v>
      </c>
      <c r="Q135" s="12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10"/>
        <v>0</v>
      </c>
      <c r="N136" s="17" t="s">
        <v>16</v>
      </c>
      <c r="O136" s="18"/>
      <c r="P136" s="23">
        <f t="shared" si="28"/>
        <v>0</v>
      </c>
      <c r="Q136" s="12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10"/>
        <v>0</v>
      </c>
      <c r="N138" s="17" t="s">
        <v>16</v>
      </c>
      <c r="O138" s="18"/>
      <c r="P138" s="23">
        <f t="shared" ref="P138:P197" si="29">SUM(M138-O138)</f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10"/>
        <v>0</v>
      </c>
      <c r="N139" s="17" t="s">
        <v>16</v>
      </c>
      <c r="O139" s="18"/>
      <c r="P139" s="23">
        <f t="shared" si="29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10"/>
        <v>0</v>
      </c>
      <c r="N140" s="17" t="s">
        <v>16</v>
      </c>
      <c r="O140" s="18"/>
      <c r="P140" s="23">
        <f t="shared" si="29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10"/>
        <v>0</v>
      </c>
      <c r="N141" s="17" t="s">
        <v>16</v>
      </c>
      <c r="O141" s="18"/>
      <c r="P141" s="23">
        <f t="shared" si="29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10"/>
        <v>0</v>
      </c>
      <c r="N142" s="17" t="s">
        <v>16</v>
      </c>
      <c r="O142" s="18"/>
      <c r="P142" s="23">
        <f t="shared" si="29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10"/>
        <v>0</v>
      </c>
      <c r="N143" s="17" t="s">
        <v>16</v>
      </c>
      <c r="O143" s="18"/>
      <c r="P143" s="23">
        <f t="shared" si="29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10"/>
        <v>0</v>
      </c>
      <c r="N144" s="17" t="s">
        <v>16</v>
      </c>
      <c r="O144" s="18"/>
      <c r="P144" s="23">
        <f t="shared" si="29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10"/>
        <v>0</v>
      </c>
      <c r="N145" s="17" t="s">
        <v>16</v>
      </c>
      <c r="O145" s="18"/>
      <c r="P145" s="23">
        <f t="shared" si="29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10"/>
        <v>0</v>
      </c>
      <c r="N146" s="17" t="s">
        <v>16</v>
      </c>
      <c r="O146" s="18"/>
      <c r="P146" s="23">
        <f t="shared" si="29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10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10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10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10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10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10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10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9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10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10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10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10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10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10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10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10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10"/>
        <v>0</v>
      </c>
      <c r="N163" s="17" t="s">
        <v>16</v>
      </c>
      <c r="O163" s="18"/>
      <c r="P163" s="23">
        <f t="shared" si="29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10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10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10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10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10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10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10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9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41</v>
      </c>
      <c r="F180" s="71"/>
      <c r="G180" s="46">
        <f t="shared" si="30"/>
        <v>41</v>
      </c>
      <c r="H180" s="78">
        <v>0</v>
      </c>
      <c r="I180" s="76">
        <v>0</v>
      </c>
      <c r="J180" s="46">
        <f t="shared" si="31"/>
        <v>41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40</v>
      </c>
      <c r="F185" s="71"/>
      <c r="G185" s="46">
        <f t="shared" si="30"/>
        <v>40</v>
      </c>
      <c r="H185" s="78">
        <v>0</v>
      </c>
      <c r="I185" s="76">
        <v>0</v>
      </c>
      <c r="J185" s="46">
        <f t="shared" si="31"/>
        <v>40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13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3">
        <f t="shared" si="29"/>
        <v>120</v>
      </c>
      <c r="Q193" s="90">
        <v>38</v>
      </c>
      <c r="R193" s="43">
        <f t="shared" si="35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44</v>
      </c>
      <c r="F194" s="71"/>
      <c r="G194" s="46">
        <f t="shared" si="30"/>
        <v>44</v>
      </c>
      <c r="H194" s="78">
        <v>0</v>
      </c>
      <c r="I194" s="76">
        <v>0</v>
      </c>
      <c r="J194" s="46">
        <f t="shared" si="31"/>
        <v>44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29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4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3">
        <f t="shared" si="29"/>
        <v>60</v>
      </c>
      <c r="Q195" s="90">
        <v>38</v>
      </c>
      <c r="R195" s="43">
        <f t="shared" si="35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29</v>
      </c>
      <c r="F196" s="71"/>
      <c r="G196" s="46">
        <f t="shared" si="30"/>
        <v>29</v>
      </c>
      <c r="H196" s="78">
        <v>0</v>
      </c>
      <c r="I196" s="76">
        <v>0</v>
      </c>
      <c r="J196" s="46">
        <f t="shared" si="31"/>
        <v>29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18</v>
      </c>
      <c r="F198" s="71"/>
      <c r="G198" s="46">
        <f t="shared" si="30"/>
        <v>18</v>
      </c>
      <c r="H198" s="78">
        <v>0</v>
      </c>
      <c r="I198" s="76">
        <v>0</v>
      </c>
      <c r="J198" s="46">
        <f t="shared" si="31"/>
        <v>17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3">
        <f t="shared" ref="P198:P214" si="38">SUM(M198-O198)</f>
        <v>150</v>
      </c>
      <c r="Q198" s="90">
        <v>64.38</v>
      </c>
      <c r="R198" s="43">
        <f t="shared" si="35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8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ref="P216:P258" si="40">SUM(M216-O216)</f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40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40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0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0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0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0"/>
      <c r="R238" s="43">
        <f t="shared" si="47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0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0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0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0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+'25'!J243</f>
        <v>0</v>
      </c>
      <c r="F243" s="71"/>
      <c r="G243" s="46">
        <f t="shared" ref="G243:G246" si="48">E243+F243</f>
        <v>0</v>
      </c>
      <c r="H243" s="78">
        <v>0</v>
      </c>
      <c r="I243" s="76">
        <v>0</v>
      </c>
      <c r="J243" s="46">
        <f t="shared" ref="J243:J246" si="49">+G243-H243-K243-I243</f>
        <v>0</v>
      </c>
      <c r="K243" s="72"/>
      <c r="L243" s="20">
        <v>39</v>
      </c>
      <c r="M243" s="65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90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+'25'!J244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0"/>
        <v>0</v>
      </c>
      <c r="N244" s="17" t="s">
        <v>16</v>
      </c>
      <c r="O244" s="18"/>
      <c r="P244" s="23">
        <f t="shared" si="51"/>
        <v>0</v>
      </c>
      <c r="Q244" s="90"/>
      <c r="R244" s="43">
        <f t="shared" si="52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+'25'!J245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0"/>
      <c r="R245" s="43">
        <f t="shared" si="52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+'25'!J246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0"/>
      <c r="R246" s="43">
        <f t="shared" si="52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+'25'!J247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>
        <v>39</v>
      </c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0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+'25'!J248</f>
        <v>17</v>
      </c>
      <c r="F248" s="71"/>
      <c r="G248" s="46">
        <f t="shared" si="41"/>
        <v>17</v>
      </c>
      <c r="H248" s="78">
        <v>0</v>
      </c>
      <c r="I248" s="76">
        <v>0</v>
      </c>
      <c r="J248" s="46">
        <f t="shared" si="42"/>
        <v>17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+'25'!J249</f>
        <v>5</v>
      </c>
      <c r="F249" s="71"/>
      <c r="G249" s="46">
        <f t="shared" si="41"/>
        <v>5</v>
      </c>
      <c r="H249" s="78">
        <v>0</v>
      </c>
      <c r="I249" s="76">
        <v>0</v>
      </c>
      <c r="J249" s="46">
        <f t="shared" si="42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40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+'25'!J250</f>
        <v>3</v>
      </c>
      <c r="F250" s="71"/>
      <c r="G250" s="46">
        <f t="shared" si="41"/>
        <v>3</v>
      </c>
      <c r="H250" s="78">
        <v>0</v>
      </c>
      <c r="I250" s="76">
        <v>0</v>
      </c>
      <c r="J250" s="46">
        <f t="shared" si="42"/>
        <v>3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40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40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0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0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0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0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0"/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0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+'25'!J259</f>
        <v>0</v>
      </c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0"/>
      <c r="R259" s="43">
        <f t="shared" ref="R259" si="6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1413.8799999999997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4220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430</v>
      </c>
      <c r="O264" s="2">
        <v>120</v>
      </c>
      <c r="P264" s="2">
        <v>100</v>
      </c>
      <c r="Q264" s="2">
        <v>100</v>
      </c>
      <c r="R264" s="2">
        <v>110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79</v>
      </c>
      <c r="O266" s="2" t="s">
        <v>1430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2071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2071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N237" activePane="bottomRight" state="frozen"/>
      <selection activeCell="L251" sqref="L251"/>
      <selection pane="topRight" activeCell="L251" sqref="L251"/>
      <selection pane="bottomLeft" activeCell="L251" sqref="L251"/>
      <selection pane="bottomRight" activeCell="X252" sqref="X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70</v>
      </c>
      <c r="F5" s="71"/>
      <c r="G5" s="46">
        <f t="shared" ref="G5:G26" si="0">E5+F5</f>
        <v>70</v>
      </c>
      <c r="H5" s="78">
        <v>0</v>
      </c>
      <c r="I5" s="76">
        <v>0</v>
      </c>
      <c r="J5" s="46">
        <f t="shared" ref="J5:J26" si="1">+G5-H5-K5-I5</f>
        <v>70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20" si="2"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135</v>
      </c>
      <c r="F6" s="71"/>
      <c r="G6" s="46">
        <f t="shared" si="0"/>
        <v>135</v>
      </c>
      <c r="H6" s="78">
        <v>0</v>
      </c>
      <c r="I6" s="76">
        <v>0</v>
      </c>
      <c r="J6" s="46">
        <f t="shared" si="1"/>
        <v>134</v>
      </c>
      <c r="K6" s="72">
        <v>1</v>
      </c>
      <c r="L6" s="15">
        <v>100</v>
      </c>
      <c r="M6" s="65">
        <f t="shared" ref="M6:M80" si="3">+L6*K6</f>
        <v>100</v>
      </c>
      <c r="N6" s="17" t="s">
        <v>16</v>
      </c>
      <c r="O6" s="18"/>
      <c r="P6" s="123">
        <f t="shared" si="2"/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12</v>
      </c>
      <c r="F7" s="71"/>
      <c r="G7" s="46">
        <f t="shared" si="0"/>
        <v>12</v>
      </c>
      <c r="H7" s="78">
        <v>0</v>
      </c>
      <c r="I7" s="76">
        <v>0</v>
      </c>
      <c r="J7" s="46">
        <f t="shared" si="1"/>
        <v>12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32</v>
      </c>
      <c r="F11" s="71"/>
      <c r="G11" s="46">
        <f t="shared" si="0"/>
        <v>32</v>
      </c>
      <c r="H11" s="78">
        <v>0</v>
      </c>
      <c r="I11" s="76">
        <v>0</v>
      </c>
      <c r="J11" s="46">
        <f t="shared" si="1"/>
        <v>31</v>
      </c>
      <c r="K11" s="72">
        <v>1</v>
      </c>
      <c r="L11" s="15">
        <v>50</v>
      </c>
      <c r="M11" s="65">
        <f t="shared" si="3"/>
        <v>50</v>
      </c>
      <c r="N11" s="17" t="s">
        <v>16</v>
      </c>
      <c r="O11" s="18">
        <v>50</v>
      </c>
      <c r="P11" s="23">
        <f t="shared" si="2"/>
        <v>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ref="P21:P80" si="5">SUM(M21-O21)</f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85</v>
      </c>
      <c r="F22" s="71"/>
      <c r="G22" s="46">
        <f t="shared" si="0"/>
        <v>85</v>
      </c>
      <c r="H22" s="78">
        <v>0</v>
      </c>
      <c r="I22" s="76">
        <v>0</v>
      </c>
      <c r="J22" s="46">
        <f t="shared" si="1"/>
        <v>82</v>
      </c>
      <c r="K22" s="72">
        <v>3</v>
      </c>
      <c r="L22" s="20">
        <v>100</v>
      </c>
      <c r="M22" s="65">
        <f t="shared" si="3"/>
        <v>300</v>
      </c>
      <c r="N22" s="17" t="s">
        <v>16</v>
      </c>
      <c r="O22" s="18">
        <v>150</v>
      </c>
      <c r="P22" s="123">
        <f t="shared" si="5"/>
        <v>150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25</v>
      </c>
      <c r="F24" s="71"/>
      <c r="G24" s="46">
        <f t="shared" si="0"/>
        <v>25</v>
      </c>
      <c r="H24" s="78">
        <v>0</v>
      </c>
      <c r="I24" s="76">
        <v>0</v>
      </c>
      <c r="J24" s="46">
        <f t="shared" si="1"/>
        <v>25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22</v>
      </c>
      <c r="F28" s="71"/>
      <c r="G28" s="46">
        <f t="shared" si="6"/>
        <v>22</v>
      </c>
      <c r="H28" s="78">
        <v>0</v>
      </c>
      <c r="I28" s="76">
        <v>0</v>
      </c>
      <c r="J28" s="46">
        <f t="shared" si="7"/>
        <v>21</v>
      </c>
      <c r="K28" s="72">
        <v>1</v>
      </c>
      <c r="L28" s="15">
        <v>100</v>
      </c>
      <c r="M28" s="65">
        <f t="shared" si="3"/>
        <v>100</v>
      </c>
      <c r="N28" s="17" t="s">
        <v>16</v>
      </c>
      <c r="O28" s="18"/>
      <c r="P28" s="123">
        <f t="shared" si="5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77</v>
      </c>
      <c r="F31" s="71"/>
      <c r="G31" s="46">
        <f t="shared" si="6"/>
        <v>77</v>
      </c>
      <c r="H31" s="78">
        <v>0</v>
      </c>
      <c r="I31" s="76">
        <v>0</v>
      </c>
      <c r="J31" s="46">
        <f t="shared" si="7"/>
        <v>66</v>
      </c>
      <c r="K31" s="72">
        <v>11</v>
      </c>
      <c r="L31" s="15">
        <v>100</v>
      </c>
      <c r="M31" s="65">
        <f t="shared" si="3"/>
        <v>1100</v>
      </c>
      <c r="N31" s="17" t="s">
        <v>16</v>
      </c>
      <c r="O31" s="18"/>
      <c r="P31" s="123">
        <f t="shared" si="5"/>
        <v>1100</v>
      </c>
      <c r="Q31" s="90">
        <v>38.46</v>
      </c>
      <c r="R31" s="43">
        <f t="shared" si="4"/>
        <v>423.06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11</v>
      </c>
      <c r="F32" s="71"/>
      <c r="G32" s="46">
        <f t="shared" si="6"/>
        <v>11</v>
      </c>
      <c r="H32" s="78">
        <v>0</v>
      </c>
      <c r="I32" s="76">
        <v>0</v>
      </c>
      <c r="J32" s="46">
        <f t="shared" si="7"/>
        <v>11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3</v>
      </c>
      <c r="F33" s="71"/>
      <c r="G33" s="46">
        <f t="shared" si="6"/>
        <v>3</v>
      </c>
      <c r="H33" s="78">
        <v>0</v>
      </c>
      <c r="I33" s="76">
        <v>0</v>
      </c>
      <c r="J33" s="46">
        <f t="shared" si="7"/>
        <v>3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9</v>
      </c>
      <c r="F34" s="71"/>
      <c r="G34" s="46">
        <f t="shared" si="6"/>
        <v>9</v>
      </c>
      <c r="H34" s="78">
        <v>0</v>
      </c>
      <c r="I34" s="76">
        <v>0</v>
      </c>
      <c r="J34" s="46">
        <f t="shared" si="7"/>
        <v>9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3</v>
      </c>
      <c r="F35" s="71"/>
      <c r="G35" s="46">
        <f t="shared" si="6"/>
        <v>3</v>
      </c>
      <c r="H35" s="78">
        <v>0</v>
      </c>
      <c r="I35" s="76">
        <v>0</v>
      </c>
      <c r="J35" s="46">
        <f t="shared" si="7"/>
        <v>3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5</v>
      </c>
      <c r="F39" s="71"/>
      <c r="G39" s="46">
        <f t="shared" si="6"/>
        <v>5</v>
      </c>
      <c r="H39" s="78">
        <v>0</v>
      </c>
      <c r="I39" s="76">
        <v>0</v>
      </c>
      <c r="J39" s="46">
        <f t="shared" si="7"/>
        <v>5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9</v>
      </c>
      <c r="F40" s="71"/>
      <c r="G40" s="46">
        <f t="shared" si="6"/>
        <v>9</v>
      </c>
      <c r="H40" s="78">
        <v>0</v>
      </c>
      <c r="I40" s="76">
        <v>0</v>
      </c>
      <c r="J40" s="46">
        <f t="shared" si="7"/>
        <v>9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11</v>
      </c>
      <c r="F41" s="71"/>
      <c r="G41" s="46">
        <f t="shared" si="6"/>
        <v>11</v>
      </c>
      <c r="H41" s="78">
        <v>0</v>
      </c>
      <c r="I41" s="76">
        <v>0</v>
      </c>
      <c r="J41" s="46">
        <f t="shared" si="7"/>
        <v>11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10</v>
      </c>
      <c r="F46" s="71"/>
      <c r="G46" s="46">
        <f t="shared" si="6"/>
        <v>10</v>
      </c>
      <c r="H46" s="78">
        <v>0</v>
      </c>
      <c r="I46" s="76">
        <v>0</v>
      </c>
      <c r="J46" s="46">
        <f t="shared" si="7"/>
        <v>10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5</v>
      </c>
      <c r="F47" s="71"/>
      <c r="G47" s="46">
        <f t="shared" si="6"/>
        <v>5</v>
      </c>
      <c r="H47" s="78">
        <v>0</v>
      </c>
      <c r="I47" s="76">
        <v>0</v>
      </c>
      <c r="J47" s="46">
        <f t="shared" si="7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7</v>
      </c>
      <c r="F48" s="71"/>
      <c r="G48" s="46">
        <f t="shared" si="6"/>
        <v>7</v>
      </c>
      <c r="H48" s="78">
        <v>0</v>
      </c>
      <c r="I48" s="76">
        <v>0</v>
      </c>
      <c r="J48" s="46">
        <f t="shared" si="7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12</v>
      </c>
      <c r="F49" s="71"/>
      <c r="G49" s="46">
        <f t="shared" si="6"/>
        <v>12</v>
      </c>
      <c r="H49" s="78">
        <v>0</v>
      </c>
      <c r="I49" s="76">
        <v>0</v>
      </c>
      <c r="J49" s="46">
        <f t="shared" si="7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9</v>
      </c>
      <c r="F50" s="71"/>
      <c r="G50" s="46">
        <f t="shared" si="6"/>
        <v>9</v>
      </c>
      <c r="H50" s="78">
        <v>0</v>
      </c>
      <c r="I50" s="76">
        <v>0</v>
      </c>
      <c r="J50" s="46">
        <f t="shared" si="7"/>
        <v>9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23</v>
      </c>
      <c r="F53" s="71"/>
      <c r="G53" s="46">
        <f t="shared" si="6"/>
        <v>23</v>
      </c>
      <c r="H53" s="78">
        <v>0</v>
      </c>
      <c r="I53" s="76">
        <v>0</v>
      </c>
      <c r="J53" s="46">
        <f t="shared" si="7"/>
        <v>23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23</v>
      </c>
      <c r="F55" s="71"/>
      <c r="G55" s="46">
        <f t="shared" si="6"/>
        <v>23</v>
      </c>
      <c r="H55" s="78">
        <v>0</v>
      </c>
      <c r="I55" s="76">
        <v>0</v>
      </c>
      <c r="J55" s="46">
        <f t="shared" si="7"/>
        <v>21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120</v>
      </c>
      <c r="P55" s="123">
        <f>SUM(M55-O55)</f>
        <v>120</v>
      </c>
      <c r="Q55" s="90">
        <v>29.34</v>
      </c>
      <c r="R55" s="43">
        <f>+K55*Q55</f>
        <v>58.68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7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10</v>
      </c>
      <c r="F57" s="71"/>
      <c r="G57" s="46">
        <f t="shared" si="6"/>
        <v>10</v>
      </c>
      <c r="H57" s="78">
        <v>0</v>
      </c>
      <c r="I57" s="76">
        <v>0</v>
      </c>
      <c r="J57" s="46">
        <f t="shared" si="7"/>
        <v>10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3</v>
      </c>
      <c r="F58" s="71"/>
      <c r="G58" s="46">
        <f t="shared" si="6"/>
        <v>3</v>
      </c>
      <c r="H58" s="78">
        <v>0</v>
      </c>
      <c r="I58" s="76">
        <v>0</v>
      </c>
      <c r="J58" s="46">
        <f t="shared" si="7"/>
        <v>3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9</v>
      </c>
      <c r="F59" s="71"/>
      <c r="G59" s="46">
        <f t="shared" si="6"/>
        <v>9</v>
      </c>
      <c r="H59" s="78">
        <v>0</v>
      </c>
      <c r="I59" s="76">
        <v>0</v>
      </c>
      <c r="J59" s="46">
        <f t="shared" si="7"/>
        <v>9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24</v>
      </c>
      <c r="F62" s="71"/>
      <c r="G62" s="46">
        <f t="shared" si="6"/>
        <v>24</v>
      </c>
      <c r="H62" s="78">
        <v>0</v>
      </c>
      <c r="I62" s="76">
        <v>0</v>
      </c>
      <c r="J62" s="46">
        <f t="shared" si="7"/>
        <v>24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2</v>
      </c>
      <c r="F72" s="71"/>
      <c r="G72" s="46">
        <f t="shared" si="6"/>
        <v>2</v>
      </c>
      <c r="H72" s="78">
        <v>0</v>
      </c>
      <c r="I72" s="76">
        <v>0</v>
      </c>
      <c r="J72" s="46">
        <f t="shared" si="7"/>
        <v>2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1</v>
      </c>
      <c r="F74" s="71"/>
      <c r="G74" s="46">
        <f t="shared" si="6"/>
        <v>1</v>
      </c>
      <c r="H74" s="78">
        <v>0</v>
      </c>
      <c r="I74" s="76">
        <v>0</v>
      </c>
      <c r="J74" s="46">
        <f t="shared" si="7"/>
        <v>1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7</v>
      </c>
      <c r="F77" s="71"/>
      <c r="G77" s="46">
        <f t="shared" si="6"/>
        <v>7</v>
      </c>
      <c r="H77" s="78">
        <v>0</v>
      </c>
      <c r="I77" s="76">
        <v>0</v>
      </c>
      <c r="J77" s="46">
        <f t="shared" si="7"/>
        <v>7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6</v>
      </c>
      <c r="F83" s="71"/>
      <c r="G83" s="46">
        <f t="shared" si="6"/>
        <v>6</v>
      </c>
      <c r="H83" s="78">
        <v>0</v>
      </c>
      <c r="I83" s="76">
        <v>0</v>
      </c>
      <c r="J83" s="46">
        <f t="shared" si="7"/>
        <v>6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10</v>
      </c>
      <c r="F84" s="71"/>
      <c r="G84" s="46">
        <f t="shared" si="6"/>
        <v>10</v>
      </c>
      <c r="H84" s="78">
        <v>0</v>
      </c>
      <c r="I84" s="76">
        <v>0</v>
      </c>
      <c r="J84" s="46">
        <f t="shared" si="7"/>
        <v>10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20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20"/>
      <c r="R100" s="43">
        <f t="shared" si="24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2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20"/>
      <c r="R102" s="43">
        <f t="shared" si="24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16</v>
      </c>
      <c r="F112" s="71"/>
      <c r="G112" s="46">
        <f t="shared" si="21"/>
        <v>16</v>
      </c>
      <c r="H112" s="78">
        <v>0</v>
      </c>
      <c r="I112" s="76">
        <v>0</v>
      </c>
      <c r="J112" s="46">
        <f t="shared" si="22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10</v>
      </c>
      <c r="F113" s="71"/>
      <c r="G113" s="46">
        <f t="shared" si="21"/>
        <v>10</v>
      </c>
      <c r="H113" s="78">
        <v>0</v>
      </c>
      <c r="I113" s="76">
        <v>0</v>
      </c>
      <c r="J113" s="46">
        <f t="shared" si="22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13</v>
      </c>
      <c r="F115" s="71"/>
      <c r="G115" s="46">
        <f t="shared" si="21"/>
        <v>13</v>
      </c>
      <c r="H115" s="78">
        <v>0</v>
      </c>
      <c r="I115" s="76">
        <v>0</v>
      </c>
      <c r="J115" s="46">
        <f t="shared" si="22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0</v>
      </c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5</v>
      </c>
      <c r="F132" s="71"/>
      <c r="G132" s="46">
        <f t="shared" si="21"/>
        <v>5</v>
      </c>
      <c r="H132" s="78">
        <v>0</v>
      </c>
      <c r="I132" s="76">
        <v>0</v>
      </c>
      <c r="J132" s="46">
        <f t="shared" si="22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8</v>
      </c>
      <c r="F133" s="71"/>
      <c r="G133" s="46">
        <f t="shared" si="21"/>
        <v>8</v>
      </c>
      <c r="H133" s="78">
        <v>0</v>
      </c>
      <c r="I133" s="76">
        <v>0</v>
      </c>
      <c r="J133" s="46">
        <f t="shared" si="22"/>
        <v>8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171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ref="P172" si="30">SUM(M172-O172)</f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13</v>
      </c>
      <c r="F175" s="71"/>
      <c r="G175" s="46">
        <f t="shared" si="28"/>
        <v>13</v>
      </c>
      <c r="H175" s="78">
        <v>0</v>
      </c>
      <c r="I175" s="76">
        <v>0</v>
      </c>
      <c r="J175" s="46">
        <f t="shared" si="29"/>
        <v>12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ref="P177:P258" si="34">SUM(M177-O177)</f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4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4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41</v>
      </c>
      <c r="F180" s="71"/>
      <c r="G180" s="46">
        <f t="shared" si="28"/>
        <v>41</v>
      </c>
      <c r="H180" s="78">
        <v>0</v>
      </c>
      <c r="I180" s="76">
        <v>0</v>
      </c>
      <c r="J180" s="46">
        <f t="shared" si="29"/>
        <v>41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4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4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40</v>
      </c>
      <c r="F185" s="71"/>
      <c r="G185" s="46">
        <f t="shared" si="28"/>
        <v>40</v>
      </c>
      <c r="H185" s="78">
        <v>0</v>
      </c>
      <c r="I185" s="76">
        <v>0</v>
      </c>
      <c r="J185" s="46">
        <f t="shared" si="29"/>
        <v>40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4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4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13</v>
      </c>
      <c r="F193" s="71"/>
      <c r="G193" s="46">
        <f t="shared" si="28"/>
        <v>13</v>
      </c>
      <c r="H193" s="78">
        <v>0</v>
      </c>
      <c r="I193" s="76">
        <v>0</v>
      </c>
      <c r="J193" s="46">
        <f t="shared" si="29"/>
        <v>12</v>
      </c>
      <c r="K193" s="72">
        <v>1</v>
      </c>
      <c r="L193" s="20">
        <v>60</v>
      </c>
      <c r="M193" s="65">
        <f t="shared" si="33"/>
        <v>60</v>
      </c>
      <c r="N193" s="17" t="s">
        <v>16</v>
      </c>
      <c r="O193" s="18"/>
      <c r="P193" s="123">
        <f t="shared" si="34"/>
        <v>60</v>
      </c>
      <c r="Q193" s="90">
        <v>38</v>
      </c>
      <c r="R193" s="43">
        <f t="shared" si="35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44</v>
      </c>
      <c r="F194" s="71"/>
      <c r="G194" s="46">
        <f t="shared" si="28"/>
        <v>44</v>
      </c>
      <c r="H194" s="78">
        <v>0</v>
      </c>
      <c r="I194" s="76">
        <v>0</v>
      </c>
      <c r="J194" s="46">
        <f t="shared" si="29"/>
        <v>41</v>
      </c>
      <c r="K194" s="72">
        <v>3</v>
      </c>
      <c r="L194" s="20">
        <v>120</v>
      </c>
      <c r="M194" s="65">
        <f t="shared" si="33"/>
        <v>360</v>
      </c>
      <c r="N194" s="17" t="s">
        <v>16</v>
      </c>
      <c r="O194" s="18"/>
      <c r="P194" s="123">
        <f t="shared" si="34"/>
        <v>360</v>
      </c>
      <c r="Q194" s="90">
        <v>73</v>
      </c>
      <c r="R194" s="43">
        <f t="shared" si="35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4</v>
      </c>
      <c r="F195" s="71"/>
      <c r="G195" s="46">
        <f t="shared" si="28"/>
        <v>4</v>
      </c>
      <c r="H195" s="78">
        <v>0</v>
      </c>
      <c r="I195" s="76">
        <v>0</v>
      </c>
      <c r="J195" s="46">
        <f t="shared" si="29"/>
        <v>4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29</v>
      </c>
      <c r="F196" s="71"/>
      <c r="G196" s="46">
        <f t="shared" si="28"/>
        <v>29</v>
      </c>
      <c r="H196" s="78">
        <v>0</v>
      </c>
      <c r="I196" s="76">
        <v>0</v>
      </c>
      <c r="J196" s="46">
        <f t="shared" si="29"/>
        <v>28</v>
      </c>
      <c r="K196" s="72">
        <v>1</v>
      </c>
      <c r="L196" s="20">
        <v>120</v>
      </c>
      <c r="M196" s="65">
        <f t="shared" si="33"/>
        <v>120</v>
      </c>
      <c r="N196" s="17" t="s">
        <v>16</v>
      </c>
      <c r="O196" s="18"/>
      <c r="P196" s="123">
        <f t="shared" si="34"/>
        <v>120</v>
      </c>
      <c r="Q196" s="90">
        <v>73</v>
      </c>
      <c r="R196" s="43">
        <f t="shared" si="35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17</v>
      </c>
      <c r="F198" s="71"/>
      <c r="G198" s="46">
        <f t="shared" si="28"/>
        <v>17</v>
      </c>
      <c r="H198" s="78">
        <v>0</v>
      </c>
      <c r="I198" s="76">
        <v>0</v>
      </c>
      <c r="J198" s="46">
        <f t="shared" si="29"/>
        <v>17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4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4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25</v>
      </c>
      <c r="F217" s="71"/>
      <c r="G217" s="46">
        <f t="shared" si="28"/>
        <v>25</v>
      </c>
      <c r="H217" s="78">
        <v>0</v>
      </c>
      <c r="I217" s="76">
        <v>0</v>
      </c>
      <c r="J217" s="46">
        <f t="shared" si="29"/>
        <v>25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47" si="41">E235+F235</f>
        <v>0</v>
      </c>
      <c r="H235" s="78">
        <v>0</v>
      </c>
      <c r="I235" s="76">
        <v>0</v>
      </c>
      <c r="J235" s="46">
        <f t="shared" ref="J235:J247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+'26'!J243</f>
        <v>0</v>
      </c>
      <c r="F243" s="71"/>
      <c r="G243" s="46">
        <f t="shared" ref="G243:G246" si="46">E243+F243</f>
        <v>0</v>
      </c>
      <c r="H243" s="78">
        <v>0</v>
      </c>
      <c r="I243" s="76">
        <v>0</v>
      </c>
      <c r="J243" s="46">
        <f t="shared" ref="J243:J246" si="47">+G243-H243-K243-I243</f>
        <v>0</v>
      </c>
      <c r="K243" s="72"/>
      <c r="L243" s="20">
        <v>39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+'26'!J244</f>
        <v>0</v>
      </c>
      <c r="F244" s="71"/>
      <c r="G244" s="46">
        <f t="shared" si="46"/>
        <v>0</v>
      </c>
      <c r="H244" s="78">
        <v>0</v>
      </c>
      <c r="I244" s="76">
        <v>0</v>
      </c>
      <c r="J244" s="46">
        <f t="shared" si="47"/>
        <v>0</v>
      </c>
      <c r="K244" s="72"/>
      <c r="L244" s="20">
        <v>55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+'26'!J245</f>
        <v>0</v>
      </c>
      <c r="F245" s="71"/>
      <c r="G245" s="46">
        <f t="shared" si="46"/>
        <v>0</v>
      </c>
      <c r="H245" s="78">
        <v>0</v>
      </c>
      <c r="I245" s="76">
        <v>0</v>
      </c>
      <c r="J245" s="46">
        <f t="shared" si="47"/>
        <v>0</v>
      </c>
      <c r="K245" s="72"/>
      <c r="L245" s="20">
        <v>40</v>
      </c>
      <c r="M245" s="65">
        <f t="shared" si="48"/>
        <v>0</v>
      </c>
      <c r="N245" s="17" t="s">
        <v>16</v>
      </c>
      <c r="O245" s="18"/>
      <c r="P245" s="23">
        <f t="shared" si="49"/>
        <v>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+'26'!J246</f>
        <v>0</v>
      </c>
      <c r="F246" s="71"/>
      <c r="G246" s="46">
        <f t="shared" si="46"/>
        <v>0</v>
      </c>
      <c r="H246" s="78">
        <v>0</v>
      </c>
      <c r="I246" s="76">
        <v>0</v>
      </c>
      <c r="J246" s="46">
        <f t="shared" si="47"/>
        <v>0</v>
      </c>
      <c r="K246" s="72"/>
      <c r="L246" s="20">
        <v>49</v>
      </c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+'26'!J247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+'26'!J248</f>
        <v>17</v>
      </c>
      <c r="F248" s="71"/>
      <c r="G248" s="46">
        <f t="shared" si="39"/>
        <v>17</v>
      </c>
      <c r="H248" s="78">
        <v>0</v>
      </c>
      <c r="I248" s="76">
        <v>0</v>
      </c>
      <c r="J248" s="46">
        <f t="shared" si="40"/>
        <v>17</v>
      </c>
      <c r="K248" s="72"/>
      <c r="L248" s="20">
        <v>35</v>
      </c>
      <c r="M248" s="65">
        <f t="shared" si="33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+'26'!J249</f>
        <v>5</v>
      </c>
      <c r="F249" s="71"/>
      <c r="G249" s="46">
        <f t="shared" si="39"/>
        <v>5</v>
      </c>
      <c r="H249" s="78">
        <v>0</v>
      </c>
      <c r="I249" s="76">
        <v>0</v>
      </c>
      <c r="J249" s="46">
        <f t="shared" si="40"/>
        <v>5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+'26'!J250</f>
        <v>3</v>
      </c>
      <c r="F250" s="71"/>
      <c r="G250" s="46">
        <f t="shared" si="39"/>
        <v>3</v>
      </c>
      <c r="H250" s="78">
        <v>0</v>
      </c>
      <c r="I250" s="76">
        <v>0</v>
      </c>
      <c r="J250" s="46">
        <f t="shared" si="40"/>
        <v>2</v>
      </c>
      <c r="K250" s="72">
        <v>1</v>
      </c>
      <c r="L250" s="20">
        <v>50</v>
      </c>
      <c r="M250" s="65">
        <f t="shared" si="33"/>
        <v>50</v>
      </c>
      <c r="N250" s="17" t="s">
        <v>16</v>
      </c>
      <c r="O250" s="18"/>
      <c r="P250" s="123">
        <f t="shared" si="34"/>
        <v>50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4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4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4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4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+'26'!J259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1009.7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2530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360</v>
      </c>
      <c r="O264" s="2">
        <v>120</v>
      </c>
      <c r="P264" s="2">
        <v>240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1850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1850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W346"/>
  <sheetViews>
    <sheetView zoomScale="70" zoomScaleNormal="70" workbookViewId="0">
      <pane xSplit="10" ySplit="4" topLeftCell="K257" activePane="bottomRight" state="frozen"/>
      <selection activeCell="L251" sqref="L251"/>
      <selection pane="topRight" activeCell="L251" sqref="L251"/>
      <selection pane="bottomLeft" activeCell="L251" sqref="L251"/>
      <selection pane="bottomRight" activeCell="S276" sqref="S27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70</v>
      </c>
      <c r="F5" s="71"/>
      <c r="G5" s="46">
        <f t="shared" ref="G5:G26" si="0">E5+F5</f>
        <v>70</v>
      </c>
      <c r="H5" s="78">
        <v>0</v>
      </c>
      <c r="I5" s="76">
        <v>0</v>
      </c>
      <c r="J5" s="46">
        <f t="shared" ref="J5:J26" si="1">+G5-H5-K5-I5</f>
        <v>69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3">
        <f t="shared" ref="P5:P16" si="2"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134</v>
      </c>
      <c r="F6" s="71"/>
      <c r="G6" s="46">
        <f t="shared" si="0"/>
        <v>134</v>
      </c>
      <c r="H6" s="78">
        <v>0</v>
      </c>
      <c r="I6" s="76">
        <v>0</v>
      </c>
      <c r="J6" s="46">
        <f t="shared" si="1"/>
        <v>133</v>
      </c>
      <c r="K6" s="72">
        <v>1</v>
      </c>
      <c r="L6" s="15">
        <v>0</v>
      </c>
      <c r="M6" s="65">
        <f t="shared" ref="M6:M80" si="3">+L6*K6</f>
        <v>0</v>
      </c>
      <c r="N6" s="17" t="s">
        <v>16</v>
      </c>
      <c r="O6" s="18"/>
      <c r="P6" s="123">
        <f t="shared" si="2"/>
        <v>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12</v>
      </c>
      <c r="F7" s="71"/>
      <c r="G7" s="46">
        <f t="shared" si="0"/>
        <v>12</v>
      </c>
      <c r="H7" s="78">
        <v>0</v>
      </c>
      <c r="I7" s="76">
        <v>0</v>
      </c>
      <c r="J7" s="46">
        <f t="shared" si="1"/>
        <v>12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31</v>
      </c>
      <c r="F11" s="71"/>
      <c r="G11" s="46">
        <f t="shared" si="0"/>
        <v>31</v>
      </c>
      <c r="H11" s="78">
        <v>0</v>
      </c>
      <c r="I11" s="76">
        <v>0</v>
      </c>
      <c r="J11" s="46">
        <f t="shared" si="1"/>
        <v>26</v>
      </c>
      <c r="K11" s="72">
        <v>5</v>
      </c>
      <c r="L11" s="15">
        <v>50</v>
      </c>
      <c r="M11" s="65">
        <f t="shared" si="3"/>
        <v>250</v>
      </c>
      <c r="N11" s="17" t="s">
        <v>16</v>
      </c>
      <c r="O11" s="18"/>
      <c r="P11" s="123">
        <f t="shared" si="2"/>
        <v>250</v>
      </c>
      <c r="Q11" s="90">
        <v>16.940000000000001</v>
      </c>
      <c r="R11" s="43">
        <f t="shared" si="4"/>
        <v>84.7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ref="P17:P80" si="5">SUM(M17-O17)</f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1</v>
      </c>
      <c r="K20" s="72">
        <v>8</v>
      </c>
      <c r="L20" s="15">
        <v>65</v>
      </c>
      <c r="M20" s="65">
        <f t="shared" si="3"/>
        <v>520</v>
      </c>
      <c r="N20" s="17" t="s">
        <v>16</v>
      </c>
      <c r="O20" s="18">
        <v>260</v>
      </c>
      <c r="P20" s="123">
        <f t="shared" si="5"/>
        <v>260</v>
      </c>
      <c r="Q20" s="90">
        <v>22.25</v>
      </c>
      <c r="R20" s="43">
        <f t="shared" si="4"/>
        <v>178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2</v>
      </c>
      <c r="K21" s="72">
        <v>2</v>
      </c>
      <c r="L21" s="15">
        <v>85</v>
      </c>
      <c r="M21" s="65">
        <f t="shared" si="3"/>
        <v>170</v>
      </c>
      <c r="N21" s="17" t="s">
        <v>16</v>
      </c>
      <c r="O21" s="18">
        <v>85</v>
      </c>
      <c r="P21" s="123">
        <f t="shared" si="5"/>
        <v>85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82</v>
      </c>
      <c r="F22" s="71"/>
      <c r="G22" s="46">
        <f t="shared" si="0"/>
        <v>82</v>
      </c>
      <c r="H22" s="78">
        <v>0</v>
      </c>
      <c r="I22" s="76">
        <v>0</v>
      </c>
      <c r="J22" s="46">
        <f t="shared" si="1"/>
        <v>82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25</v>
      </c>
      <c r="F24" s="71"/>
      <c r="G24" s="46">
        <f t="shared" si="0"/>
        <v>25</v>
      </c>
      <c r="H24" s="78">
        <v>0</v>
      </c>
      <c r="I24" s="76">
        <v>0</v>
      </c>
      <c r="J24" s="46">
        <f t="shared" si="1"/>
        <v>24</v>
      </c>
      <c r="K24" s="72">
        <v>1</v>
      </c>
      <c r="L24" s="15">
        <v>100</v>
      </c>
      <c r="M24" s="65">
        <f t="shared" si="3"/>
        <v>100</v>
      </c>
      <c r="N24" s="17" t="s">
        <v>16</v>
      </c>
      <c r="O24" s="18"/>
      <c r="P24" s="123">
        <f t="shared" si="5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21</v>
      </c>
      <c r="F28" s="71"/>
      <c r="G28" s="46">
        <f t="shared" si="6"/>
        <v>21</v>
      </c>
      <c r="H28" s="78">
        <v>0</v>
      </c>
      <c r="I28" s="76">
        <v>0</v>
      </c>
      <c r="J28" s="46">
        <f t="shared" si="7"/>
        <v>18</v>
      </c>
      <c r="K28" s="72">
        <v>3</v>
      </c>
      <c r="L28" s="15">
        <v>100</v>
      </c>
      <c r="M28" s="65">
        <f t="shared" si="3"/>
        <v>300</v>
      </c>
      <c r="N28" s="17" t="s">
        <v>16</v>
      </c>
      <c r="O28" s="18"/>
      <c r="P28" s="123">
        <f t="shared" si="5"/>
        <v>300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66</v>
      </c>
      <c r="F31" s="71"/>
      <c r="G31" s="46">
        <f t="shared" si="6"/>
        <v>66</v>
      </c>
      <c r="H31" s="78">
        <v>0</v>
      </c>
      <c r="I31" s="76">
        <v>0</v>
      </c>
      <c r="J31" s="46">
        <f t="shared" si="7"/>
        <v>64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/>
      <c r="P31" s="123">
        <f t="shared" si="5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11</v>
      </c>
      <c r="F32" s="71"/>
      <c r="G32" s="46">
        <f t="shared" si="6"/>
        <v>11</v>
      </c>
      <c r="H32" s="78">
        <v>0</v>
      </c>
      <c r="I32" s="76">
        <v>0</v>
      </c>
      <c r="J32" s="46">
        <f t="shared" si="7"/>
        <v>10</v>
      </c>
      <c r="K32" s="72">
        <v>1</v>
      </c>
      <c r="L32" s="15">
        <v>130</v>
      </c>
      <c r="M32" s="65">
        <f t="shared" si="3"/>
        <v>130</v>
      </c>
      <c r="N32" s="17" t="s">
        <v>16</v>
      </c>
      <c r="O32" s="18">
        <v>65</v>
      </c>
      <c r="P32" s="123">
        <f t="shared" si="5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3</v>
      </c>
      <c r="F33" s="71"/>
      <c r="G33" s="46">
        <f t="shared" si="6"/>
        <v>3</v>
      </c>
      <c r="H33" s="78">
        <v>0</v>
      </c>
      <c r="I33" s="76">
        <v>0</v>
      </c>
      <c r="J33" s="46">
        <f t="shared" si="7"/>
        <v>2</v>
      </c>
      <c r="K33" s="72">
        <v>1</v>
      </c>
      <c r="L33" s="15">
        <v>130</v>
      </c>
      <c r="M33" s="65">
        <f t="shared" si="3"/>
        <v>130</v>
      </c>
      <c r="N33" s="17" t="s">
        <v>16</v>
      </c>
      <c r="O33" s="18">
        <v>65</v>
      </c>
      <c r="P33" s="123">
        <f t="shared" si="5"/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9</v>
      </c>
      <c r="F34" s="71"/>
      <c r="G34" s="46">
        <f t="shared" si="6"/>
        <v>9</v>
      </c>
      <c r="H34" s="78">
        <v>0</v>
      </c>
      <c r="I34" s="76">
        <v>0</v>
      </c>
      <c r="J34" s="46">
        <f t="shared" si="7"/>
        <v>9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3</v>
      </c>
      <c r="F35" s="71"/>
      <c r="G35" s="46">
        <f t="shared" si="6"/>
        <v>3</v>
      </c>
      <c r="H35" s="78">
        <v>0</v>
      </c>
      <c r="I35" s="76">
        <v>0</v>
      </c>
      <c r="J35" s="46">
        <f t="shared" si="7"/>
        <v>3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5</v>
      </c>
      <c r="F39" s="71"/>
      <c r="G39" s="46">
        <f t="shared" si="6"/>
        <v>5</v>
      </c>
      <c r="H39" s="78">
        <v>0</v>
      </c>
      <c r="I39" s="76">
        <v>0</v>
      </c>
      <c r="J39" s="46">
        <f t="shared" si="7"/>
        <v>4</v>
      </c>
      <c r="K39" s="72">
        <v>1</v>
      </c>
      <c r="L39" s="15">
        <v>50</v>
      </c>
      <c r="M39" s="65">
        <f t="shared" si="3"/>
        <v>50</v>
      </c>
      <c r="N39" s="17" t="s">
        <v>16</v>
      </c>
      <c r="O39" s="18">
        <v>25</v>
      </c>
      <c r="P39" s="123">
        <f t="shared" si="5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9</v>
      </c>
      <c r="F40" s="71"/>
      <c r="G40" s="46">
        <f t="shared" si="6"/>
        <v>9</v>
      </c>
      <c r="H40" s="78">
        <v>0</v>
      </c>
      <c r="I40" s="76">
        <v>0</v>
      </c>
      <c r="J40" s="46">
        <f t="shared" si="7"/>
        <v>9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11</v>
      </c>
      <c r="F41" s="71"/>
      <c r="G41" s="46">
        <f t="shared" si="6"/>
        <v>11</v>
      </c>
      <c r="H41" s="78">
        <v>0</v>
      </c>
      <c r="I41" s="76">
        <v>0</v>
      </c>
      <c r="J41" s="46">
        <f t="shared" si="7"/>
        <v>9</v>
      </c>
      <c r="K41" s="72">
        <v>2</v>
      </c>
      <c r="L41" s="15">
        <v>50</v>
      </c>
      <c r="M41" s="65">
        <f t="shared" si="3"/>
        <v>100</v>
      </c>
      <c r="N41" s="17" t="s">
        <v>16</v>
      </c>
      <c r="O41" s="18">
        <v>50</v>
      </c>
      <c r="P41" s="123">
        <f t="shared" si="5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10</v>
      </c>
      <c r="F46" s="71"/>
      <c r="G46" s="46">
        <f t="shared" si="6"/>
        <v>10</v>
      </c>
      <c r="H46" s="78">
        <v>0</v>
      </c>
      <c r="I46" s="76">
        <v>0</v>
      </c>
      <c r="J46" s="46">
        <f t="shared" si="7"/>
        <v>10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5</v>
      </c>
      <c r="F47" s="71"/>
      <c r="G47" s="46">
        <f t="shared" si="6"/>
        <v>5</v>
      </c>
      <c r="H47" s="78">
        <v>0</v>
      </c>
      <c r="I47" s="76">
        <v>0</v>
      </c>
      <c r="J47" s="46">
        <f t="shared" si="7"/>
        <v>5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7</v>
      </c>
      <c r="F48" s="71"/>
      <c r="G48" s="46">
        <f t="shared" si="6"/>
        <v>7</v>
      </c>
      <c r="H48" s="78">
        <v>0</v>
      </c>
      <c r="I48" s="76">
        <v>0</v>
      </c>
      <c r="J48" s="46">
        <f t="shared" si="7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3">
        <f t="shared" si="5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12</v>
      </c>
      <c r="F49" s="71"/>
      <c r="G49" s="46">
        <f t="shared" si="6"/>
        <v>12</v>
      </c>
      <c r="H49" s="78">
        <v>0</v>
      </c>
      <c r="I49" s="76">
        <v>0</v>
      </c>
      <c r="J49" s="46">
        <f t="shared" si="7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9</v>
      </c>
      <c r="F50" s="71"/>
      <c r="G50" s="46">
        <f t="shared" si="6"/>
        <v>9</v>
      </c>
      <c r="H50" s="78">
        <v>0</v>
      </c>
      <c r="I50" s="76">
        <v>0</v>
      </c>
      <c r="J50" s="46">
        <f t="shared" si="7"/>
        <v>9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23</v>
      </c>
      <c r="F53" s="71"/>
      <c r="G53" s="46">
        <f t="shared" si="6"/>
        <v>23</v>
      </c>
      <c r="H53" s="78">
        <v>0</v>
      </c>
      <c r="I53" s="76">
        <v>0</v>
      </c>
      <c r="J53" s="46">
        <f t="shared" si="7"/>
        <v>22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3">
        <f t="shared" si="5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21</v>
      </c>
      <c r="F55" s="71"/>
      <c r="G55" s="46">
        <f t="shared" si="6"/>
        <v>21</v>
      </c>
      <c r="H55" s="78">
        <v>0</v>
      </c>
      <c r="I55" s="76">
        <v>0</v>
      </c>
      <c r="J55" s="46">
        <f t="shared" si="7"/>
        <v>21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2</v>
      </c>
      <c r="F56" s="71"/>
      <c r="G56" s="46">
        <f t="shared" si="6"/>
        <v>2</v>
      </c>
      <c r="H56" s="78">
        <v>0</v>
      </c>
      <c r="I56" s="76">
        <v>0</v>
      </c>
      <c r="J56" s="46">
        <f t="shared" si="7"/>
        <v>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10</v>
      </c>
      <c r="F57" s="71"/>
      <c r="G57" s="46">
        <f t="shared" si="6"/>
        <v>10</v>
      </c>
      <c r="H57" s="78">
        <v>0</v>
      </c>
      <c r="I57" s="76">
        <v>0</v>
      </c>
      <c r="J57" s="46">
        <f t="shared" si="7"/>
        <v>10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3</v>
      </c>
      <c r="F58" s="71"/>
      <c r="G58" s="46">
        <f t="shared" si="6"/>
        <v>3</v>
      </c>
      <c r="H58" s="78">
        <v>0</v>
      </c>
      <c r="I58" s="76">
        <v>0</v>
      </c>
      <c r="J58" s="46">
        <f t="shared" si="7"/>
        <v>3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9</v>
      </c>
      <c r="F59" s="71"/>
      <c r="G59" s="46">
        <f t="shared" si="6"/>
        <v>9</v>
      </c>
      <c r="H59" s="78">
        <v>0</v>
      </c>
      <c r="I59" s="76">
        <v>0</v>
      </c>
      <c r="J59" s="46">
        <f t="shared" si="7"/>
        <v>9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24</v>
      </c>
      <c r="F62" s="71"/>
      <c r="G62" s="46">
        <f t="shared" si="6"/>
        <v>24</v>
      </c>
      <c r="H62" s="78">
        <v>0</v>
      </c>
      <c r="I62" s="76">
        <v>0</v>
      </c>
      <c r="J62" s="46">
        <f t="shared" si="7"/>
        <v>23</v>
      </c>
      <c r="K62" s="72">
        <v>1</v>
      </c>
      <c r="L62" s="15">
        <v>120</v>
      </c>
      <c r="M62" s="65">
        <f t="shared" si="3"/>
        <v>120</v>
      </c>
      <c r="N62" s="17" t="s">
        <v>16</v>
      </c>
      <c r="O62" s="18"/>
      <c r="P62" s="123">
        <f t="shared" si="5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2</v>
      </c>
      <c r="F72" s="71"/>
      <c r="G72" s="46">
        <f t="shared" si="6"/>
        <v>2</v>
      </c>
      <c r="H72" s="78">
        <v>0</v>
      </c>
      <c r="I72" s="76">
        <v>0</v>
      </c>
      <c r="J72" s="46">
        <f t="shared" si="7"/>
        <v>2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1</v>
      </c>
      <c r="F74" s="71"/>
      <c r="G74" s="46">
        <f t="shared" si="6"/>
        <v>1</v>
      </c>
      <c r="H74" s="78">
        <v>0</v>
      </c>
      <c r="I74" s="76">
        <v>0</v>
      </c>
      <c r="J74" s="46">
        <f t="shared" si="7"/>
        <v>1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7</v>
      </c>
      <c r="F77" s="71"/>
      <c r="G77" s="46">
        <f t="shared" si="6"/>
        <v>7</v>
      </c>
      <c r="H77" s="78">
        <v>0</v>
      </c>
      <c r="I77" s="76">
        <v>0</v>
      </c>
      <c r="J77" s="46">
        <f t="shared" si="7"/>
        <v>6</v>
      </c>
      <c r="K77" s="72">
        <v>1</v>
      </c>
      <c r="L77" s="21">
        <v>50</v>
      </c>
      <c r="M77" s="65">
        <f t="shared" si="3"/>
        <v>50</v>
      </c>
      <c r="N77" s="17" t="s">
        <v>16</v>
      </c>
      <c r="O77" s="18">
        <v>25</v>
      </c>
      <c r="P77" s="123">
        <f t="shared" si="5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6</v>
      </c>
      <c r="F83" s="71"/>
      <c r="G83" s="46">
        <f t="shared" si="6"/>
        <v>6</v>
      </c>
      <c r="H83" s="78">
        <v>0</v>
      </c>
      <c r="I83" s="76">
        <v>0</v>
      </c>
      <c r="J83" s="46">
        <f t="shared" si="7"/>
        <v>6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86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10</v>
      </c>
      <c r="F84" s="71"/>
      <c r="G84" s="46">
        <f t="shared" si="6"/>
        <v>10</v>
      </c>
      <c r="H84" s="78">
        <v>0</v>
      </c>
      <c r="I84" s="76">
        <v>0</v>
      </c>
      <c r="J84" s="46">
        <f t="shared" si="7"/>
        <v>8</v>
      </c>
      <c r="K84" s="72">
        <v>2</v>
      </c>
      <c r="L84" s="22">
        <v>50</v>
      </c>
      <c r="M84" s="65">
        <f t="shared" si="11"/>
        <v>100</v>
      </c>
      <c r="N84" s="17" t="s">
        <v>16</v>
      </c>
      <c r="O84" s="18">
        <v>50</v>
      </c>
      <c r="P84" s="123">
        <f t="shared" si="12"/>
        <v>50</v>
      </c>
      <c r="Q84" s="90">
        <v>12.94</v>
      </c>
      <c r="R84" s="43">
        <f t="shared" si="13"/>
        <v>25.88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2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:P101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si="17"/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7"/>
        <v>0</v>
      </c>
      <c r="Q89" s="120"/>
      <c r="R89" s="43">
        <f t="shared" si="13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7"/>
        <v>0</v>
      </c>
      <c r="Q90" s="12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7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17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17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>
        <f t="shared" si="1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17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17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17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17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si="17"/>
        <v>0</v>
      </c>
      <c r="Q99" s="120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17"/>
        <v>0</v>
      </c>
      <c r="Q100" s="120"/>
      <c r="R100" s="43">
        <f t="shared" si="26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17"/>
        <v>0</v>
      </c>
      <c r="Q101" s="120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ref="J102" si="28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9"/>
        <v>0</v>
      </c>
      <c r="Q102" s="120"/>
      <c r="R102" s="43">
        <f t="shared" si="26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13</v>
      </c>
      <c r="F115" s="71"/>
      <c r="G115" s="46">
        <f t="shared" si="23"/>
        <v>13</v>
      </c>
      <c r="H115" s="78">
        <v>0</v>
      </c>
      <c r="I115" s="76">
        <v>0</v>
      </c>
      <c r="J115" s="46">
        <f t="shared" si="24"/>
        <v>13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1</v>
      </c>
      <c r="K132" s="72">
        <v>4</v>
      </c>
      <c r="L132" s="22">
        <v>60</v>
      </c>
      <c r="M132" s="65">
        <f t="shared" si="8"/>
        <v>240</v>
      </c>
      <c r="N132" s="17" t="s">
        <v>16</v>
      </c>
      <c r="O132" s="18">
        <v>120</v>
      </c>
      <c r="P132" s="123">
        <f t="shared" si="9"/>
        <v>120</v>
      </c>
      <c r="Q132" s="90">
        <v>16.690000000000001</v>
      </c>
      <c r="R132" s="43">
        <f t="shared" si="10"/>
        <v>66.760000000000005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8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77" si="31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12</v>
      </c>
      <c r="F175" s="71"/>
      <c r="G175" s="46">
        <f t="shared" si="29"/>
        <v>12</v>
      </c>
      <c r="H175" s="78">
        <v>0</v>
      </c>
      <c r="I175" s="76">
        <v>0</v>
      </c>
      <c r="J175" s="46">
        <f t="shared" si="30"/>
        <v>10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3">
        <f t="shared" si="31"/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ref="P178:P258" si="36">SUM(M178-O178)</f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41</v>
      </c>
      <c r="F180" s="71"/>
      <c r="G180" s="46">
        <f t="shared" si="29"/>
        <v>41</v>
      </c>
      <c r="H180" s="78">
        <v>0</v>
      </c>
      <c r="I180" s="76">
        <v>0</v>
      </c>
      <c r="J180" s="46">
        <f t="shared" si="30"/>
        <v>41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40</v>
      </c>
      <c r="F185" s="71"/>
      <c r="G185" s="46">
        <f t="shared" si="29"/>
        <v>40</v>
      </c>
      <c r="H185" s="78">
        <v>0</v>
      </c>
      <c r="I185" s="76">
        <v>0</v>
      </c>
      <c r="J185" s="46">
        <f t="shared" si="30"/>
        <v>39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3">
        <f t="shared" si="36"/>
        <v>80</v>
      </c>
      <c r="Q185" s="90">
        <v>63</v>
      </c>
      <c r="R185" s="43">
        <f t="shared" si="35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6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6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12</v>
      </c>
      <c r="F193" s="71"/>
      <c r="G193" s="46">
        <f t="shared" si="29"/>
        <v>12</v>
      </c>
      <c r="H193" s="78">
        <v>0</v>
      </c>
      <c r="I193" s="76">
        <v>0</v>
      </c>
      <c r="J193" s="46">
        <f t="shared" si="30"/>
        <v>12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6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41</v>
      </c>
      <c r="F194" s="71"/>
      <c r="G194" s="46">
        <f t="shared" si="29"/>
        <v>41</v>
      </c>
      <c r="H194" s="78">
        <v>0</v>
      </c>
      <c r="I194" s="76">
        <v>0</v>
      </c>
      <c r="J194" s="46">
        <f t="shared" si="30"/>
        <v>40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3">
        <f t="shared" si="36"/>
        <v>120</v>
      </c>
      <c r="Q194" s="90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4</v>
      </c>
      <c r="F195" s="71"/>
      <c r="G195" s="46">
        <f t="shared" si="29"/>
        <v>4</v>
      </c>
      <c r="H195" s="78">
        <v>0</v>
      </c>
      <c r="I195" s="76">
        <v>0</v>
      </c>
      <c r="J195" s="46">
        <f t="shared" si="30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28</v>
      </c>
      <c r="F196" s="71"/>
      <c r="G196" s="46">
        <f t="shared" si="29"/>
        <v>28</v>
      </c>
      <c r="H196" s="78">
        <v>0</v>
      </c>
      <c r="I196" s="76">
        <v>0</v>
      </c>
      <c r="J196" s="46">
        <f t="shared" si="30"/>
        <v>28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17</v>
      </c>
      <c r="F198" s="71"/>
      <c r="G198" s="46">
        <f t="shared" si="29"/>
        <v>17</v>
      </c>
      <c r="H198" s="78">
        <v>0</v>
      </c>
      <c r="I198" s="76">
        <v>0</v>
      </c>
      <c r="J198" s="46">
        <f t="shared" si="30"/>
        <v>14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/>
      <c r="P198" s="123">
        <f t="shared" si="36"/>
        <v>450</v>
      </c>
      <c r="Q198" s="90">
        <v>64.38</v>
      </c>
      <c r="R198" s="43">
        <f t="shared" si="35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0</v>
      </c>
      <c r="F205" s="71"/>
      <c r="G205" s="46">
        <f t="shared" si="29"/>
        <v>0</v>
      </c>
      <c r="H205" s="78">
        <v>0</v>
      </c>
      <c r="I205" s="76">
        <v>0</v>
      </c>
      <c r="J205" s="46">
        <f t="shared" si="30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25</v>
      </c>
      <c r="F217" s="71"/>
      <c r="G217" s="46">
        <f t="shared" si="29"/>
        <v>25</v>
      </c>
      <c r="H217" s="78">
        <v>0</v>
      </c>
      <c r="I217" s="76">
        <v>0</v>
      </c>
      <c r="J217" s="46">
        <f t="shared" si="30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+'27'!J243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+'27'!J244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+'27'!J246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+'27'!J247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+'27'!J248</f>
        <v>17</v>
      </c>
      <c r="F248" s="71"/>
      <c r="G248" s="46">
        <f t="shared" si="40"/>
        <v>17</v>
      </c>
      <c r="H248" s="78">
        <v>0</v>
      </c>
      <c r="I248" s="76">
        <v>0</v>
      </c>
      <c r="J248" s="46">
        <f t="shared" si="41"/>
        <v>17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+'27'!J249</f>
        <v>5</v>
      </c>
      <c r="F249" s="71"/>
      <c r="G249" s="46">
        <f t="shared" si="40"/>
        <v>5</v>
      </c>
      <c r="H249" s="78">
        <v>0</v>
      </c>
      <c r="I249" s="76">
        <v>0</v>
      </c>
      <c r="J249" s="46">
        <f t="shared" si="41"/>
        <v>4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123">
        <f t="shared" si="36"/>
        <v>50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+'27'!J250</f>
        <v>2</v>
      </c>
      <c r="F250" s="71"/>
      <c r="G250" s="46">
        <f t="shared" si="40"/>
        <v>2</v>
      </c>
      <c r="H250" s="78">
        <v>0</v>
      </c>
      <c r="I250" s="76">
        <v>0</v>
      </c>
      <c r="J250" s="46">
        <f t="shared" si="41"/>
        <v>0</v>
      </c>
      <c r="K250" s="72">
        <v>2</v>
      </c>
      <c r="L250" s="20">
        <v>50</v>
      </c>
      <c r="M250" s="65">
        <f t="shared" si="34"/>
        <v>100</v>
      </c>
      <c r="N250" s="17" t="s">
        <v>16</v>
      </c>
      <c r="O250" s="18">
        <v>50</v>
      </c>
      <c r="P250" s="123">
        <f t="shared" si="36"/>
        <v>50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5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5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>
        <f>+'27'!J259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1300.54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3510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1470</v>
      </c>
      <c r="O264" s="2">
        <v>100</v>
      </c>
      <c r="P264" s="2">
        <v>100</v>
      </c>
      <c r="Q264" s="2">
        <v>320</v>
      </c>
      <c r="R264" s="2">
        <v>150</v>
      </c>
      <c r="S264" s="2">
        <v>65</v>
      </c>
      <c r="T264" s="2">
        <v>100</v>
      </c>
      <c r="U264" s="2">
        <v>85</v>
      </c>
      <c r="V264" s="2">
        <v>200</v>
      </c>
      <c r="W264" s="2">
        <v>350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795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1245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1345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100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100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 t="shared" ref="P5:P21" si="2"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3">+L6*K6</f>
        <v>0</v>
      </c>
      <c r="N6" s="17" t="s">
        <v>16</v>
      </c>
      <c r="O6" s="18"/>
      <c r="P6" s="23">
        <f t="shared" si="2"/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3"/>
        <v>0</v>
      </c>
      <c r="N22" s="17" t="s">
        <v>16</v>
      </c>
      <c r="O22" s="18"/>
      <c r="P22" s="23">
        <f t="shared" ref="P22:P80" si="5">SUM(M22-O22)</f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3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6"/>
        <v>0</v>
      </c>
      <c r="H28" s="78">
        <v>0</v>
      </c>
      <c r="I28" s="76">
        <v>0</v>
      </c>
      <c r="J28" s="46">
        <f t="shared" si="7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6"/>
        <v>0</v>
      </c>
      <c r="H31" s="78">
        <v>0</v>
      </c>
      <c r="I31" s="76">
        <v>0</v>
      </c>
      <c r="J31" s="46">
        <f t="shared" si="7"/>
        <v>0</v>
      </c>
      <c r="K31" s="72"/>
      <c r="L31" s="15">
        <v>100</v>
      </c>
      <c r="M31" s="65">
        <f t="shared" si="3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6"/>
        <v>0</v>
      </c>
      <c r="H32" s="78">
        <v>0</v>
      </c>
      <c r="I32" s="76">
        <v>0</v>
      </c>
      <c r="J32" s="46">
        <f t="shared" si="7"/>
        <v>0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6"/>
        <v>0</v>
      </c>
      <c r="H39" s="78">
        <v>0</v>
      </c>
      <c r="I39" s="76">
        <v>0</v>
      </c>
      <c r="J39" s="46">
        <f t="shared" si="7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6"/>
        <v>0</v>
      </c>
      <c r="H40" s="78">
        <v>0</v>
      </c>
      <c r="I40" s="76">
        <v>0</v>
      </c>
      <c r="J40" s="46">
        <f t="shared" si="7"/>
        <v>0</v>
      </c>
      <c r="K40" s="72"/>
      <c r="L40" s="15">
        <v>50</v>
      </c>
      <c r="M40" s="65">
        <f t="shared" si="3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6"/>
        <v>0</v>
      </c>
      <c r="H47" s="78">
        <v>0</v>
      </c>
      <c r="I47" s="76">
        <v>0</v>
      </c>
      <c r="J47" s="46">
        <f t="shared" si="7"/>
        <v>0</v>
      </c>
      <c r="K47" s="72"/>
      <c r="L47" s="15">
        <v>50</v>
      </c>
      <c r="M47" s="65">
        <f t="shared" si="3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6"/>
        <v>0</v>
      </c>
      <c r="H48" s="78">
        <v>0</v>
      </c>
      <c r="I48" s="76">
        <v>0</v>
      </c>
      <c r="J48" s="46">
        <f t="shared" si="7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6"/>
        <v>0</v>
      </c>
      <c r="H49" s="78">
        <v>0</v>
      </c>
      <c r="I49" s="76">
        <v>0</v>
      </c>
      <c r="J49" s="46">
        <f t="shared" si="7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6"/>
        <v>0</v>
      </c>
      <c r="H50" s="78">
        <v>0</v>
      </c>
      <c r="I50" s="76">
        <v>0</v>
      </c>
      <c r="J50" s="46">
        <f t="shared" si="7"/>
        <v>0</v>
      </c>
      <c r="K50" s="72"/>
      <c r="L50" s="15">
        <v>50</v>
      </c>
      <c r="M50" s="65">
        <f t="shared" si="3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6"/>
        <v>0</v>
      </c>
      <c r="H53" s="78">
        <v>0</v>
      </c>
      <c r="I53" s="76">
        <v>0</v>
      </c>
      <c r="J53" s="46">
        <f t="shared" si="7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6"/>
        <v>0</v>
      </c>
      <c r="H58" s="78">
        <v>0</v>
      </c>
      <c r="I58" s="76">
        <v>0</v>
      </c>
      <c r="J58" s="46">
        <f t="shared" si="7"/>
        <v>0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6"/>
        <v>0</v>
      </c>
      <c r="H74" s="78">
        <v>0</v>
      </c>
      <c r="I74" s="76">
        <v>0</v>
      </c>
      <c r="J74" s="46">
        <f t="shared" si="7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6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3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55</v>
      </c>
      <c r="M79" s="65">
        <f t="shared" si="3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/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20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20"/>
      <c r="R100" s="43">
        <f t="shared" si="24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2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20"/>
      <c r="R102" s="43">
        <f t="shared" si="24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59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/>
      <c r="F243" s="71"/>
      <c r="G243" s="46">
        <f t="shared" ref="G243:G246" si="44">E243+F243</f>
        <v>0</v>
      </c>
      <c r="H243" s="78">
        <v>0</v>
      </c>
      <c r="I243" s="76">
        <v>0</v>
      </c>
      <c r="J243" s="46">
        <f t="shared" ref="J243:J246" si="45">+G243-H243-K243-I243</f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/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/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/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/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>
        <v>35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/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/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>
        <v>50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221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14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ref="P15:P81" si="5">SUM(M15-O15)</f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6"/>
        <v>0</v>
      </c>
      <c r="H28" s="78">
        <v>0</v>
      </c>
      <c r="I28" s="76">
        <v>0</v>
      </c>
      <c r="J28" s="46">
        <f t="shared" si="7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6"/>
        <v>0</v>
      </c>
      <c r="H31" s="78">
        <v>0</v>
      </c>
      <c r="I31" s="76">
        <v>0</v>
      </c>
      <c r="J31" s="46">
        <f t="shared" si="7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6"/>
        <v>0</v>
      </c>
      <c r="H32" s="78">
        <v>0</v>
      </c>
      <c r="I32" s="76">
        <v>0</v>
      </c>
      <c r="J32" s="46">
        <f t="shared" si="7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6"/>
        <v>0</v>
      </c>
      <c r="H39" s="78">
        <v>0</v>
      </c>
      <c r="I39" s="76">
        <v>0</v>
      </c>
      <c r="J39" s="46">
        <f t="shared" si="7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6"/>
        <v>0</v>
      </c>
      <c r="H40" s="78">
        <v>0</v>
      </c>
      <c r="I40" s="76">
        <v>0</v>
      </c>
      <c r="J40" s="46">
        <f t="shared" si="7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6"/>
        <v>0</v>
      </c>
      <c r="H47" s="78">
        <v>0</v>
      </c>
      <c r="I47" s="76">
        <v>0</v>
      </c>
      <c r="J47" s="46">
        <f t="shared" si="7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6"/>
        <v>0</v>
      </c>
      <c r="H48" s="78">
        <v>0</v>
      </c>
      <c r="I48" s="76">
        <v>0</v>
      </c>
      <c r="J48" s="46">
        <f t="shared" si="7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6"/>
        <v>0</v>
      </c>
      <c r="H49" s="78">
        <v>0</v>
      </c>
      <c r="I49" s="76">
        <v>0</v>
      </c>
      <c r="J49" s="46">
        <f t="shared" si="7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6"/>
        <v>0</v>
      </c>
      <c r="H50" s="78">
        <v>0</v>
      </c>
      <c r="I50" s="76">
        <v>0</v>
      </c>
      <c r="J50" s="46">
        <f t="shared" si="7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6"/>
        <v>0</v>
      </c>
      <c r="H53" s="78">
        <v>0</v>
      </c>
      <c r="I53" s="76">
        <v>0</v>
      </c>
      <c r="J53" s="46">
        <f t="shared" si="7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6"/>
        <v>0</v>
      </c>
      <c r="H58" s="78">
        <v>0</v>
      </c>
      <c r="I58" s="76">
        <v>0</v>
      </c>
      <c r="J58" s="46">
        <f t="shared" si="7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6"/>
        <v>0</v>
      </c>
      <c r="H74" s="78">
        <v>0</v>
      </c>
      <c r="I74" s="76">
        <v>0</v>
      </c>
      <c r="J74" s="46">
        <f t="shared" si="7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6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5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87" si="10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10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0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10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:P145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20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20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20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20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0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20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20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20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20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20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/>
      <c r="F99" s="71"/>
      <c r="G99" s="46">
        <f t="shared" si="22"/>
        <v>0</v>
      </c>
      <c r="H99" s="78">
        <v>0</v>
      </c>
      <c r="I99" s="76">
        <v>0</v>
      </c>
      <c r="J99" s="46">
        <f t="shared" si="23"/>
        <v>0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si="20"/>
        <v>0</v>
      </c>
      <c r="Q99" s="120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0"/>
        <v>0</v>
      </c>
      <c r="Q100" s="120"/>
      <c r="R100" s="43">
        <f t="shared" si="25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0"/>
        <v>0</v>
      </c>
      <c r="Q101" s="12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0"/>
        <v>0</v>
      </c>
      <c r="Q102" s="120"/>
      <c r="R102" s="43">
        <f t="shared" si="25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0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0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0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20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20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0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0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20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20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2"/>
        <v>0</v>
      </c>
      <c r="H112" s="78">
        <v>0</v>
      </c>
      <c r="I112" s="76">
        <v>0</v>
      </c>
      <c r="J112" s="46">
        <f t="shared" si="23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0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2"/>
        <v>0</v>
      </c>
      <c r="H113" s="78">
        <v>0</v>
      </c>
      <c r="I113" s="76">
        <v>0</v>
      </c>
      <c r="J113" s="46">
        <f t="shared" si="23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20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2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2"/>
        <v>0</v>
      </c>
      <c r="H115" s="78">
        <v>0</v>
      </c>
      <c r="I115" s="76">
        <v>0</v>
      </c>
      <c r="J115" s="46">
        <f t="shared" si="23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0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2"/>
        <v>0</v>
      </c>
      <c r="H116" s="78">
        <v>0</v>
      </c>
      <c r="I116" s="76">
        <v>0</v>
      </c>
      <c r="J116" s="46">
        <f t="shared" si="23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0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2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0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0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0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0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0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0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0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0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2"/>
        <v>0</v>
      </c>
      <c r="H125" s="78">
        <v>0</v>
      </c>
      <c r="I125" s="76">
        <v>0</v>
      </c>
      <c r="J125" s="46">
        <f t="shared" si="23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0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2"/>
        <v>0</v>
      </c>
      <c r="H126" s="78">
        <v>0</v>
      </c>
      <c r="I126" s="76">
        <v>0</v>
      </c>
      <c r="J126" s="46">
        <f t="shared" si="23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0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0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0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0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2"/>
        <v>0</v>
      </c>
      <c r="H131" s="78">
        <v>0</v>
      </c>
      <c r="I131" s="76">
        <v>0</v>
      </c>
      <c r="J131" s="46">
        <f t="shared" si="23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0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2"/>
        <v>0</v>
      </c>
      <c r="H132" s="78">
        <v>0</v>
      </c>
      <c r="I132" s="76">
        <v>0</v>
      </c>
      <c r="J132" s="46">
        <f t="shared" si="23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0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2"/>
        <v>0</v>
      </c>
      <c r="H133" s="78">
        <v>0</v>
      </c>
      <c r="I133" s="76">
        <v>0</v>
      </c>
      <c r="J133" s="46">
        <f t="shared" si="23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0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0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0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0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0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0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0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0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0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0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0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0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0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ref="P146:P209" si="28">SUM(M146-O146)</f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2"/>
        <v>0</v>
      </c>
      <c r="H150" s="78">
        <v>0</v>
      </c>
      <c r="I150" s="76">
        <v>0</v>
      </c>
      <c r="J150" s="46">
        <f t="shared" si="23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8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8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8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8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8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28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28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28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28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8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28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8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28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28"/>
        <v>0</v>
      </c>
      <c r="Q185" s="9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28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8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8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28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28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28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9"/>
        <v>0</v>
      </c>
      <c r="H193" s="78">
        <v>0</v>
      </c>
      <c r="I193" s="76">
        <v>0</v>
      </c>
      <c r="J193" s="46">
        <f t="shared" si="30"/>
        <v>0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28"/>
        <v>0</v>
      </c>
      <c r="Q193" s="9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9"/>
        <v>0</v>
      </c>
      <c r="H194" s="78">
        <v>0</v>
      </c>
      <c r="I194" s="76">
        <v>0</v>
      </c>
      <c r="J194" s="46">
        <f t="shared" si="30"/>
        <v>0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28"/>
        <v>0</v>
      </c>
      <c r="Q194" s="9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28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28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28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28"/>
        <v>0</v>
      </c>
      <c r="Q198" s="9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28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28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28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28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28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28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9"/>
        <v>0</v>
      </c>
      <c r="H205" s="78">
        <v>0</v>
      </c>
      <c r="I205" s="76">
        <v>0</v>
      </c>
      <c r="J205" s="46">
        <f t="shared" si="30"/>
        <v>0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28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28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8"/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28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28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8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8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8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7" si="41">E235+F235</f>
        <v>0</v>
      </c>
      <c r="H235" s="78">
        <v>0</v>
      </c>
      <c r="I235" s="76">
        <v>0</v>
      </c>
      <c r="J235" s="46">
        <f t="shared" ref="J235:J247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si="38"/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38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38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38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38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38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38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38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/>
      <c r="F243" s="71"/>
      <c r="G243" s="46">
        <f t="shared" ref="G243:G246" si="45">E243+F243</f>
        <v>0</v>
      </c>
      <c r="H243" s="78">
        <v>0</v>
      </c>
      <c r="I243" s="76">
        <v>0</v>
      </c>
      <c r="J243" s="46">
        <f t="shared" ref="J243:J246" si="46">+G243-H243-K243-I243</f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si="38"/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/>
      <c r="F244" s="71"/>
      <c r="G244" s="46">
        <f t="shared" si="45"/>
        <v>0</v>
      </c>
      <c r="H244" s="78">
        <v>0</v>
      </c>
      <c r="I244" s="76">
        <v>0</v>
      </c>
      <c r="J244" s="46">
        <f t="shared" si="46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38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/>
      <c r="F245" s="71"/>
      <c r="G245" s="46">
        <f t="shared" si="45"/>
        <v>0</v>
      </c>
      <c r="H245" s="78">
        <v>0</v>
      </c>
      <c r="I245" s="76">
        <v>0</v>
      </c>
      <c r="J245" s="46">
        <f t="shared" si="46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38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/>
      <c r="F246" s="71"/>
      <c r="G246" s="46">
        <f t="shared" si="45"/>
        <v>0</v>
      </c>
      <c r="H246" s="78">
        <v>0</v>
      </c>
      <c r="I246" s="76">
        <v>0</v>
      </c>
      <c r="J246" s="46">
        <f t="shared" si="46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38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/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38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>
        <v>35</v>
      </c>
      <c r="M248" s="65">
        <f t="shared" si="33"/>
        <v>0</v>
      </c>
      <c r="N248" s="17" t="s">
        <v>16</v>
      </c>
      <c r="O248" s="18"/>
      <c r="P248" s="23">
        <f t="shared" si="38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+'29'!J249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+'29'!J250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>
        <v>50</v>
      </c>
      <c r="M250" s="65">
        <f t="shared" si="33"/>
        <v>0</v>
      </c>
      <c r="N250" s="17" t="s">
        <v>16</v>
      </c>
      <c r="O250" s="18"/>
      <c r="P250" s="23">
        <f t="shared" si="38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si="38"/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4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si="38"/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4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si="38"/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/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1420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>SUM(M35-O35)</f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77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>SUM(M78-O78)</f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ref="P79:P93" si="8">SUM(M79-O79)</f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>SUM(M94-O94)</f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ref="P95:P114" si="23">SUM(M95-O95)</f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23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23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23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/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4">+L99*K99</f>
        <v>0</v>
      </c>
      <c r="N99" s="17" t="s">
        <v>16</v>
      </c>
      <c r="O99" s="18"/>
      <c r="P99" s="23">
        <f t="shared" si="23"/>
        <v>0</v>
      </c>
      <c r="Q99" s="120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23"/>
        <v>0</v>
      </c>
      <c r="Q100" s="120"/>
      <c r="R100" s="43">
        <f t="shared" si="25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23"/>
        <v>0</v>
      </c>
      <c r="Q101" s="12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23"/>
        <v>0</v>
      </c>
      <c r="Q102" s="120"/>
      <c r="R102" s="43">
        <f t="shared" si="25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23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23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23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3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3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23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23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3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23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23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ref="P115:P172" si="28">SUM(M115-O115)</f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28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28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28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28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28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28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28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28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28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28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28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2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28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28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28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28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28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28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28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28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28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28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28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28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28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28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28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28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28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28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28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28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28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28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28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28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28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28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28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28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28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28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28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28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28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28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28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8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8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28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28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28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28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6" si="31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1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31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1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1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1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1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1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1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1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ref="P190:P258" si="37">SUM(M190-O190)</f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9"/>
        <v>0</v>
      </c>
      <c r="H193" s="78">
        <v>0</v>
      </c>
      <c r="I193" s="76">
        <v>0</v>
      </c>
      <c r="J193" s="46">
        <f t="shared" si="30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9"/>
        <v>0</v>
      </c>
      <c r="H194" s="78">
        <v>0</v>
      </c>
      <c r="I194" s="76">
        <v>0</v>
      </c>
      <c r="J194" s="46">
        <f t="shared" si="30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9"/>
        <v>0</v>
      </c>
      <c r="H205" s="78">
        <v>0</v>
      </c>
      <c r="I205" s="76">
        <v>0</v>
      </c>
      <c r="J205" s="46">
        <f t="shared" si="30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39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55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40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49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35</v>
      </c>
      <c r="M248" s="65">
        <f t="shared" si="34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1427</v>
      </c>
      <c r="D249" s="10" t="s">
        <v>434</v>
      </c>
      <c r="E249" s="64">
        <f>+'30'!J249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1428</v>
      </c>
      <c r="D250" s="10" t="s">
        <v>434</v>
      </c>
      <c r="E250" s="64">
        <f>+'30'!J250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50</v>
      </c>
      <c r="M250" s="65">
        <f t="shared" si="34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3" t="s">
        <v>242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O2" s="194" t="s">
        <v>0</v>
      </c>
      <c r="P2" s="194"/>
      <c r="Q2" s="194"/>
      <c r="R2" s="194"/>
      <c r="S2" s="194"/>
      <c r="T2" s="194"/>
      <c r="U2" s="194"/>
      <c r="V2" s="194"/>
      <c r="W2" s="194"/>
      <c r="X2" s="194"/>
      <c r="Y2" s="194"/>
    </row>
    <row r="3" spans="1:26" s="5" customFormat="1" ht="26.25" x14ac:dyDescent="0.55000000000000004">
      <c r="A3" s="192" t="s">
        <v>1</v>
      </c>
      <c r="B3" s="192" t="s">
        <v>2</v>
      </c>
      <c r="C3" s="189" t="s">
        <v>3</v>
      </c>
      <c r="D3" s="189" t="s">
        <v>4</v>
      </c>
      <c r="E3" s="189" t="s">
        <v>5</v>
      </c>
      <c r="F3" s="4" t="s">
        <v>6</v>
      </c>
      <c r="G3" s="195" t="s">
        <v>7</v>
      </c>
      <c r="H3" s="197" t="s">
        <v>8</v>
      </c>
      <c r="I3" s="198"/>
      <c r="J3" s="199"/>
      <c r="K3" s="200" t="s">
        <v>9</v>
      </c>
      <c r="L3" s="180" t="s">
        <v>10</v>
      </c>
      <c r="O3" s="192" t="s">
        <v>1</v>
      </c>
      <c r="P3" s="192" t="s">
        <v>2</v>
      </c>
      <c r="Q3" s="189" t="s">
        <v>3</v>
      </c>
      <c r="R3" s="189" t="s">
        <v>4</v>
      </c>
      <c r="S3" s="189" t="s">
        <v>5</v>
      </c>
      <c r="T3" s="4" t="s">
        <v>6</v>
      </c>
      <c r="U3" s="195" t="s">
        <v>7</v>
      </c>
      <c r="V3" s="197" t="s">
        <v>8</v>
      </c>
      <c r="W3" s="198"/>
      <c r="X3" s="199"/>
      <c r="Y3" s="200" t="s">
        <v>9</v>
      </c>
      <c r="Z3" s="180" t="s">
        <v>10</v>
      </c>
    </row>
    <row r="4" spans="1:26" s="5" customFormat="1" ht="27" thickBot="1" x14ac:dyDescent="0.6">
      <c r="A4" s="192"/>
      <c r="B4" s="192"/>
      <c r="C4" s="190"/>
      <c r="D4" s="190"/>
      <c r="E4" s="190"/>
      <c r="F4" s="6" t="s">
        <v>11</v>
      </c>
      <c r="G4" s="196"/>
      <c r="H4" s="7" t="s">
        <v>12</v>
      </c>
      <c r="I4" s="8" t="s">
        <v>13</v>
      </c>
      <c r="J4" s="9" t="s">
        <v>14</v>
      </c>
      <c r="K4" s="201"/>
      <c r="L4" s="180"/>
      <c r="O4" s="192"/>
      <c r="P4" s="192"/>
      <c r="Q4" s="190"/>
      <c r="R4" s="190"/>
      <c r="S4" s="190"/>
      <c r="T4" s="6" t="s">
        <v>11</v>
      </c>
      <c r="U4" s="196"/>
      <c r="V4" s="7" t="s">
        <v>12</v>
      </c>
      <c r="W4" s="8" t="s">
        <v>13</v>
      </c>
      <c r="X4" s="9" t="s">
        <v>14</v>
      </c>
      <c r="Y4" s="201"/>
      <c r="Z4" s="18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6" t="s">
        <v>119</v>
      </c>
      <c r="Q107" s="187"/>
      <c r="R107" s="187"/>
      <c r="S107" s="187"/>
      <c r="T107" s="187"/>
      <c r="U107" s="187"/>
      <c r="V107" s="187"/>
      <c r="W107" s="188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1" t="s">
        <v>213</v>
      </c>
      <c r="N205" s="19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4" t="s">
        <v>212</v>
      </c>
      <c r="I206" s="17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5" t="s">
        <v>202</v>
      </c>
      <c r="J207" s="18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3" t="s">
        <v>203</v>
      </c>
      <c r="J208" s="184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3" t="s">
        <v>205</v>
      </c>
      <c r="J210" s="184"/>
      <c r="K210" s="36">
        <v>0</v>
      </c>
    </row>
    <row r="211" spans="1:11" ht="25.5" x14ac:dyDescent="0.55000000000000004">
      <c r="A211" s="1"/>
      <c r="C211" s="31"/>
      <c r="E211" s="31"/>
      <c r="G211" s="31"/>
      <c r="I211" s="183" t="s">
        <v>206</v>
      </c>
      <c r="J211" s="184"/>
      <c r="K211" s="36">
        <v>0</v>
      </c>
    </row>
    <row r="212" spans="1:11" ht="25.5" x14ac:dyDescent="0.55000000000000004">
      <c r="A212" s="1"/>
      <c r="C212" s="31"/>
      <c r="E212" s="31"/>
      <c r="G212" s="31"/>
      <c r="I212" s="183" t="s">
        <v>207</v>
      </c>
      <c r="J212" s="184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3" t="s">
        <v>208</v>
      </c>
      <c r="J213" s="184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3" t="s">
        <v>209</v>
      </c>
      <c r="J214" s="184"/>
      <c r="K214" s="37">
        <v>0</v>
      </c>
    </row>
    <row r="215" spans="1:11" ht="25.5" x14ac:dyDescent="0.55000000000000004">
      <c r="A215" s="1"/>
      <c r="C215" s="31"/>
      <c r="E215" s="31"/>
      <c r="G215" s="31"/>
      <c r="I215" s="183" t="s">
        <v>210</v>
      </c>
      <c r="J215" s="184"/>
      <c r="K215" s="33">
        <f>+K214-K213</f>
        <v>0</v>
      </c>
    </row>
    <row r="216" spans="1:11" ht="25.5" x14ac:dyDescent="0.55000000000000004">
      <c r="G216" s="2"/>
      <c r="I216" s="183" t="s">
        <v>211</v>
      </c>
      <c r="J216" s="184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2025-03-03T03:32:56Z</dcterms:modified>
</cp:coreProperties>
</file>