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เม.ย. 68\"/>
    </mc:Choice>
  </mc:AlternateContent>
  <xr:revisionPtr revIDLastSave="0" documentId="13_ncr:1_{7ED35AD4-1D1F-443E-AC68-D2543800EA83}" xr6:coauthVersionLast="47" xr6:coauthVersionMax="47" xr10:uidLastSave="{00000000-0000-0000-0000-000000000000}"/>
  <bookViews>
    <workbookView xWindow="-120" yWindow="-120" windowWidth="29040" windowHeight="15720" firstSheet="1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1" i="8" l="1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P236" i="8" s="1"/>
  <c r="K237" i="8"/>
  <c r="K238" i="8"/>
  <c r="K239" i="8"/>
  <c r="K240" i="8"/>
  <c r="K241" i="8"/>
  <c r="K242" i="8"/>
  <c r="K243" i="8"/>
  <c r="K244" i="8"/>
  <c r="P244" i="8" s="1"/>
  <c r="K245" i="8"/>
  <c r="K246" i="8"/>
  <c r="K247" i="8"/>
  <c r="K248" i="8"/>
  <c r="K249" i="8"/>
  <c r="K250" i="8"/>
  <c r="K251" i="8"/>
  <c r="K252" i="8"/>
  <c r="P252" i="8" s="1"/>
  <c r="K253" i="8"/>
  <c r="K254" i="8"/>
  <c r="K255" i="8"/>
  <c r="K256" i="8"/>
  <c r="K257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N267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G248" i="106" s="1"/>
  <c r="J248" i="106" s="1"/>
  <c r="E249" i="106"/>
  <c r="E250" i="106"/>
  <c r="E251" i="106"/>
  <c r="E252" i="106"/>
  <c r="E253" i="106"/>
  <c r="E254" i="106"/>
  <c r="E255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5" i="106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G246" i="105" s="1"/>
  <c r="J246" i="105" s="1"/>
  <c r="E247" i="105"/>
  <c r="E248" i="105"/>
  <c r="E249" i="105"/>
  <c r="E250" i="105"/>
  <c r="E251" i="105"/>
  <c r="E252" i="105"/>
  <c r="E253" i="105"/>
  <c r="E254" i="105"/>
  <c r="E255" i="105"/>
  <c r="E256" i="105"/>
  <c r="E257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5" i="105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G244" i="104" s="1"/>
  <c r="J244" i="104" s="1"/>
  <c r="E245" i="104"/>
  <c r="E246" i="104"/>
  <c r="E247" i="104"/>
  <c r="E248" i="104"/>
  <c r="E249" i="104"/>
  <c r="E250" i="104"/>
  <c r="E251" i="104"/>
  <c r="E252" i="104"/>
  <c r="E253" i="104"/>
  <c r="E254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5" i="104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G249" i="103" s="1"/>
  <c r="E250" i="103"/>
  <c r="E251" i="103"/>
  <c r="E252" i="103"/>
  <c r="E253" i="103"/>
  <c r="E254" i="103"/>
  <c r="E255" i="103"/>
  <c r="E256" i="103"/>
  <c r="E257" i="103"/>
  <c r="G257" i="103" s="1"/>
  <c r="J257" i="103" s="1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G245" i="103"/>
  <c r="J245" i="103" s="1"/>
  <c r="E5" i="103"/>
  <c r="P94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G244" i="102" s="1"/>
  <c r="J244" i="102" s="1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5" i="102"/>
  <c r="P48" i="101"/>
  <c r="P49" i="101"/>
  <c r="P50" i="101"/>
  <c r="P51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G243" i="101" s="1"/>
  <c r="J243" i="101" s="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258" i="101"/>
  <c r="E5" i="101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G245" i="100" s="1"/>
  <c r="J245" i="100" s="1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258" i="100"/>
  <c r="E5" i="100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G245" i="99" s="1"/>
  <c r="J245" i="99" s="1"/>
  <c r="E246" i="99"/>
  <c r="E247" i="99"/>
  <c r="E248" i="99"/>
  <c r="E249" i="99"/>
  <c r="E250" i="99"/>
  <c r="E251" i="99"/>
  <c r="E252" i="99"/>
  <c r="E253" i="99"/>
  <c r="E254" i="99"/>
  <c r="E255" i="99"/>
  <c r="E5" i="99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G244" i="98" s="1"/>
  <c r="J244" i="98" s="1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258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5" i="98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G243" i="97" s="1"/>
  <c r="J243" i="97" s="1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258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5" i="97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G245" i="96" s="1"/>
  <c r="J245" i="96" s="1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5" i="96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G249" i="95" s="1"/>
  <c r="J249" i="95" s="1"/>
  <c r="E250" i="95"/>
  <c r="E251" i="95"/>
  <c r="E252" i="95"/>
  <c r="E253" i="95"/>
  <c r="E254" i="95"/>
  <c r="E255" i="95"/>
  <c r="E256" i="95"/>
  <c r="E257" i="95"/>
  <c r="G257" i="95" s="1"/>
  <c r="J257" i="95" s="1"/>
  <c r="E258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5" i="95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G249" i="94" s="1"/>
  <c r="E250" i="94"/>
  <c r="E251" i="94"/>
  <c r="E252" i="94"/>
  <c r="E253" i="94"/>
  <c r="E254" i="94"/>
  <c r="E255" i="94"/>
  <c r="E256" i="94"/>
  <c r="E257" i="94"/>
  <c r="E258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25" i="94"/>
  <c r="E5" i="94"/>
  <c r="G248" i="94"/>
  <c r="J248" i="94" s="1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G245" i="93" s="1"/>
  <c r="J245" i="93" s="1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5" i="93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G243" i="92" s="1"/>
  <c r="J243" i="92" s="1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5" i="92"/>
  <c r="P94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G244" i="91" s="1"/>
  <c r="J244" i="91" s="1"/>
  <c r="E245" i="91"/>
  <c r="E246" i="91"/>
  <c r="G246" i="91" s="1"/>
  <c r="J246" i="91" s="1"/>
  <c r="E247" i="91"/>
  <c r="E248" i="91"/>
  <c r="E249" i="91"/>
  <c r="E250" i="91"/>
  <c r="E251" i="91"/>
  <c r="E252" i="91"/>
  <c r="E253" i="91"/>
  <c r="E254" i="91"/>
  <c r="E255" i="91"/>
  <c r="E256" i="91"/>
  <c r="E257" i="91"/>
  <c r="E258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5" i="91"/>
  <c r="G247" i="91"/>
  <c r="J247" i="91" s="1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257" i="90"/>
  <c r="E258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5" i="90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G247" i="89" s="1"/>
  <c r="J247" i="89" s="1"/>
  <c r="E248" i="89"/>
  <c r="E249" i="89"/>
  <c r="E250" i="89"/>
  <c r="E251" i="89"/>
  <c r="E252" i="89"/>
  <c r="E253" i="89"/>
  <c r="E254" i="89"/>
  <c r="E255" i="89"/>
  <c r="E256" i="89"/>
  <c r="E257" i="89"/>
  <c r="E258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5" i="89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G249" i="88" s="1"/>
  <c r="E250" i="88"/>
  <c r="E251" i="88"/>
  <c r="E252" i="88"/>
  <c r="E253" i="88"/>
  <c r="E254" i="88"/>
  <c r="E255" i="88"/>
  <c r="E256" i="88"/>
  <c r="E257" i="88"/>
  <c r="G257" i="88" s="1"/>
  <c r="J257" i="88" s="1"/>
  <c r="E258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5" i="88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G247" i="87" s="1"/>
  <c r="J247" i="87" s="1"/>
  <c r="E248" i="87"/>
  <c r="E249" i="87"/>
  <c r="E250" i="87"/>
  <c r="E251" i="87"/>
  <c r="E252" i="87"/>
  <c r="E253" i="87"/>
  <c r="E254" i="87"/>
  <c r="E255" i="87"/>
  <c r="E256" i="87"/>
  <c r="E257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5" i="87"/>
  <c r="P5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G248" i="86" s="1"/>
  <c r="J248" i="86" s="1"/>
  <c r="E249" i="86"/>
  <c r="E250" i="86"/>
  <c r="E251" i="86"/>
  <c r="E252" i="86"/>
  <c r="E253" i="86"/>
  <c r="E254" i="86"/>
  <c r="E255" i="86"/>
  <c r="E256" i="86"/>
  <c r="E257" i="86"/>
  <c r="E258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5" i="86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G245" i="85" s="1"/>
  <c r="J245" i="85" s="1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258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5" i="85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G244" i="84" s="1"/>
  <c r="J244" i="84" s="1"/>
  <c r="E245" i="84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258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5" i="84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G247" i="83" s="1"/>
  <c r="J247" i="83" s="1"/>
  <c r="E248" i="83"/>
  <c r="E249" i="83"/>
  <c r="E250" i="83"/>
  <c r="E251" i="83"/>
  <c r="E252" i="83"/>
  <c r="E253" i="83"/>
  <c r="E254" i="83"/>
  <c r="E255" i="83"/>
  <c r="E256" i="83"/>
  <c r="E257" i="83"/>
  <c r="E258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5" i="83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G243" i="82" s="1"/>
  <c r="J243" i="82" s="1"/>
  <c r="E244" i="82"/>
  <c r="E245" i="82"/>
  <c r="E246" i="82"/>
  <c r="E247" i="82"/>
  <c r="E248" i="82"/>
  <c r="E249" i="82"/>
  <c r="E250" i="82"/>
  <c r="E251" i="82"/>
  <c r="E252" i="82"/>
  <c r="E253" i="82"/>
  <c r="E254" i="82"/>
  <c r="E255" i="82"/>
  <c r="E256" i="82"/>
  <c r="E257" i="82"/>
  <c r="E258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5" i="82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G249" i="81" s="1"/>
  <c r="E250" i="81"/>
  <c r="E251" i="81"/>
  <c r="E252" i="81"/>
  <c r="E253" i="81"/>
  <c r="E254" i="81"/>
  <c r="E255" i="81"/>
  <c r="E256" i="81"/>
  <c r="E257" i="81"/>
  <c r="G257" i="81" s="1"/>
  <c r="J257" i="81" s="1"/>
  <c r="E258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5" i="81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G247" i="80" s="1"/>
  <c r="J247" i="80" s="1"/>
  <c r="E248" i="80"/>
  <c r="G248" i="80" s="1"/>
  <c r="J248" i="80" s="1"/>
  <c r="E249" i="80"/>
  <c r="E250" i="80"/>
  <c r="E251" i="80"/>
  <c r="E252" i="80"/>
  <c r="E253" i="80"/>
  <c r="E254" i="80"/>
  <c r="E255" i="80"/>
  <c r="E256" i="80"/>
  <c r="E257" i="80"/>
  <c r="E258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5" i="80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G247" i="79" s="1"/>
  <c r="J247" i="79" s="1"/>
  <c r="E248" i="79"/>
  <c r="E249" i="79"/>
  <c r="E250" i="79"/>
  <c r="E251" i="79"/>
  <c r="E252" i="79"/>
  <c r="E253" i="79"/>
  <c r="E254" i="79"/>
  <c r="E255" i="79"/>
  <c r="E256" i="79"/>
  <c r="E257" i="79"/>
  <c r="E258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5" i="79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G245" i="78" s="1"/>
  <c r="J245" i="78" s="1"/>
  <c r="E246" i="78"/>
  <c r="E247" i="78"/>
  <c r="E248" i="78"/>
  <c r="E249" i="78"/>
  <c r="E250" i="78"/>
  <c r="E251" i="78"/>
  <c r="E252" i="78"/>
  <c r="E253" i="78"/>
  <c r="E254" i="78"/>
  <c r="E255" i="78"/>
  <c r="E256" i="78"/>
  <c r="E257" i="78"/>
  <c r="E258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5" i="78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P102" i="95" s="1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P174" i="95" s="1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M237" i="95"/>
  <c r="P237" i="95" s="1"/>
  <c r="M238" i="95"/>
  <c r="P238" i="95" s="1"/>
  <c r="M239" i="95"/>
  <c r="M240" i="95"/>
  <c r="M241" i="95"/>
  <c r="M242" i="95"/>
  <c r="M243" i="95"/>
  <c r="M244" i="95"/>
  <c r="M245" i="95"/>
  <c r="M246" i="95"/>
  <c r="P246" i="95" s="1"/>
  <c r="M247" i="95"/>
  <c r="M248" i="95"/>
  <c r="M249" i="95"/>
  <c r="M250" i="95"/>
  <c r="M251" i="95"/>
  <c r="M252" i="95"/>
  <c r="M253" i="95"/>
  <c r="P253" i="95" s="1"/>
  <c r="M254" i="95"/>
  <c r="M255" i="95"/>
  <c r="M256" i="95"/>
  <c r="M257" i="95"/>
  <c r="M258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M29" i="95"/>
  <c r="U20" i="8"/>
  <c r="V20" i="8"/>
  <c r="Y20" i="8"/>
  <c r="P168" i="107"/>
  <c r="P169" i="107"/>
  <c r="P170" i="107"/>
  <c r="P171" i="107"/>
  <c r="P172" i="107"/>
  <c r="P173" i="107"/>
  <c r="P174" i="107"/>
  <c r="P175" i="107"/>
  <c r="P176" i="107"/>
  <c r="P177" i="107"/>
  <c r="P178" i="107"/>
  <c r="P179" i="107"/>
  <c r="P180" i="107"/>
  <c r="P181" i="107"/>
  <c r="P158" i="107"/>
  <c r="P159" i="107"/>
  <c r="P160" i="107"/>
  <c r="P161" i="107"/>
  <c r="P162" i="107"/>
  <c r="P163" i="107"/>
  <c r="P164" i="107"/>
  <c r="P165" i="107"/>
  <c r="P166" i="107"/>
  <c r="P167" i="107"/>
  <c r="P84" i="107"/>
  <c r="P85" i="107"/>
  <c r="P86" i="107"/>
  <c r="P87" i="107"/>
  <c r="P88" i="107"/>
  <c r="P89" i="107"/>
  <c r="P90" i="107"/>
  <c r="P91" i="107"/>
  <c r="P92" i="107"/>
  <c r="P93" i="107"/>
  <c r="P94" i="107"/>
  <c r="P95" i="107"/>
  <c r="P96" i="107"/>
  <c r="P97" i="107"/>
  <c r="P98" i="107"/>
  <c r="P99" i="107"/>
  <c r="P100" i="107"/>
  <c r="P101" i="107"/>
  <c r="P102" i="107"/>
  <c r="P103" i="107"/>
  <c r="P104" i="107"/>
  <c r="P105" i="107"/>
  <c r="P106" i="107"/>
  <c r="P107" i="107"/>
  <c r="P108" i="107"/>
  <c r="P109" i="107"/>
  <c r="P110" i="107"/>
  <c r="P111" i="107"/>
  <c r="P112" i="107"/>
  <c r="P113" i="107"/>
  <c r="P114" i="107"/>
  <c r="P115" i="107"/>
  <c r="P116" i="107"/>
  <c r="P117" i="107"/>
  <c r="P118" i="107"/>
  <c r="P119" i="107"/>
  <c r="P120" i="107"/>
  <c r="P121" i="107"/>
  <c r="P122" i="107"/>
  <c r="P123" i="107"/>
  <c r="P124" i="107"/>
  <c r="P125" i="107"/>
  <c r="P126" i="107"/>
  <c r="P127" i="107"/>
  <c r="P30" i="107"/>
  <c r="P31" i="107"/>
  <c r="P32" i="107"/>
  <c r="P33" i="107"/>
  <c r="P34" i="107"/>
  <c r="P35" i="107"/>
  <c r="P36" i="107"/>
  <c r="P37" i="107"/>
  <c r="P38" i="107"/>
  <c r="P39" i="107"/>
  <c r="P40" i="107"/>
  <c r="P41" i="107"/>
  <c r="P42" i="107"/>
  <c r="P43" i="107"/>
  <c r="P44" i="107"/>
  <c r="P45" i="107"/>
  <c r="P46" i="107"/>
  <c r="P47" i="107"/>
  <c r="P48" i="107"/>
  <c r="P49" i="107"/>
  <c r="P50" i="107"/>
  <c r="P51" i="107"/>
  <c r="P52" i="107"/>
  <c r="P53" i="107"/>
  <c r="P54" i="107"/>
  <c r="P55" i="107"/>
  <c r="P56" i="107"/>
  <c r="P57" i="107"/>
  <c r="P58" i="107"/>
  <c r="P59" i="107"/>
  <c r="P60" i="107"/>
  <c r="P61" i="107"/>
  <c r="P62" i="107"/>
  <c r="P63" i="107"/>
  <c r="P64" i="107"/>
  <c r="P65" i="107"/>
  <c r="P66" i="107"/>
  <c r="P67" i="107"/>
  <c r="P68" i="107"/>
  <c r="P69" i="107"/>
  <c r="P70" i="107"/>
  <c r="P71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6" i="107"/>
  <c r="P7" i="107"/>
  <c r="P8" i="107"/>
  <c r="P9" i="107"/>
  <c r="P10" i="107"/>
  <c r="P11" i="107"/>
  <c r="P12" i="107"/>
  <c r="P13" i="107"/>
  <c r="P14" i="107"/>
  <c r="P15" i="107"/>
  <c r="P16" i="107"/>
  <c r="P17" i="107"/>
  <c r="P18" i="107"/>
  <c r="P19" i="107"/>
  <c r="P20" i="107"/>
  <c r="P21" i="107"/>
  <c r="P22" i="107"/>
  <c r="P23" i="107"/>
  <c r="P24" i="107"/>
  <c r="P25" i="107"/>
  <c r="P26" i="107"/>
  <c r="P27" i="107"/>
  <c r="P28" i="107"/>
  <c r="P29" i="107"/>
  <c r="P94" i="106"/>
  <c r="P94" i="105"/>
  <c r="P94" i="104"/>
  <c r="P94" i="99"/>
  <c r="P251" i="96"/>
  <c r="P94" i="96"/>
  <c r="G250" i="78"/>
  <c r="J250" i="78" s="1"/>
  <c r="G249" i="78"/>
  <c r="G248" i="78"/>
  <c r="J248" i="78" s="1"/>
  <c r="G247" i="78"/>
  <c r="J247" i="78" s="1"/>
  <c r="G246" i="78"/>
  <c r="J246" i="78" s="1"/>
  <c r="G244" i="78"/>
  <c r="J244" i="78" s="1"/>
  <c r="G243" i="78"/>
  <c r="J243" i="78" s="1"/>
  <c r="G250" i="79"/>
  <c r="J250" i="79" s="1"/>
  <c r="G249" i="79"/>
  <c r="G248" i="79"/>
  <c r="J248" i="79" s="1"/>
  <c r="G246" i="79"/>
  <c r="J246" i="79" s="1"/>
  <c r="G245" i="79"/>
  <c r="J245" i="79" s="1"/>
  <c r="G244" i="79"/>
  <c r="J244" i="79" s="1"/>
  <c r="G243" i="79"/>
  <c r="J243" i="79" s="1"/>
  <c r="J250" i="80"/>
  <c r="G250" i="80"/>
  <c r="G249" i="80"/>
  <c r="G246" i="80"/>
  <c r="J246" i="80" s="1"/>
  <c r="G245" i="80"/>
  <c r="J245" i="80" s="1"/>
  <c r="G244" i="80"/>
  <c r="J244" i="80" s="1"/>
  <c r="G243" i="80"/>
  <c r="J243" i="80" s="1"/>
  <c r="G250" i="81"/>
  <c r="J250" i="81" s="1"/>
  <c r="G248" i="81"/>
  <c r="J248" i="81" s="1"/>
  <c r="G247" i="81"/>
  <c r="J247" i="81" s="1"/>
  <c r="G246" i="81"/>
  <c r="J246" i="81" s="1"/>
  <c r="G245" i="81"/>
  <c r="J245" i="81" s="1"/>
  <c r="G244" i="81"/>
  <c r="J244" i="81" s="1"/>
  <c r="G243" i="81"/>
  <c r="J243" i="81" s="1"/>
  <c r="G250" i="82"/>
  <c r="J250" i="82" s="1"/>
  <c r="G249" i="82"/>
  <c r="G248" i="82"/>
  <c r="J248" i="82" s="1"/>
  <c r="G247" i="82"/>
  <c r="J247" i="82" s="1"/>
  <c r="G246" i="82"/>
  <c r="J246" i="82" s="1"/>
  <c r="G245" i="82"/>
  <c r="J245" i="82" s="1"/>
  <c r="G244" i="82"/>
  <c r="J244" i="82" s="1"/>
  <c r="G250" i="83"/>
  <c r="J250" i="83" s="1"/>
  <c r="G249" i="83"/>
  <c r="G248" i="83"/>
  <c r="J248" i="83" s="1"/>
  <c r="G246" i="83"/>
  <c r="J246" i="83" s="1"/>
  <c r="G245" i="83"/>
  <c r="J245" i="83" s="1"/>
  <c r="G244" i="83"/>
  <c r="J244" i="83" s="1"/>
  <c r="G243" i="83"/>
  <c r="J243" i="83" s="1"/>
  <c r="G250" i="84"/>
  <c r="J250" i="84" s="1"/>
  <c r="G249" i="84"/>
  <c r="G248" i="84"/>
  <c r="J248" i="84" s="1"/>
  <c r="G247" i="84"/>
  <c r="J247" i="84" s="1"/>
  <c r="G246" i="84"/>
  <c r="J246" i="84" s="1"/>
  <c r="G245" i="84"/>
  <c r="J245" i="84" s="1"/>
  <c r="G243" i="84"/>
  <c r="J243" i="84" s="1"/>
  <c r="G250" i="85"/>
  <c r="J250" i="85" s="1"/>
  <c r="G249" i="85"/>
  <c r="G248" i="85"/>
  <c r="J248" i="85" s="1"/>
  <c r="G247" i="85"/>
  <c r="J247" i="85" s="1"/>
  <c r="G246" i="85"/>
  <c r="J246" i="85" s="1"/>
  <c r="G244" i="85"/>
  <c r="J244" i="85" s="1"/>
  <c r="G243" i="85"/>
  <c r="J243" i="85" s="1"/>
  <c r="G250" i="86"/>
  <c r="J250" i="86" s="1"/>
  <c r="G249" i="86"/>
  <c r="G247" i="86"/>
  <c r="J247" i="86" s="1"/>
  <c r="G246" i="86"/>
  <c r="J246" i="86" s="1"/>
  <c r="G245" i="86"/>
  <c r="J245" i="86" s="1"/>
  <c r="G244" i="86"/>
  <c r="J244" i="86" s="1"/>
  <c r="G243" i="86"/>
  <c r="J243" i="86" s="1"/>
  <c r="G250" i="87"/>
  <c r="J250" i="87" s="1"/>
  <c r="G249" i="87"/>
  <c r="G248" i="87"/>
  <c r="J248" i="87" s="1"/>
  <c r="G246" i="87"/>
  <c r="J246" i="87" s="1"/>
  <c r="G245" i="87"/>
  <c r="J245" i="87" s="1"/>
  <c r="G244" i="87"/>
  <c r="J244" i="87" s="1"/>
  <c r="G243" i="87"/>
  <c r="J243" i="87" s="1"/>
  <c r="G250" i="88"/>
  <c r="J250" i="88" s="1"/>
  <c r="G248" i="88"/>
  <c r="J248" i="88" s="1"/>
  <c r="G247" i="88"/>
  <c r="J247" i="88" s="1"/>
  <c r="G246" i="88"/>
  <c r="J246" i="88" s="1"/>
  <c r="G245" i="88"/>
  <c r="J245" i="88" s="1"/>
  <c r="G244" i="88"/>
  <c r="J244" i="88" s="1"/>
  <c r="G243" i="88"/>
  <c r="J243" i="88" s="1"/>
  <c r="G250" i="89"/>
  <c r="J250" i="89" s="1"/>
  <c r="G249" i="89"/>
  <c r="G248" i="89"/>
  <c r="J248" i="89" s="1"/>
  <c r="G246" i="89"/>
  <c r="J246" i="89" s="1"/>
  <c r="G245" i="89"/>
  <c r="J245" i="89" s="1"/>
  <c r="G244" i="89"/>
  <c r="J244" i="89" s="1"/>
  <c r="G243" i="89"/>
  <c r="J243" i="89" s="1"/>
  <c r="G250" i="90"/>
  <c r="J250" i="90" s="1"/>
  <c r="G249" i="90"/>
  <c r="G248" i="90"/>
  <c r="J248" i="90" s="1"/>
  <c r="G247" i="90"/>
  <c r="J247" i="90" s="1"/>
  <c r="G246" i="90"/>
  <c r="J246" i="90" s="1"/>
  <c r="G245" i="90"/>
  <c r="J245" i="90" s="1"/>
  <c r="G244" i="90"/>
  <c r="J244" i="90" s="1"/>
  <c r="G243" i="90"/>
  <c r="J243" i="90" s="1"/>
  <c r="G250" i="91"/>
  <c r="J250" i="91" s="1"/>
  <c r="G249" i="91"/>
  <c r="G248" i="91"/>
  <c r="J248" i="91" s="1"/>
  <c r="G245" i="91"/>
  <c r="J245" i="91" s="1"/>
  <c r="G243" i="91"/>
  <c r="J243" i="91" s="1"/>
  <c r="G250" i="92"/>
  <c r="J250" i="92" s="1"/>
  <c r="G249" i="92"/>
  <c r="G248" i="92"/>
  <c r="J248" i="92" s="1"/>
  <c r="G247" i="92"/>
  <c r="J247" i="92" s="1"/>
  <c r="G246" i="92"/>
  <c r="J246" i="92" s="1"/>
  <c r="G245" i="92"/>
  <c r="J245" i="92" s="1"/>
  <c r="G244" i="92"/>
  <c r="J244" i="92" s="1"/>
  <c r="G250" i="93"/>
  <c r="J250" i="93" s="1"/>
  <c r="G249" i="93"/>
  <c r="G248" i="93"/>
  <c r="J248" i="93" s="1"/>
  <c r="G247" i="93"/>
  <c r="J247" i="93" s="1"/>
  <c r="G246" i="93"/>
  <c r="J246" i="93" s="1"/>
  <c r="G244" i="93"/>
  <c r="J244" i="93" s="1"/>
  <c r="J243" i="93"/>
  <c r="G243" i="93"/>
  <c r="G250" i="94"/>
  <c r="J250" i="94" s="1"/>
  <c r="G247" i="94"/>
  <c r="J247" i="94" s="1"/>
  <c r="G246" i="94"/>
  <c r="J246" i="94" s="1"/>
  <c r="G245" i="94"/>
  <c r="J245" i="94" s="1"/>
  <c r="G244" i="94"/>
  <c r="J244" i="94" s="1"/>
  <c r="G243" i="94"/>
  <c r="J243" i="94" s="1"/>
  <c r="G250" i="95"/>
  <c r="J250" i="95" s="1"/>
  <c r="G248" i="95"/>
  <c r="J248" i="95" s="1"/>
  <c r="G247" i="95"/>
  <c r="J247" i="95" s="1"/>
  <c r="G246" i="95"/>
  <c r="J246" i="95" s="1"/>
  <c r="G245" i="95"/>
  <c r="J245" i="95" s="1"/>
  <c r="G244" i="95"/>
  <c r="J244" i="95" s="1"/>
  <c r="G243" i="95"/>
  <c r="J243" i="95" s="1"/>
  <c r="G250" i="96"/>
  <c r="J250" i="96" s="1"/>
  <c r="G249" i="96"/>
  <c r="G248" i="96"/>
  <c r="J248" i="96" s="1"/>
  <c r="G247" i="96"/>
  <c r="J247" i="96" s="1"/>
  <c r="G246" i="96"/>
  <c r="J246" i="96" s="1"/>
  <c r="G244" i="96"/>
  <c r="J244" i="96" s="1"/>
  <c r="G243" i="96"/>
  <c r="J243" i="96" s="1"/>
  <c r="G250" i="97"/>
  <c r="J250" i="97" s="1"/>
  <c r="G249" i="97"/>
  <c r="G248" i="97"/>
  <c r="J248" i="97" s="1"/>
  <c r="G247" i="97"/>
  <c r="J247" i="97" s="1"/>
  <c r="G246" i="97"/>
  <c r="J246" i="97" s="1"/>
  <c r="G245" i="97"/>
  <c r="J245" i="97" s="1"/>
  <c r="G244" i="97"/>
  <c r="J244" i="97" s="1"/>
  <c r="G250" i="98"/>
  <c r="J250" i="98" s="1"/>
  <c r="G249" i="98"/>
  <c r="G248" i="98"/>
  <c r="J248" i="98" s="1"/>
  <c r="G247" i="98"/>
  <c r="J247" i="98" s="1"/>
  <c r="G246" i="98"/>
  <c r="J246" i="98" s="1"/>
  <c r="G245" i="98"/>
  <c r="J245" i="98" s="1"/>
  <c r="G243" i="98"/>
  <c r="J243" i="98" s="1"/>
  <c r="G250" i="99"/>
  <c r="J250" i="99" s="1"/>
  <c r="G249" i="99"/>
  <c r="G248" i="99"/>
  <c r="J248" i="99" s="1"/>
  <c r="G247" i="99"/>
  <c r="J247" i="99" s="1"/>
  <c r="G246" i="99"/>
  <c r="J246" i="99" s="1"/>
  <c r="G244" i="99"/>
  <c r="J244" i="99" s="1"/>
  <c r="G243" i="99"/>
  <c r="J243" i="99" s="1"/>
  <c r="G250" i="100"/>
  <c r="J250" i="100" s="1"/>
  <c r="G249" i="100"/>
  <c r="G248" i="100"/>
  <c r="J248" i="100" s="1"/>
  <c r="G247" i="100"/>
  <c r="J247" i="100" s="1"/>
  <c r="G246" i="100"/>
  <c r="J246" i="100" s="1"/>
  <c r="G244" i="100"/>
  <c r="J244" i="100" s="1"/>
  <c r="G243" i="100"/>
  <c r="J243" i="100" s="1"/>
  <c r="G250" i="101"/>
  <c r="J250" i="101" s="1"/>
  <c r="G249" i="101"/>
  <c r="G248" i="101"/>
  <c r="J248" i="101" s="1"/>
  <c r="G247" i="101"/>
  <c r="J247" i="101" s="1"/>
  <c r="G246" i="101"/>
  <c r="J246" i="101" s="1"/>
  <c r="G245" i="101"/>
  <c r="J245" i="101" s="1"/>
  <c r="G244" i="101"/>
  <c r="J244" i="101" s="1"/>
  <c r="G250" i="102"/>
  <c r="J250" i="102" s="1"/>
  <c r="G249" i="102"/>
  <c r="G248" i="102"/>
  <c r="J248" i="102" s="1"/>
  <c r="G247" i="102"/>
  <c r="J247" i="102" s="1"/>
  <c r="G246" i="102"/>
  <c r="J246" i="102" s="1"/>
  <c r="G245" i="102"/>
  <c r="J245" i="102" s="1"/>
  <c r="G243" i="102"/>
  <c r="J243" i="102" s="1"/>
  <c r="G250" i="103"/>
  <c r="J250" i="103" s="1"/>
  <c r="G248" i="103"/>
  <c r="J248" i="103" s="1"/>
  <c r="G247" i="103"/>
  <c r="J247" i="103" s="1"/>
  <c r="G246" i="103"/>
  <c r="J246" i="103" s="1"/>
  <c r="G244" i="103"/>
  <c r="J244" i="103" s="1"/>
  <c r="G243" i="103"/>
  <c r="J243" i="103" s="1"/>
  <c r="G250" i="104"/>
  <c r="J250" i="104" s="1"/>
  <c r="G249" i="104"/>
  <c r="G248" i="104"/>
  <c r="J248" i="104" s="1"/>
  <c r="G247" i="104"/>
  <c r="J247" i="104" s="1"/>
  <c r="G246" i="104"/>
  <c r="J246" i="104" s="1"/>
  <c r="G245" i="104"/>
  <c r="J245" i="104" s="1"/>
  <c r="G243" i="104"/>
  <c r="J243" i="104" s="1"/>
  <c r="G250" i="105"/>
  <c r="J250" i="105" s="1"/>
  <c r="G249" i="105"/>
  <c r="G248" i="105"/>
  <c r="J248" i="105" s="1"/>
  <c r="G247" i="105"/>
  <c r="J247" i="105" s="1"/>
  <c r="G245" i="105"/>
  <c r="J245" i="105" s="1"/>
  <c r="G244" i="105"/>
  <c r="J244" i="105" s="1"/>
  <c r="G243" i="105"/>
  <c r="J243" i="105" s="1"/>
  <c r="G250" i="106"/>
  <c r="J250" i="106" s="1"/>
  <c r="G249" i="106"/>
  <c r="G247" i="106"/>
  <c r="J247" i="106" s="1"/>
  <c r="G246" i="106"/>
  <c r="J246" i="106" s="1"/>
  <c r="G245" i="106"/>
  <c r="J245" i="106" s="1"/>
  <c r="G244" i="106"/>
  <c r="J244" i="106" s="1"/>
  <c r="G243" i="106"/>
  <c r="J243" i="106" s="1"/>
  <c r="G250" i="107"/>
  <c r="J250" i="107" s="1"/>
  <c r="G249" i="107"/>
  <c r="J248" i="107"/>
  <c r="G248" i="107"/>
  <c r="G247" i="107"/>
  <c r="J247" i="107" s="1"/>
  <c r="G246" i="107"/>
  <c r="J246" i="107" s="1"/>
  <c r="J245" i="107"/>
  <c r="G245" i="107"/>
  <c r="J244" i="107"/>
  <c r="G244" i="107"/>
  <c r="G243" i="107"/>
  <c r="J243" i="107" s="1"/>
  <c r="G250" i="77"/>
  <c r="J250" i="77" s="1"/>
  <c r="G249" i="77"/>
  <c r="G248" i="77"/>
  <c r="J248" i="77" s="1"/>
  <c r="G247" i="77"/>
  <c r="J247" i="77" s="1"/>
  <c r="G246" i="77"/>
  <c r="J246" i="77" s="1"/>
  <c r="G245" i="77"/>
  <c r="J245" i="77" s="1"/>
  <c r="G244" i="77"/>
  <c r="J244" i="77" s="1"/>
  <c r="J243" i="77"/>
  <c r="G243" i="77"/>
  <c r="P242" i="8"/>
  <c r="P243" i="8"/>
  <c r="P245" i="8"/>
  <c r="P246" i="8"/>
  <c r="P247" i="8"/>
  <c r="P249" i="8"/>
  <c r="P250" i="8"/>
  <c r="P251" i="8"/>
  <c r="P253" i="8"/>
  <c r="F242" i="8"/>
  <c r="F243" i="8"/>
  <c r="G243" i="8" s="1"/>
  <c r="F244" i="8"/>
  <c r="G244" i="8" s="1"/>
  <c r="F245" i="8"/>
  <c r="G245" i="8" s="1"/>
  <c r="F246" i="8"/>
  <c r="G246" i="8" s="1"/>
  <c r="F247" i="8"/>
  <c r="F248" i="8"/>
  <c r="G248" i="8" s="1"/>
  <c r="F249" i="8"/>
  <c r="G249" i="8" s="1"/>
  <c r="F250" i="8"/>
  <c r="G250" i="8" s="1"/>
  <c r="F251" i="8"/>
  <c r="F252" i="8"/>
  <c r="F253" i="8"/>
  <c r="G250" i="74"/>
  <c r="J250" i="74" s="1"/>
  <c r="G249" i="74"/>
  <c r="G248" i="74"/>
  <c r="J248" i="74" s="1"/>
  <c r="G247" i="74"/>
  <c r="J247" i="74" s="1"/>
  <c r="G246" i="74"/>
  <c r="J246" i="74" s="1"/>
  <c r="E259" i="8" s="1"/>
  <c r="J245" i="74"/>
  <c r="G245" i="74"/>
  <c r="G244" i="74"/>
  <c r="J244" i="74" s="1"/>
  <c r="G243" i="74"/>
  <c r="J243" i="74" s="1"/>
  <c r="E236" i="77"/>
  <c r="E252" i="77"/>
  <c r="P94" i="101"/>
  <c r="M94" i="103"/>
  <c r="P94" i="103" s="1"/>
  <c r="F18" i="8"/>
  <c r="H18" i="8"/>
  <c r="I18" i="8"/>
  <c r="F19" i="8"/>
  <c r="H19" i="8"/>
  <c r="I19" i="8"/>
  <c r="F20" i="8"/>
  <c r="H20" i="8"/>
  <c r="I20" i="8"/>
  <c r="M20" i="8"/>
  <c r="F21" i="8"/>
  <c r="H21" i="8"/>
  <c r="I21" i="8"/>
  <c r="F22" i="8"/>
  <c r="H22" i="8"/>
  <c r="I22" i="8"/>
  <c r="F187" i="8"/>
  <c r="H187" i="8"/>
  <c r="I187" i="8"/>
  <c r="F188" i="8"/>
  <c r="H188" i="8"/>
  <c r="I188" i="8"/>
  <c r="F189" i="8"/>
  <c r="H189" i="8"/>
  <c r="I189" i="8"/>
  <c r="H251" i="8"/>
  <c r="I251" i="8"/>
  <c r="H252" i="8"/>
  <c r="I252" i="8"/>
  <c r="H253" i="8"/>
  <c r="I253" i="8"/>
  <c r="F254" i="8"/>
  <c r="H254" i="8"/>
  <c r="I254" i="8"/>
  <c r="F255" i="8"/>
  <c r="H255" i="8"/>
  <c r="I255" i="8"/>
  <c r="F256" i="8"/>
  <c r="H256" i="8"/>
  <c r="I256" i="8"/>
  <c r="F257" i="8"/>
  <c r="H257" i="8"/>
  <c r="I257" i="8"/>
  <c r="P257" i="8"/>
  <c r="F258" i="8"/>
  <c r="H258" i="8"/>
  <c r="I258" i="8"/>
  <c r="K258" i="8"/>
  <c r="F259" i="8"/>
  <c r="H259" i="8"/>
  <c r="I259" i="8"/>
  <c r="K259" i="8"/>
  <c r="P259" i="8" s="1"/>
  <c r="R257" i="74"/>
  <c r="M257" i="74"/>
  <c r="P257" i="74" s="1"/>
  <c r="G257" i="74"/>
  <c r="J257" i="74" s="1"/>
  <c r="E257" i="77" s="1"/>
  <c r="G257" i="77" s="1"/>
  <c r="J257" i="77" s="1"/>
  <c r="R257" i="77"/>
  <c r="M257" i="77"/>
  <c r="P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P257" i="95"/>
  <c r="R257" i="96"/>
  <c r="M257" i="96"/>
  <c r="P257" i="96" s="1"/>
  <c r="G257" i="96"/>
  <c r="J257" i="96" s="1"/>
  <c r="R257" i="97"/>
  <c r="P257" i="97"/>
  <c r="M257" i="97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R88" i="74"/>
  <c r="M88" i="74"/>
  <c r="P88" i="74" s="1"/>
  <c r="G88" i="74"/>
  <c r="J88" i="74" s="1"/>
  <c r="E88" i="77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8"/>
  <c r="I88" i="8"/>
  <c r="H88" i="8"/>
  <c r="F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8"/>
  <c r="I87" i="8"/>
  <c r="H87" i="8"/>
  <c r="F87" i="8"/>
  <c r="R253" i="74"/>
  <c r="M253" i="74"/>
  <c r="P253" i="74" s="1"/>
  <c r="G253" i="74"/>
  <c r="J253" i="74" s="1"/>
  <c r="E253" i="77" s="1"/>
  <c r="R252" i="74"/>
  <c r="M252" i="74"/>
  <c r="P252" i="74" s="1"/>
  <c r="G252" i="74"/>
  <c r="J252" i="74" s="1"/>
  <c r="R251" i="74"/>
  <c r="M251" i="74"/>
  <c r="P251" i="74" s="1"/>
  <c r="G251" i="74"/>
  <c r="J251" i="74" s="1"/>
  <c r="E251" i="77" s="1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P249" i="92"/>
  <c r="M249" i="92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P252" i="95"/>
  <c r="R251" i="95"/>
  <c r="P251" i="95"/>
  <c r="R250" i="95"/>
  <c r="P250" i="95"/>
  <c r="R249" i="95"/>
  <c r="P249" i="95"/>
  <c r="R253" i="96"/>
  <c r="M253" i="96"/>
  <c r="P253" i="96" s="1"/>
  <c r="R252" i="96"/>
  <c r="M252" i="96"/>
  <c r="P252" i="96" s="1"/>
  <c r="R251" i="96"/>
  <c r="M251" i="96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P245" i="95"/>
  <c r="R244" i="95"/>
  <c r="P244" i="95"/>
  <c r="R243" i="95"/>
  <c r="P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I242" i="8"/>
  <c r="H242" i="8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P241" i="95"/>
  <c r="R240" i="95"/>
  <c r="P240" i="95"/>
  <c r="R239" i="95"/>
  <c r="P239" i="95"/>
  <c r="R238" i="95"/>
  <c r="R237" i="95"/>
  <c r="R236" i="95"/>
  <c r="P236" i="95"/>
  <c r="R235" i="95"/>
  <c r="P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2" i="102"/>
  <c r="J242" i="102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1" i="8"/>
  <c r="I241" i="8"/>
  <c r="H241" i="8"/>
  <c r="F241" i="8"/>
  <c r="P240" i="8"/>
  <c r="I240" i="8"/>
  <c r="H240" i="8"/>
  <c r="F240" i="8"/>
  <c r="P239" i="8"/>
  <c r="I239" i="8"/>
  <c r="H239" i="8"/>
  <c r="F239" i="8"/>
  <c r="P238" i="8"/>
  <c r="I238" i="8"/>
  <c r="H238" i="8"/>
  <c r="F238" i="8"/>
  <c r="P237" i="8"/>
  <c r="I237" i="8"/>
  <c r="H237" i="8"/>
  <c r="F237" i="8"/>
  <c r="I236" i="8"/>
  <c r="H236" i="8"/>
  <c r="F236" i="8"/>
  <c r="P235" i="8"/>
  <c r="I235" i="8"/>
  <c r="H235" i="8"/>
  <c r="F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8"/>
  <c r="I174" i="8"/>
  <c r="H174" i="8"/>
  <c r="F174" i="8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8"/>
  <c r="I102" i="8"/>
  <c r="H102" i="8"/>
  <c r="F102" i="8"/>
  <c r="H5" i="8"/>
  <c r="M48" i="98"/>
  <c r="P48" i="98" s="1"/>
  <c r="G247" i="8" l="1"/>
  <c r="J247" i="8" s="1"/>
  <c r="M94" i="8"/>
  <c r="J248" i="8"/>
  <c r="J250" i="8"/>
  <c r="J243" i="8"/>
  <c r="J246" i="8"/>
  <c r="J245" i="8"/>
  <c r="J244" i="8"/>
  <c r="E242" i="77"/>
  <c r="G251" i="77"/>
  <c r="J251" i="77" s="1"/>
  <c r="E241" i="77"/>
  <c r="G251" i="78"/>
  <c r="J251" i="78" s="1"/>
  <c r="E240" i="77"/>
  <c r="E239" i="77"/>
  <c r="E87" i="77"/>
  <c r="G255" i="8"/>
  <c r="G259" i="8"/>
  <c r="G253" i="8"/>
  <c r="G257" i="8"/>
  <c r="M257" i="8"/>
  <c r="M245" i="8"/>
  <c r="J258" i="8"/>
  <c r="G258" i="8"/>
  <c r="M252" i="8"/>
  <c r="M244" i="8"/>
  <c r="M236" i="8"/>
  <c r="M253" i="8"/>
  <c r="M259" i="8"/>
  <c r="M235" i="8"/>
  <c r="J259" i="8"/>
  <c r="G256" i="8"/>
  <c r="M250" i="8"/>
  <c r="M242" i="8"/>
  <c r="M249" i="8"/>
  <c r="M241" i="8"/>
  <c r="M243" i="8"/>
  <c r="M240" i="8"/>
  <c r="M88" i="8"/>
  <c r="M251" i="8"/>
  <c r="M247" i="8"/>
  <c r="M239" i="8"/>
  <c r="M87" i="8"/>
  <c r="M237" i="8"/>
  <c r="J255" i="8"/>
  <c r="M246" i="8"/>
  <c r="M238" i="8"/>
  <c r="M174" i="8"/>
  <c r="M102" i="8"/>
  <c r="G251" i="8"/>
  <c r="G254" i="8"/>
  <c r="J254" i="8"/>
  <c r="P237" i="82"/>
  <c r="J252" i="8"/>
  <c r="J253" i="8"/>
  <c r="G252" i="8"/>
  <c r="J257" i="8"/>
  <c r="P87" i="77"/>
  <c r="J88" i="8"/>
  <c r="G88" i="8"/>
  <c r="P241" i="78"/>
  <c r="P242" i="77"/>
  <c r="G252" i="77"/>
  <c r="J252" i="77" s="1"/>
  <c r="P238" i="77"/>
  <c r="G242" i="77"/>
  <c r="J242" i="77" s="1"/>
  <c r="P247" i="80"/>
  <c r="J251" i="8" l="1"/>
  <c r="J256" i="8"/>
  <c r="J242" i="8"/>
  <c r="G242" i="8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254" i="74"/>
  <c r="J254" i="74" s="1"/>
  <c r="E254" i="77" s="1"/>
  <c r="G255" i="74"/>
  <c r="J255" i="74" s="1"/>
  <c r="E255" i="77" s="1"/>
  <c r="G256" i="74"/>
  <c r="J256" i="74" s="1"/>
  <c r="E256" i="77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W20" i="8" s="1"/>
  <c r="AB20" i="8" s="1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M207" i="107"/>
  <c r="P207" i="107" s="1"/>
  <c r="M189" i="107"/>
  <c r="P189" i="107" s="1"/>
  <c r="M188" i="107"/>
  <c r="P188" i="107" s="1"/>
  <c r="M187" i="107"/>
  <c r="P187" i="107" s="1"/>
  <c r="M105" i="107"/>
  <c r="M104" i="107"/>
  <c r="M103" i="107"/>
  <c r="M82" i="107"/>
  <c r="M173" i="107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M180" i="107"/>
  <c r="M179" i="107"/>
  <c r="M178" i="107"/>
  <c r="M177" i="107"/>
  <c r="M176" i="107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M159" i="107"/>
  <c r="M158" i="107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M126" i="107"/>
  <c r="M125" i="107"/>
  <c r="M124" i="107"/>
  <c r="M123" i="107"/>
  <c r="M122" i="107"/>
  <c r="M121" i="107"/>
  <c r="M120" i="107"/>
  <c r="M119" i="107"/>
  <c r="M118" i="107"/>
  <c r="M117" i="107"/>
  <c r="M116" i="107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M95" i="107"/>
  <c r="M93" i="107"/>
  <c r="M92" i="107"/>
  <c r="M91" i="107"/>
  <c r="M90" i="107"/>
  <c r="M89" i="107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M71" i="107"/>
  <c r="M70" i="107"/>
  <c r="M69" i="107"/>
  <c r="M68" i="107"/>
  <c r="M67" i="107"/>
  <c r="M66" i="107"/>
  <c r="M65" i="107"/>
  <c r="M64" i="107"/>
  <c r="M63" i="107"/>
  <c r="M62" i="107"/>
  <c r="M61" i="107"/>
  <c r="M60" i="107"/>
  <c r="M59" i="107"/>
  <c r="M58" i="107"/>
  <c r="M57" i="107"/>
  <c r="M56" i="107"/>
  <c r="M55" i="107"/>
  <c r="M54" i="107"/>
  <c r="M53" i="107"/>
  <c r="M52" i="107"/>
  <c r="M51" i="107"/>
  <c r="M50" i="107"/>
  <c r="M49" i="107"/>
  <c r="M48" i="107"/>
  <c r="M47" i="107"/>
  <c r="M46" i="107"/>
  <c r="M45" i="107"/>
  <c r="M44" i="107"/>
  <c r="M43" i="107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M23" i="107"/>
  <c r="M22" i="107"/>
  <c r="M21" i="107"/>
  <c r="M20" i="107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M50" i="101"/>
  <c r="M49" i="101"/>
  <c r="M48" i="10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8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I207" i="8"/>
  <c r="H207" i="8"/>
  <c r="F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I105" i="8"/>
  <c r="H105" i="8"/>
  <c r="F105" i="8"/>
  <c r="P104" i="8"/>
  <c r="I104" i="8"/>
  <c r="H104" i="8"/>
  <c r="F104" i="8"/>
  <c r="P103" i="8"/>
  <c r="I103" i="8"/>
  <c r="H103" i="8"/>
  <c r="F103" i="8"/>
  <c r="P82" i="8"/>
  <c r="I82" i="8"/>
  <c r="H82" i="8"/>
  <c r="F82" i="8"/>
  <c r="P173" i="8"/>
  <c r="I173" i="8"/>
  <c r="H173" i="8"/>
  <c r="F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I186" i="8"/>
  <c r="H186" i="8"/>
  <c r="F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I190" i="8"/>
  <c r="H190" i="8"/>
  <c r="F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E103" i="77" l="1"/>
  <c r="E186" i="77"/>
  <c r="N262" i="106"/>
  <c r="N268" i="106" s="1"/>
  <c r="N262" i="105"/>
  <c r="N268" i="105" s="1"/>
  <c r="N270" i="105" s="1"/>
  <c r="P5" i="107"/>
  <c r="N262" i="107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31" i="97"/>
  <c r="P63" i="97"/>
  <c r="P91" i="97"/>
  <c r="P120" i="97"/>
  <c r="P144" i="97"/>
  <c r="P178" i="97"/>
  <c r="P205" i="97"/>
  <c r="P222" i="97"/>
  <c r="P188" i="97"/>
  <c r="M188" i="8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M104" i="8"/>
  <c r="P186" i="97"/>
  <c r="M186" i="8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M105" i="8"/>
  <c r="P24" i="97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M187" i="8"/>
  <c r="P82" i="77"/>
  <c r="P187" i="77"/>
  <c r="P188" i="77"/>
  <c r="P104" i="77"/>
  <c r="G87" i="77"/>
  <c r="J87" i="77" s="1"/>
  <c r="G88" i="78" s="1"/>
  <c r="J88" i="78" s="1"/>
  <c r="G104" i="8"/>
  <c r="G253" i="77"/>
  <c r="J253" i="77" s="1"/>
  <c r="G235" i="77"/>
  <c r="J235" i="77" s="1"/>
  <c r="G251" i="79" s="1"/>
  <c r="J251" i="79" s="1"/>
  <c r="G242" i="78"/>
  <c r="J242" i="78" s="1"/>
  <c r="G240" i="77"/>
  <c r="J240" i="77" s="1"/>
  <c r="G241" i="77"/>
  <c r="J241" i="77" s="1"/>
  <c r="G239" i="77"/>
  <c r="J239" i="77" s="1"/>
  <c r="G252" i="78" s="1"/>
  <c r="J252" i="78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G82" i="8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8" i="107"/>
  <c r="N271" i="107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J186" i="8"/>
  <c r="G103" i="8"/>
  <c r="P103" i="77"/>
  <c r="P105" i="77"/>
  <c r="P173" i="77"/>
  <c r="G190" i="8"/>
  <c r="J173" i="8"/>
  <c r="G173" i="8"/>
  <c r="J103" i="8"/>
  <c r="P190" i="77"/>
  <c r="P186" i="77"/>
  <c r="G186" i="8"/>
  <c r="N270" i="106" l="1"/>
  <c r="N271" i="106"/>
  <c r="J104" i="8"/>
  <c r="J87" i="8"/>
  <c r="G87" i="8"/>
  <c r="J236" i="8"/>
  <c r="G236" i="8"/>
  <c r="G239" i="8"/>
  <c r="J239" i="8"/>
  <c r="J237" i="8"/>
  <c r="G237" i="8"/>
  <c r="G240" i="8"/>
  <c r="J240" i="8"/>
  <c r="G241" i="8"/>
  <c r="J241" i="8"/>
  <c r="J235" i="8"/>
  <c r="G235" i="8"/>
  <c r="J238" i="8"/>
  <c r="G238" i="8"/>
  <c r="J82" i="8"/>
  <c r="J174" i="8"/>
  <c r="G174" i="8"/>
  <c r="J102" i="8"/>
  <c r="G102" i="8"/>
  <c r="N271" i="103"/>
  <c r="N271" i="101"/>
  <c r="N271" i="9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J190" i="8"/>
  <c r="P136" i="8"/>
  <c r="I136" i="8"/>
  <c r="H136" i="8"/>
  <c r="F136" i="8"/>
  <c r="P135" i="8"/>
  <c r="I135" i="8"/>
  <c r="H135" i="8"/>
  <c r="F135" i="8"/>
  <c r="P134" i="8"/>
  <c r="I134" i="8"/>
  <c r="H134" i="8"/>
  <c r="F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P135" i="77" l="1"/>
  <c r="P136" i="77"/>
  <c r="G134" i="8"/>
  <c r="J134" i="8"/>
  <c r="P134" i="77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X20" i="8" s="1"/>
  <c r="Z20" i="8" s="1"/>
  <c r="AC20" i="8" s="1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J12" i="8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12" i="8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E9" i="77" s="1"/>
  <c r="G11" i="74"/>
  <c r="J11" i="74" s="1"/>
  <c r="E11" i="77" s="1"/>
  <c r="G10" i="74"/>
  <c r="J10" i="74" s="1"/>
  <c r="E10" i="77" s="1"/>
  <c r="G229" i="82" l="1"/>
  <c r="J229" i="82" s="1"/>
  <c r="G237" i="82"/>
  <c r="J237" i="82" s="1"/>
  <c r="G12" i="88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J209" i="8"/>
  <c r="J210" i="8"/>
  <c r="J193" i="8"/>
  <c r="G193" i="8"/>
  <c r="J177" i="8"/>
  <c r="G177" i="8"/>
  <c r="G194" i="8"/>
  <c r="J194" i="8"/>
  <c r="G231" i="78" l="1"/>
  <c r="J231" i="78" s="1"/>
  <c r="G239" i="79" s="1"/>
  <c r="J239" i="79" s="1"/>
  <c r="G252" i="80" s="1"/>
  <c r="J252" i="80" s="1"/>
  <c r="G239" i="78"/>
  <c r="J239" i="78" s="1"/>
  <c r="G252" i="79" s="1"/>
  <c r="J252" i="79" s="1"/>
  <c r="G229" i="83"/>
  <c r="J229" i="83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G231" i="79" l="1"/>
  <c r="J231" i="79" s="1"/>
  <c r="G231" i="80" s="1"/>
  <c r="J231" i="80" s="1"/>
  <c r="G240" i="78"/>
  <c r="J240" i="78" s="1"/>
  <c r="G241" i="78"/>
  <c r="J241" i="78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52" i="81" s="1"/>
  <c r="J252" i="81" s="1"/>
  <c r="G229" i="85"/>
  <c r="J229" i="85" s="1"/>
  <c r="G229" i="86" s="1"/>
  <c r="J229" i="86" s="1"/>
  <c r="G237" i="87" s="1"/>
  <c r="J237" i="87" s="1"/>
  <c r="G240" i="79"/>
  <c r="J240" i="79" s="1"/>
  <c r="G241" i="79"/>
  <c r="J241" i="79" s="1"/>
  <c r="G231" i="81"/>
  <c r="J231" i="81" s="1"/>
  <c r="G239" i="81"/>
  <c r="J239" i="81" s="1"/>
  <c r="G252" i="82" s="1"/>
  <c r="J252" i="82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7" i="74"/>
  <c r="N264" i="74"/>
  <c r="M5" i="74"/>
  <c r="N262" i="74" s="1"/>
  <c r="G237" i="86" l="1"/>
  <c r="J237" i="86" s="1"/>
  <c r="G229" i="87"/>
  <c r="J229" i="87" s="1"/>
  <c r="G237" i="88" s="1"/>
  <c r="J237" i="88" s="1"/>
  <c r="G231" i="82"/>
  <c r="J231" i="82" s="1"/>
  <c r="G239" i="82"/>
  <c r="J239" i="82" s="1"/>
  <c r="G252" i="83" s="1"/>
  <c r="J252" i="83" s="1"/>
  <c r="G240" i="80"/>
  <c r="J240" i="80" s="1"/>
  <c r="G241" i="80"/>
  <c r="J241" i="80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J175" i="8"/>
  <c r="G175" i="8"/>
  <c r="P5" i="74"/>
  <c r="R260" i="74"/>
  <c r="G229" i="88" l="1"/>
  <c r="J229" i="88" s="1"/>
  <c r="G232" i="81"/>
  <c r="J232" i="81" s="1"/>
  <c r="G240" i="81"/>
  <c r="J240" i="81" s="1"/>
  <c r="G241" i="81"/>
  <c r="J241" i="81" s="1"/>
  <c r="G229" i="89"/>
  <c r="J229" i="89" s="1"/>
  <c r="G237" i="89"/>
  <c r="J237" i="89" s="1"/>
  <c r="G231" i="83"/>
  <c r="J231" i="83" s="1"/>
  <c r="G239" i="83"/>
  <c r="J239" i="83" s="1"/>
  <c r="G252" i="84" s="1"/>
  <c r="J252" i="84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3" i="8"/>
  <c r="X17" i="8"/>
  <c r="X16" i="8"/>
  <c r="X18" i="8"/>
  <c r="X14" i="8"/>
  <c r="N268" i="74"/>
  <c r="X13" i="8"/>
  <c r="G231" i="84" l="1"/>
  <c r="J231" i="84" s="1"/>
  <c r="G239" i="85" s="1"/>
  <c r="J239" i="85" s="1"/>
  <c r="G252" i="86" s="1"/>
  <c r="J252" i="86" s="1"/>
  <c r="G239" i="84"/>
  <c r="J239" i="84" s="1"/>
  <c r="G252" i="85" s="1"/>
  <c r="J252" i="85" s="1"/>
  <c r="G229" i="90"/>
  <c r="J229" i="90" s="1"/>
  <c r="G237" i="90"/>
  <c r="J237" i="90" s="1"/>
  <c r="G232" i="82"/>
  <c r="J232" i="82" s="1"/>
  <c r="G240" i="82"/>
  <c r="J240" i="82" s="1"/>
  <c r="G241" i="82"/>
  <c r="J241" i="82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232" i="83"/>
  <c r="J232" i="83" s="1"/>
  <c r="G240" i="83"/>
  <c r="J240" i="83" s="1"/>
  <c r="G241" i="83"/>
  <c r="J241" i="83" s="1"/>
  <c r="G229" i="91"/>
  <c r="J229" i="91" s="1"/>
  <c r="G237" i="91"/>
  <c r="J237" i="91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G232" i="84"/>
  <c r="J232" i="84" s="1"/>
  <c r="G240" i="84"/>
  <c r="J240" i="84" s="1"/>
  <c r="G241" i="84"/>
  <c r="J241" i="84" s="1"/>
  <c r="G229" i="92"/>
  <c r="J229" i="92" s="1"/>
  <c r="G237" i="92"/>
  <c r="J237" i="92" s="1"/>
  <c r="G231" i="86"/>
  <c r="J231" i="86" s="1"/>
  <c r="G239" i="87" s="1"/>
  <c r="J239" i="87" s="1"/>
  <c r="G252" i="88" s="1"/>
  <c r="J252" i="88" s="1"/>
  <c r="G239" i="86"/>
  <c r="J239" i="86" s="1"/>
  <c r="G252" i="87" s="1"/>
  <c r="J252" i="87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52" i="89" s="1"/>
  <c r="J252" i="89" s="1"/>
  <c r="G240" i="85"/>
  <c r="J240" i="85" s="1"/>
  <c r="G241" i="85"/>
  <c r="J241" i="85" s="1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N204" i="64"/>
  <c r="X107" i="64"/>
  <c r="J206" i="64" s="1"/>
  <c r="K207" i="64" s="1"/>
  <c r="E20" i="77" l="1"/>
  <c r="E21" i="77"/>
  <c r="E22" i="77"/>
  <c r="G22" i="77" s="1"/>
  <c r="J22" i="77" s="1"/>
  <c r="J19" i="8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2" i="8"/>
  <c r="J22" i="8"/>
  <c r="G21" i="8"/>
  <c r="J21" i="8"/>
  <c r="G20" i="8"/>
  <c r="J20" i="8"/>
  <c r="G231" i="89"/>
  <c r="J231" i="89" s="1"/>
  <c r="G239" i="89"/>
  <c r="J239" i="89" s="1"/>
  <c r="G252" i="90" s="1"/>
  <c r="J252" i="90" s="1"/>
  <c r="G229" i="94"/>
  <c r="J229" i="94" s="1"/>
  <c r="G237" i="94"/>
  <c r="J237" i="94" s="1"/>
  <c r="G232" i="86"/>
  <c r="J232" i="86" s="1"/>
  <c r="G240" i="86"/>
  <c r="J240" i="86" s="1"/>
  <c r="G241" i="86"/>
  <c r="J241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J168" i="8"/>
  <c r="G168" i="78"/>
  <c r="J168" i="78" s="1"/>
  <c r="K213" i="64"/>
  <c r="K215" i="64" s="1"/>
  <c r="G19" i="8" l="1"/>
  <c r="G12" i="104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52" i="91" s="1"/>
  <c r="J252" i="91" s="1"/>
  <c r="G240" i="87"/>
  <c r="J240" i="87" s="1"/>
  <c r="G241" i="87"/>
  <c r="J241" i="87" s="1"/>
  <c r="G232" i="87"/>
  <c r="J232" i="87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251" i="80" s="1"/>
  <c r="J251" i="80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254" i="77"/>
  <c r="J254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242" i="79" s="1"/>
  <c r="J242" i="79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G168" i="8"/>
  <c r="K216" i="64"/>
  <c r="G237" i="96" l="1"/>
  <c r="J237" i="96" s="1"/>
  <c r="J229" i="95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37" i="97"/>
  <c r="J237" i="97" s="1"/>
  <c r="G240" i="88"/>
  <c r="J240" i="88" s="1"/>
  <c r="G241" i="88"/>
  <c r="J241" i="88" s="1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52" i="92" s="1"/>
  <c r="J252" i="92" s="1"/>
  <c r="G253" i="79"/>
  <c r="J253" i="79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251" i="81" s="1"/>
  <c r="J251" i="81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2" i="80" s="1"/>
  <c r="J242" i="80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221" i="8"/>
  <c r="J221" i="8"/>
  <c r="J161" i="8"/>
  <c r="G161" i="8"/>
  <c r="J132" i="8"/>
  <c r="G132" i="8"/>
  <c r="J38" i="8"/>
  <c r="G38" i="8"/>
  <c r="J96" i="8"/>
  <c r="G96" i="8"/>
  <c r="J122" i="8"/>
  <c r="G122" i="8"/>
  <c r="J165" i="8"/>
  <c r="G165" i="8"/>
  <c r="J119" i="8"/>
  <c r="G119" i="8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E18" i="77" l="1"/>
  <c r="G18" i="77" s="1"/>
  <c r="J18" i="77" s="1"/>
  <c r="G18" i="8"/>
  <c r="J18" i="8"/>
  <c r="G230" i="79"/>
  <c r="J230" i="79" s="1"/>
  <c r="G238" i="80" s="1"/>
  <c r="J238" i="80" s="1"/>
  <c r="G86" i="79"/>
  <c r="J86" i="79" s="1"/>
  <c r="G229" i="98"/>
  <c r="J229" i="98" s="1"/>
  <c r="G237" i="99" s="1"/>
  <c r="J237" i="99" s="1"/>
  <c r="G231" i="92"/>
  <c r="J231" i="92" s="1"/>
  <c r="G239" i="92"/>
  <c r="J239" i="92" s="1"/>
  <c r="G252" i="93" s="1"/>
  <c r="J252" i="93" s="1"/>
  <c r="G230" i="80"/>
  <c r="J230" i="80" s="1"/>
  <c r="G232" i="89"/>
  <c r="J232" i="89" s="1"/>
  <c r="G240" i="89"/>
  <c r="J240" i="89" s="1"/>
  <c r="G241" i="89"/>
  <c r="J241" i="89" s="1"/>
  <c r="G253" i="80"/>
  <c r="J253" i="80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2" i="81" s="1"/>
  <c r="J242" i="81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251" i="82" s="1"/>
  <c r="J251" i="82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8" i="77"/>
  <c r="J8" i="77" s="1"/>
  <c r="J133" i="8"/>
  <c r="G133" i="8"/>
  <c r="G13" i="77"/>
  <c r="J13" i="77" s="1"/>
  <c r="G17" i="77"/>
  <c r="J17" i="77" s="1"/>
  <c r="G16" i="77"/>
  <c r="J16" i="77" s="1"/>
  <c r="G7" i="77"/>
  <c r="J7" i="77" s="1"/>
  <c r="J131" i="8"/>
  <c r="G131" i="8"/>
  <c r="G15" i="77"/>
  <c r="J15" i="77" s="1"/>
  <c r="G14" i="77"/>
  <c r="J14" i="77" s="1"/>
  <c r="J214" i="8"/>
  <c r="G214" i="8"/>
  <c r="Z34" i="8"/>
  <c r="AC34" i="8" s="1"/>
  <c r="N261" i="8"/>
  <c r="M262" i="8"/>
  <c r="H261" i="8"/>
  <c r="M266" i="8"/>
  <c r="H263" i="8"/>
  <c r="Z12" i="8"/>
  <c r="AC12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86" i="80" l="1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G241" i="90"/>
  <c r="J241" i="90" s="1"/>
  <c r="G240" i="90"/>
  <c r="J240" i="90" s="1"/>
  <c r="G230" i="81"/>
  <c r="J230" i="81" s="1"/>
  <c r="G238" i="81"/>
  <c r="J238" i="81" s="1"/>
  <c r="G237" i="100"/>
  <c r="J237" i="100" s="1"/>
  <c r="G231" i="93"/>
  <c r="J231" i="93" s="1"/>
  <c r="G239" i="93"/>
  <c r="J239" i="93" s="1"/>
  <c r="G252" i="94" s="1"/>
  <c r="J252" i="94" s="1"/>
  <c r="G253" i="81"/>
  <c r="J253" i="81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E116" i="83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242" i="82" s="1"/>
  <c r="J242" i="82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54" i="80"/>
  <c r="J254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86" i="81" l="1"/>
  <c r="J86" i="81" s="1"/>
  <c r="G87" i="81"/>
  <c r="J87" i="81" s="1"/>
  <c r="G88" i="82" s="1"/>
  <c r="J88" i="82" s="1"/>
  <c r="G231" i="94"/>
  <c r="J231" i="94" s="1"/>
  <c r="G239" i="94"/>
  <c r="J239" i="94" s="1"/>
  <c r="G252" i="95" s="1"/>
  <c r="J252" i="95" s="1"/>
  <c r="G227" i="81"/>
  <c r="J227" i="81" s="1"/>
  <c r="G235" i="81"/>
  <c r="J235" i="81" s="1"/>
  <c r="G251" i="83" s="1"/>
  <c r="J251" i="83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1" i="91"/>
  <c r="J241" i="91" s="1"/>
  <c r="G240" i="91"/>
  <c r="J240" i="91" s="1"/>
  <c r="G253" i="82"/>
  <c r="J253" i="82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254" i="81"/>
  <c r="J254" i="81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G241" i="92"/>
  <c r="J241" i="92" s="1"/>
  <c r="G240" i="92"/>
  <c r="J240" i="92" s="1"/>
  <c r="G227" i="82"/>
  <c r="J227" i="82" s="1"/>
  <c r="G235" i="82"/>
  <c r="J235" i="82" s="1"/>
  <c r="G251" i="84" s="1"/>
  <c r="J251" i="84" s="1"/>
  <c r="G234" i="82"/>
  <c r="J234" i="82" s="1"/>
  <c r="G242" i="83"/>
  <c r="J242" i="83" s="1"/>
  <c r="G230" i="83"/>
  <c r="J230" i="83" s="1"/>
  <c r="G238" i="83"/>
  <c r="J238" i="83" s="1"/>
  <c r="G231" i="95"/>
  <c r="G239" i="95"/>
  <c r="G253" i="83"/>
  <c r="J253" i="83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254" i="82"/>
  <c r="J254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58" i="84"/>
  <c r="J258" i="84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239" i="96" l="1"/>
  <c r="J239" i="96" s="1"/>
  <c r="G252" i="97" s="1"/>
  <c r="J252" i="97" s="1"/>
  <c r="J231" i="95"/>
  <c r="G198" i="96"/>
  <c r="J198" i="96" s="1"/>
  <c r="J198" i="95"/>
  <c r="G252" i="96"/>
  <c r="J252" i="96" s="1"/>
  <c r="J239" i="95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51" i="85" s="1"/>
  <c r="J251" i="85" s="1"/>
  <c r="G232" i="93"/>
  <c r="J232" i="93" s="1"/>
  <c r="G241" i="93"/>
  <c r="J241" i="93" s="1"/>
  <c r="G240" i="93"/>
  <c r="J240" i="93" s="1"/>
  <c r="G230" i="84"/>
  <c r="J230" i="84" s="1"/>
  <c r="G238" i="85" s="1"/>
  <c r="J238" i="85" s="1"/>
  <c r="G238" i="84"/>
  <c r="J238" i="84" s="1"/>
  <c r="G234" i="83"/>
  <c r="J234" i="83" s="1"/>
  <c r="G242" i="84"/>
  <c r="J242" i="84" s="1"/>
  <c r="G229" i="103"/>
  <c r="J229" i="103" s="1"/>
  <c r="G237" i="103"/>
  <c r="J237" i="103" s="1"/>
  <c r="G228" i="83"/>
  <c r="J228" i="83" s="1"/>
  <c r="G236" i="83"/>
  <c r="J236" i="83" s="1"/>
  <c r="G253" i="84"/>
  <c r="J253" i="84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254" i="83"/>
  <c r="J254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37" i="104" l="1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52" i="98" s="1"/>
  <c r="J252" i="98" s="1"/>
  <c r="G239" i="98"/>
  <c r="J239" i="98" s="1"/>
  <c r="G252" i="99" s="1"/>
  <c r="J252" i="99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G242" i="85"/>
  <c r="J242" i="85" s="1"/>
  <c r="G227" i="84"/>
  <c r="J227" i="84" s="1"/>
  <c r="G235" i="85" s="1"/>
  <c r="J235" i="85" s="1"/>
  <c r="G251" i="87" s="1"/>
  <c r="J251" i="87" s="1"/>
  <c r="G235" i="84"/>
  <c r="J235" i="84" s="1"/>
  <c r="G251" i="86" s="1"/>
  <c r="J251" i="86" s="1"/>
  <c r="G253" i="85"/>
  <c r="J253" i="85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54" i="84"/>
  <c r="J254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08" i="103" l="1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51" i="89" s="1"/>
  <c r="J251" i="89" s="1"/>
  <c r="G235" i="86"/>
  <c r="J235" i="86" s="1"/>
  <c r="G251" i="88" s="1"/>
  <c r="J251" i="88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41" i="95"/>
  <c r="J241" i="95" s="1"/>
  <c r="G240" i="95"/>
  <c r="J240" i="95" s="1"/>
  <c r="G234" i="85"/>
  <c r="J234" i="85" s="1"/>
  <c r="G242" i="86"/>
  <c r="J242" i="86" s="1"/>
  <c r="G253" i="86"/>
  <c r="J253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251" i="90" s="1"/>
  <c r="J251" i="90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42" i="87"/>
  <c r="J242" i="87" s="1"/>
  <c r="G229" i="106"/>
  <c r="J229" i="106" s="1"/>
  <c r="G241" i="96"/>
  <c r="J241" i="96" s="1"/>
  <c r="G240" i="96"/>
  <c r="J240" i="96" s="1"/>
  <c r="G232" i="96"/>
  <c r="J232" i="96" s="1"/>
  <c r="G253" i="87"/>
  <c r="J253" i="87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254" i="86"/>
  <c r="J254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42" i="88"/>
  <c r="J242" i="88" s="1"/>
  <c r="G228" i="89"/>
  <c r="J228" i="89" s="1"/>
  <c r="G236" i="89"/>
  <c r="J236" i="89" s="1"/>
  <c r="G227" i="89"/>
  <c r="J227" i="89" s="1"/>
  <c r="G235" i="89"/>
  <c r="J235" i="89" s="1"/>
  <c r="G251" i="91" s="1"/>
  <c r="J251" i="91" s="1"/>
  <c r="G232" i="97"/>
  <c r="J232" i="97" s="1"/>
  <c r="G241" i="97"/>
  <c r="J241" i="97" s="1"/>
  <c r="G240" i="97"/>
  <c r="J240" i="97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2" i="89"/>
  <c r="J242" i="89" s="1"/>
  <c r="G240" i="98"/>
  <c r="J240" i="98" s="1"/>
  <c r="G241" i="98"/>
  <c r="J241" i="98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51" i="92" s="1"/>
  <c r="J251" i="92" s="1"/>
  <c r="G230" i="90"/>
  <c r="J230" i="90" s="1"/>
  <c r="G238" i="90"/>
  <c r="J238" i="90" s="1"/>
  <c r="G253" i="89"/>
  <c r="J253" i="89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54" i="88"/>
  <c r="J254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42" i="90"/>
  <c r="J242" i="90" s="1"/>
  <c r="G227" i="91"/>
  <c r="J227" i="91" s="1"/>
  <c r="G235" i="91"/>
  <c r="J235" i="91" s="1"/>
  <c r="G251" i="93" s="1"/>
  <c r="J251" i="93" s="1"/>
  <c r="G228" i="91"/>
  <c r="J228" i="91" s="1"/>
  <c r="G236" i="91"/>
  <c r="J236" i="91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254" i="89"/>
  <c r="J254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42" i="91"/>
  <c r="J242" i="91" s="1"/>
  <c r="G230" i="92"/>
  <c r="J230" i="92" s="1"/>
  <c r="G238" i="92"/>
  <c r="J238" i="92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51" i="94" s="1"/>
  <c r="J251" i="94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254" i="90"/>
  <c r="J254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J208" i="8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51" i="95" s="1"/>
  <c r="J251" i="95" s="1"/>
  <c r="G234" i="91"/>
  <c r="J234" i="91" s="1"/>
  <c r="G242" i="92"/>
  <c r="J242" i="92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J204" i="8"/>
  <c r="J206" i="8"/>
  <c r="J183" i="8"/>
  <c r="J182" i="8"/>
  <c r="G208" i="8"/>
  <c r="J205" i="8"/>
  <c r="J184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2" i="93"/>
  <c r="J242" i="93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51" i="96" s="1"/>
  <c r="J251" i="96" s="1"/>
  <c r="G228" i="94"/>
  <c r="J228" i="94" s="1"/>
  <c r="G236" i="94"/>
  <c r="J236" i="94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206" i="8"/>
  <c r="G205" i="8"/>
  <c r="G182" i="8"/>
  <c r="G183" i="8"/>
  <c r="G204" i="8"/>
  <c r="G184" i="8"/>
  <c r="G93" i="96" l="1"/>
  <c r="J93" i="96" s="1"/>
  <c r="J93" i="95"/>
  <c r="G77" i="96"/>
  <c r="J77" i="96" s="1"/>
  <c r="J77" i="95"/>
  <c r="G21" i="96"/>
  <c r="J21" i="96" s="1"/>
  <c r="J21" i="95"/>
  <c r="G66" i="96"/>
  <c r="J66" i="96" s="1"/>
  <c r="J66" i="95"/>
  <c r="G98" i="96"/>
  <c r="J98" i="96" s="1"/>
  <c r="J98" i="95"/>
  <c r="G99" i="96"/>
  <c r="J99" i="96" s="1"/>
  <c r="J99" i="95"/>
  <c r="G86" i="95"/>
  <c r="G87" i="95"/>
  <c r="G240" i="103"/>
  <c r="J240" i="103" s="1"/>
  <c r="G232" i="103"/>
  <c r="J232" i="103" s="1"/>
  <c r="G259" i="103"/>
  <c r="J259" i="103" s="1"/>
  <c r="G234" i="93"/>
  <c r="J234" i="93" s="1"/>
  <c r="G242" i="94"/>
  <c r="J242" i="94" s="1"/>
  <c r="G228" i="95"/>
  <c r="G236" i="95"/>
  <c r="J236" i="95" s="1"/>
  <c r="G227" i="95"/>
  <c r="G235" i="95"/>
  <c r="G230" i="95"/>
  <c r="G238" i="95"/>
  <c r="J238" i="95" s="1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51" i="97" l="1"/>
  <c r="J251" i="97" s="1"/>
  <c r="J235" i="95"/>
  <c r="G235" i="96"/>
  <c r="J235" i="96" s="1"/>
  <c r="G251" i="98" s="1"/>
  <c r="J251" i="98" s="1"/>
  <c r="J227" i="95"/>
  <c r="G88" i="96"/>
  <c r="J88" i="96" s="1"/>
  <c r="J87" i="95"/>
  <c r="G51" i="96"/>
  <c r="J51" i="96" s="1"/>
  <c r="J51" i="95"/>
  <c r="G49" i="96"/>
  <c r="J49" i="96" s="1"/>
  <c r="J49" i="95"/>
  <c r="G87" i="96"/>
  <c r="J87" i="96" s="1"/>
  <c r="G88" i="97" s="1"/>
  <c r="J88" i="97" s="1"/>
  <c r="J86" i="95"/>
  <c r="G236" i="96"/>
  <c r="J236" i="96" s="1"/>
  <c r="J228" i="95"/>
  <c r="G238" i="96"/>
  <c r="J238" i="96" s="1"/>
  <c r="J230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2" i="95"/>
  <c r="J242" i="95" s="1"/>
  <c r="G227" i="97"/>
  <c r="J227" i="97" s="1"/>
  <c r="G235" i="98" s="1"/>
  <c r="J235" i="98" s="1"/>
  <c r="G251" i="100" s="1"/>
  <c r="J251" i="100" s="1"/>
  <c r="G235" i="97"/>
  <c r="J235" i="97" s="1"/>
  <c r="G251" i="99" s="1"/>
  <c r="J251" i="99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51" i="101" s="1"/>
  <c r="J251" i="101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2" i="96"/>
  <c r="J242" i="96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252" i="100" s="1"/>
  <c r="J252" i="100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93"/>
  <c r="J187" i="93" s="1"/>
  <c r="G187" i="74"/>
  <c r="J187" i="74" s="1"/>
  <c r="G187" i="84"/>
  <c r="J187" i="84" s="1"/>
  <c r="G187" i="92"/>
  <c r="J187" i="92" s="1"/>
  <c r="G187" i="81"/>
  <c r="J187" i="81" s="1"/>
  <c r="G187" i="89"/>
  <c r="J187" i="89" s="1"/>
  <c r="G258" i="97"/>
  <c r="J258" i="97" s="1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J105" i="74" s="1"/>
  <c r="E105" i="77" s="1"/>
  <c r="G105" i="77" s="1"/>
  <c r="J105" i="77" s="1"/>
  <c r="G105" i="84"/>
  <c r="J105" i="84" s="1"/>
  <c r="G105" i="92"/>
  <c r="J105" i="92" s="1"/>
  <c r="G105" i="82"/>
  <c r="J105" i="82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256" i="97"/>
  <c r="J256" i="97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219" i="8"/>
  <c r="J219" i="8"/>
  <c r="G105" i="96" l="1"/>
  <c r="J105" i="96" s="1"/>
  <c r="G105" i="97" s="1"/>
  <c r="J105" i="97" s="1"/>
  <c r="J105" i="95"/>
  <c r="G6" i="96"/>
  <c r="J6" i="96" s="1"/>
  <c r="J6" i="95"/>
  <c r="E189" i="77"/>
  <c r="G189" i="77" s="1"/>
  <c r="J189" i="77" s="1"/>
  <c r="E187" i="77"/>
  <c r="G187" i="77" s="1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189" i="8"/>
  <c r="J189" i="8"/>
  <c r="G187" i="8"/>
  <c r="J187" i="8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51" i="102" s="1"/>
  <c r="J251" i="102" s="1"/>
  <c r="G236" i="98"/>
  <c r="J236" i="98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G242" i="97"/>
  <c r="J242" i="97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J105" i="8"/>
  <c r="G105" i="8"/>
  <c r="G82" i="96"/>
  <c r="J82" i="96" s="1"/>
  <c r="G219" i="78"/>
  <c r="J219" i="78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2" i="98"/>
  <c r="J242" i="98" s="1"/>
  <c r="G225" i="102"/>
  <c r="J225" i="102" s="1"/>
  <c r="G236" i="99"/>
  <c r="J236" i="99" s="1"/>
  <c r="G228" i="99"/>
  <c r="J228" i="99" s="1"/>
  <c r="G230" i="101"/>
  <c r="J230" i="101" s="1"/>
  <c r="G252" i="102" s="1"/>
  <c r="J252" i="102" s="1"/>
  <c r="G238" i="101"/>
  <c r="J238" i="101" s="1"/>
  <c r="G227" i="101"/>
  <c r="J227" i="101" s="1"/>
  <c r="G235" i="101"/>
  <c r="J235" i="101" s="1"/>
  <c r="G259" i="97"/>
  <c r="J259" i="97" s="1"/>
  <c r="G253" i="98"/>
  <c r="J253" i="98" s="1"/>
  <c r="G188" i="94"/>
  <c r="J188" i="94" s="1"/>
  <c r="G188" i="85"/>
  <c r="J188" i="85" s="1"/>
  <c r="G188" i="81"/>
  <c r="J188" i="81" s="1"/>
  <c r="G188" i="79"/>
  <c r="J188" i="79" s="1"/>
  <c r="G188" i="87"/>
  <c r="J188" i="87" s="1"/>
  <c r="G188" i="93"/>
  <c r="J188" i="93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86"/>
  <c r="J207" i="86" s="1"/>
  <c r="G207" i="85"/>
  <c r="J207" i="85" s="1"/>
  <c r="G207" i="93"/>
  <c r="J207" i="93" s="1"/>
  <c r="G207" i="74"/>
  <c r="J207" i="74" s="1"/>
  <c r="E207" i="77" s="1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E76" i="77" s="1"/>
  <c r="G76" i="84"/>
  <c r="J76" i="84" s="1"/>
  <c r="G76" i="92"/>
  <c r="J76" i="92" s="1"/>
  <c r="G76" i="85"/>
  <c r="J76" i="85" s="1"/>
  <c r="G76" i="95"/>
  <c r="J76" i="95" s="1"/>
  <c r="G76" i="77"/>
  <c r="J76" i="77" s="1"/>
  <c r="G76" i="93"/>
  <c r="J76" i="93" s="1"/>
  <c r="G82" i="97"/>
  <c r="J82" i="97" s="1"/>
  <c r="G76" i="81"/>
  <c r="J76" i="81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54" i="97"/>
  <c r="J254" i="97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J207" i="95"/>
  <c r="E188" i="77"/>
  <c r="G188" i="77" s="1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251" i="103"/>
  <c r="J251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188" i="8"/>
  <c r="J188" i="8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42" i="99"/>
  <c r="J242" i="99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3" i="99"/>
  <c r="J253" i="99" s="1"/>
  <c r="G259" i="98"/>
  <c r="J259" i="98" s="1"/>
  <c r="G173" i="98"/>
  <c r="J173" i="98" s="1"/>
  <c r="G174" i="98"/>
  <c r="J174" i="98" s="1"/>
  <c r="G207" i="84"/>
  <c r="J207" i="84" s="1"/>
  <c r="G207" i="8"/>
  <c r="J207" i="8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8"/>
  <c r="J76" i="8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254" i="98"/>
  <c r="J254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J124" i="8"/>
  <c r="G124" i="8"/>
  <c r="G42" i="105" l="1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52" i="103"/>
  <c r="J252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2" i="100"/>
  <c r="J242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254" i="99"/>
  <c r="J254" i="99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52" i="104"/>
  <c r="J252" i="104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251" i="104"/>
  <c r="J251" i="104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254" i="100"/>
  <c r="J254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251" i="105"/>
  <c r="J251" i="105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52" i="105"/>
  <c r="J252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51" i="106"/>
  <c r="J251" i="106" s="1"/>
  <c r="E251" i="107" s="1"/>
  <c r="G234" i="102"/>
  <c r="J234" i="102" s="1"/>
  <c r="G234" i="103" s="1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254" i="101"/>
  <c r="J254" i="101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18" i="107" l="1"/>
  <c r="J18" i="107" s="1"/>
  <c r="G174" i="104"/>
  <c r="J174" i="104" s="1"/>
  <c r="G236" i="104"/>
  <c r="J236" i="104" s="1"/>
  <c r="G241" i="107"/>
  <c r="J241" i="107" s="1"/>
  <c r="G242" i="107"/>
  <c r="J242" i="107" s="1"/>
  <c r="G252" i="106"/>
  <c r="J252" i="106" s="1"/>
  <c r="E25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52" i="107" l="1"/>
  <c r="J252" i="107" s="1"/>
  <c r="G230" i="107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251" i="107"/>
  <c r="J251" i="107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53" i="104"/>
  <c r="J253" i="104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255" i="106"/>
  <c r="J255" i="106" s="1"/>
  <c r="E255" i="107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254" i="105"/>
  <c r="J254" i="105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253" i="106"/>
  <c r="J253" i="106" s="1"/>
  <c r="E253" i="107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54" i="106"/>
  <c r="J254" i="106" s="1"/>
  <c r="E254" i="107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G124" i="88"/>
  <c r="J124" i="88" s="1"/>
  <c r="G124" i="89" s="1"/>
  <c r="J124" i="89" s="1"/>
  <c r="G254" i="107"/>
  <c r="J254" i="107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F267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<sst xmlns="http://schemas.openxmlformats.org/spreadsheetml/2006/main" count="38607" uniqueCount="1432">
  <si>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</si>
  <si>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</si>
  <si>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</si>
  <si>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</si>
  <si>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</si>
  <si>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</si>
  <si>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</si>
  <si>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</si>
  <si>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</si>
  <si>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</si>
  <si>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</si>
  <si>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</si>
  <si>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</si>
  <si>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</si>
  <si>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</si>
  <si>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</si>
  <si>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</si>
  <si>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</si>
  <si>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</si>
  <si>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</si>
  <si>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</si>
  <si>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</si>
  <si>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</si>
  <si>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</si>
  <si>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</si>
  <si>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</si>
  <si>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</si>
  <si>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</si>
  <si>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</si>
  <si>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</si>
  <si>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</si>
  <si>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</si>
  <si>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</si>
  <si>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</si>
  <si>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</si>
  <si>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</si>
  <si>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</si>
  <si>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</si>
  <si>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</si>
  <si>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</si>
  <si>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</si>
  <si>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</si>
  <si>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</si>
  <si>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</si>
  <si>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</si>
  <si>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</si>
  <si>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</si>
  <si>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</si>
  <si>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</si>
  <si>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</si>
  <si>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</si>
  <si>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</si>
  <si>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</si>
  <si>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</si>
  <si>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</si>
  <si>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</si>
  <si>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</si>
  <si>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</si>
  <si>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</si>
  <si>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</si>
  <si>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</si>
  <si>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</si>
  <si>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</si>
  <si>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</si>
  <si>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</si>
  <si>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</si>
  <si>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</si>
  <si>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</si>
  <si>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</si>
  <si>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</si>
  <si>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</si>
  <si>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</si>
  <si>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</si>
  <si>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</si>
  <si>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</si>
  <si>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</si>
  <si>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</si>
  <si>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</si>
  <si>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</si>
  <si>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</si>
  <si>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</si>
  <si>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</si>
  <si>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</si>
  <si>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</si>
  <si>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</si>
  <si>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</si>
  <si>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</si>
  <si>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</si>
  <si>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</si>
  <si>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</si>
  <si>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</si>
  <si>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</si>
  <si>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</si>
  <si>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</si>
  <si>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</si>
  <si>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</si>
  <si>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</si>
  <si>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</si>
  <si>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</si>
  <si>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</si>
  <si>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</si>
  <si>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</si>
  <si>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</si>
  <si>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</si>
  <si>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</si>
  <si>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</si>
  <si>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</si>
  <si>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</si>
  <si>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</si>
  <si>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</si>
  <si>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</si>
  <si>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</si>
  <si>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</si>
  <si>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</si>
  <si>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</si>
  <si>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</si>
  <si>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</si>
  <si>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</si>
  <si>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</si>
  <si>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</si>
  <si>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</si>
  <si>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</si>
  <si>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</si>
  <si>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</si>
  <si>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</si>
  <si>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</si>
  <si>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</si>
  <si>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</si>
  <si>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</si>
  <si>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</si>
  <si>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</si>
  <si>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</si>
  <si>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</si>
  <si>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</si>
  <si>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</si>
  <si>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</si>
  <si>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</si>
  <si>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</si>
  <si>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</si>
  <si>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</si>
  <si>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</si>
  <si>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</si>
  <si>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</si>
  <si>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</si>
  <si>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</si>
  <si>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</si>
  <si>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</si>
  <si>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</si>
  <si>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</si>
  <si>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</si>
  <si>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</si>
  <si>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</si>
  <si>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</si>
  <si>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</si>
  <si>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</si>
  <si>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</si>
  <si>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</si>
  <si>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</si>
  <si>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</si>
  <si>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</si>
  <si>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</si>
  <si>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</si>
  <si>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</si>
  <si>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</si>
  <si>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</si>
  <si>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</si>
  <si>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</si>
  <si>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</si>
  <si>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</si>
  <si>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</si>
  <si>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</si>
  <si>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</si>
  <si>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</si>
  <si>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</si>
  <si>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</si>
  <si>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</si>
  <si>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</si>
  <si>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</si>
  <si>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</si>
  <si>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</si>
  <si>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</si>
  <si>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</si>
  <si>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</si>
  <si>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</si>
  <si>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</si>
  <si>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</si>
  <si>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</si>
  <si>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</si>
  <si>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</si>
  <si>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</si>
  <si>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</si>
  <si>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</si>
  <si>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</si>
  <si>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</si>
  <si>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</si>
  <si>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</si>
  <si>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</si>
  <si>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</si>
  <si>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</si>
  <si>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</si>
  <si>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</si>
  <si>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</si>
  <si>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</si>
  <si>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</si>
  <si>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</si>
  <si>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</si>
  <si>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</si>
  <si>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</si>
  <si>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</si>
  <si>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</si>
  <si>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</si>
  <si>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</si>
  <si>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</si>
  <si>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</si>
  <si>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</si>
  <si>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</si>
  <si>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</si>
  <si>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</si>
  <si>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</si>
  <si>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</si>
  <si>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</si>
  <si>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</si>
  <si>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</si>
  <si>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</si>
  <si>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</si>
  <si>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</si>
  <si>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</si>
  <si>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</si>
  <si>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</si>
  <si>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</si>
  <si>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</si>
  <si>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</si>
  <si>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</si>
  <si>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</si>
  <si>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</si>
  <si>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</si>
  <si>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</si>
  <si>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</si>
  <si>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</si>
  <si>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</si>
  <si>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</si>
  <si>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</si>
  <si>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</si>
  <si>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</si>
  <si>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</si>
  <si>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</si>
  <si>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</si>
  <si>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</si>
  <si>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</si>
  <si>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</si>
  <si>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</si>
  <si>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</si>
  <si>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</si>
  <si>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</si>
  <si>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</si>
  <si>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</si>
  <si>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</si>
  <si>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</si>
  <si>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</si>
  <si>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</si>
  <si>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</si>
  <si>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</si>
  <si>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</si>
  <si>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</si>
  <si>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</si>
  <si>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</si>
  <si>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</si>
  <si>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</si>
  <si>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</si>
  <si>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</si>
  <si>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</si>
  <si>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</si>
  <si>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</si>
  <si>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</si>
  <si>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</si>
  <si>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</si>
  <si>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</si>
  <si>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</si>
  <si>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</si>
  <si>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</si>
  <si>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</si>
  <si>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</si>
  <si>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</si>
  <si>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</si>
  <si>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</si>
  <si>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</si>
  <si>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</si>
  <si>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</si>
  <si>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</si>
  <si>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</si>
  <si>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</si>
  <si>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</si>
  <si>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</si>
  <si>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</si>
  <si>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</si>
  <si>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</si>
  <si>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</si>
  <si>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</si>
  <si>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</si>
  <si>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</si>
  <si>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</si>
  <si>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</si>
  <si>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</si>
  <si>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</si>
  <si>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</si>
  <si>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</si>
  <si>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</si>
  <si>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</si>
  <si>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</si>
  <si>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</si>
  <si>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</si>
  <si>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</si>
  <si>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</si>
  <si>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</si>
  <si>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</si>
  <si>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</si>
  <si>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</si>
  <si>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</si>
  <si>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</si>
  <si>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</si>
  <si>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</si>
  <si>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</si>
  <si>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</si>
  <si>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</si>
  <si>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</si>
  <si>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</si>
  <si>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</si>
  <si>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</si>
  <si>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</si>
  <si>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</si>
  <si>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</si>
  <si>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</si>
  <si>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</si>
  <si>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</si>
  <si>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</si>
  <si>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</si>
  <si>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</si>
  <si>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</si>
  <si>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</si>
  <si>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</si>
  <si>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</si>
  <si>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</si>
  <si>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</si>
  <si>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</si>
  <si>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</si>
  <si>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</si>
  <si>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</si>
  <si>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</si>
  <si>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</si>
  <si>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</si>
  <si>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</si>
  <si>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</si>
  <si>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</si>
  <si>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</si>
  <si>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</si>
  <si>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</si>
  <si>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</si>
  <si>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</si>
  <si>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</si>
  <si>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</si>
  <si>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</si>
  <si>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</si>
  <si>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</si>
  <si>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</si>
  <si>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</si>
  <si>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</si>
  <si>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</si>
  <si>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</si>
  <si>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</si>
  <si>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</si>
  <si>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</si>
  <si>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</si>
  <si>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</si>
  <si>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</si>
  <si>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</si>
  <si>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</si>
  <si>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</si>
  <si>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</si>
  <si>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</si>
  <si>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</si>
  <si>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</si>
  <si>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</si>
  <si>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</si>
  <si>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</si>
  <si>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</si>
  <si>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</si>
  <si>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</si>
  <si>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</si>
  <si>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</si>
  <si>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</si>
  <si>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</si>
  <si>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</si>
  <si>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</si>
  <si>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</si>
  <si>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</si>
  <si>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</si>
  <si>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</si>
  <si>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</si>
  <si>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</si>
  <si>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</si>
  <si>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</si>
  <si>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</si>
  <si>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</si>
  <si>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</si>
  <si>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</si>
  <si>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</si>
  <si>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</si>
  <si>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</si>
  <si>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</si>
  <si>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</si>
  <si>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</si>
  <si>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</si>
  <si>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</si>
  <si>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</si>
  <si>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</si>
  <si>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</si>
  <si>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</si>
  <si>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</si>
  <si>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</si>
  <si>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</si>
  <si>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</si>
  <si>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</si>
  <si>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</si>
  <si>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</si>
  <si>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</si>
  <si>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</si>
  <si>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</si>
  <si>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</si>
  <si>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</si>
  <si>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</si>
  <si>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</si>
  <si>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</si>
  <si>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</si>
  <si>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</si>
  <si>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</si>
  <si>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</si>
  <si>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</si>
  <si>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</si>
  <si>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</si>
  <si>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</si>
  <si>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</si>
  <si>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</si>
  <si>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</si>
  <si>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</si>
  <si>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</si>
  <si>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</si>
  <si>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</si>
  <si>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</si>
  <si>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</si>
  <si>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</si>
  <si>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</si>
  <si>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</si>
  <si>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</si>
  <si>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</si>
  <si>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</si>
  <si>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</si>
  <si>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</si>
  <si>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</si>
  <si>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</si>
  <si>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</si>
  <si>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</si>
  <si>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</si>
  <si>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</si>
  <si>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</si>
  <si>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</si>
  <si>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</si>
  <si>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</si>
  <si>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</si>
  <si>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</si>
  <si>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</si>
  <si>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</si>
  <si>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</si>
  <si>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</si>
  <si>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</si>
  <si>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</si>
  <si>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</si>
  <si>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</si>
  <si>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</si>
  <si>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</si>
  <si>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</si>
  <si>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</si>
  <si>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</si>
  <si>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</si>
  <si>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</si>
  <si>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</si>
  <si>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</si>
  <si>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</si>
  <si>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</si>
  <si>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</si>
  <si>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</si>
  <si>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</si>
  <si>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</si>
  <si>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</si>
  <si>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</si>
  <si>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</si>
  <si>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</si>
  <si>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</si>
  <si>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</si>
  <si>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</si>
  <si>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</si>
  <si>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</si>
  <si>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</si>
  <si>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</si>
  <si>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</si>
  <si>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</si>
  <si>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</si>
  <si>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</si>
  <si>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</si>
  <si>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</si>
  <si>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</si>
  <si>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</si>
  <si>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</si>
  <si>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</si>
  <si>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</si>
  <si>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</si>
  <si>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</si>
  <si>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</si>
  <si>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</si>
  <si>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</si>
  <si>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</si>
  <si>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</si>
  <si>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</si>
  <si>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</si>
  <si>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</si>
  <si>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</si>
  <si>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</si>
  <si>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</si>
  <si>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</si>
  <si>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</si>
  <si>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</si>
  <si>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</si>
  <si>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</si>
  <si>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</si>
  <si>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</si>
  <si>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</si>
  <si>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</si>
  <si>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</si>
  <si>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</si>
  <si>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</si>
  <si>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</si>
  <si>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</si>
  <si>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</si>
  <si>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</si>
  <si>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</si>
  <si>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</si>
  <si>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</si>
  <si>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</si>
  <si>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</si>
  <si>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</si>
  <si>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</si>
  <si>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</si>
  <si>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</si>
  <si>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</si>
  <si>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</si>
  <si>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</si>
  <si>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</si>
  <si>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</si>
  <si>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</si>
  <si>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</si>
  <si>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</si>
  <si>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</si>
  <si>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</si>
  <si>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</si>
  <si>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</si>
  <si>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</si>
  <si>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</si>
  <si>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</si>
  <si>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</si>
  <si>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</si>
  <si>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</si>
  <si>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</si>
  <si>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</si>
  <si>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</si>
  <si>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</si>
  <si>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</si>
  <si>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</si>
  <si>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</si>
  <si>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</si>
  <si>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</si>
  <si>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</si>
  <si>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</si>
  <si>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</si>
  <si>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</si>
  <si>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</si>
  <si>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</si>
  <si>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</si>
  <si>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</si>
  <si>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</si>
  <si>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</si>
  <si>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</si>
  <si>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</si>
  <si>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</si>
  <si>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</si>
  <si>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</si>
  <si>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</si>
  <si>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</si>
  <si>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</si>
  <si>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</si>
  <si>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</si>
  <si>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</si>
  <si>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</si>
  <si>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</si>
  <si>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</si>
  <si>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</si>
  <si>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</si>
  <si>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</si>
  <si>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</si>
  <si>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</si>
  <si>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</si>
  <si>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</si>
  <si>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</si>
  <si>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</si>
  <si>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</si>
  <si>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</si>
  <si>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</si>
  <si>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</si>
  <si>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</si>
  <si>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</si>
  <si>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</si>
  <si>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</si>
  <si>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</si>
  <si>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</si>
  <si>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</si>
  <si>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</si>
  <si>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</si>
  <si>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</si>
  <si>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</si>
  <si>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</si>
  <si>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</si>
  <si>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</si>
  <si>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</si>
  <si>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</si>
  <si>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</si>
  <si>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</si>
  <si>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</si>
  <si>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</si>
  <si>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</si>
  <si>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</si>
  <si>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</si>
  <si>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</si>
  <si>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</si>
  <si>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</si>
  <si>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</si>
  <si>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</si>
  <si>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</si>
  <si>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</si>
  <si>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</si>
  <si>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</si>
  <si>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</si>
  <si>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</si>
  <si>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</si>
  <si>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</si>
  <si>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</si>
  <si>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</si>
  <si>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</si>
  <si>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</si>
  <si>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</si>
  <si>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</si>
  <si>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</si>
  <si>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</si>
  <si>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</si>
  <si>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</si>
  <si>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</si>
  <si>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</si>
  <si>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</si>
  <si>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</si>
  <si>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</si>
  <si>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</si>
  <si>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</si>
  <si>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</si>
  <si>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</si>
  <si>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</si>
  <si>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</si>
  <si>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</si>
  <si>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</si>
  <si>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</si>
  <si>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</si>
  <si>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</si>
  <si>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</si>
  <si>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</si>
  <si>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</si>
  <si>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</si>
  <si>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</si>
  <si>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</si>
  <si>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</si>
  <si>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</si>
  <si>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</si>
  <si>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</si>
  <si>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</si>
  <si>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</si>
  <si>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</si>
  <si>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</si>
  <si>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</si>
  <si>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</si>
  <si>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</si>
  <si>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</si>
  <si>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</si>
  <si>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</si>
  <si>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</si>
  <si>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</si>
  <si>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</si>
  <si>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</si>
  <si>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</si>
  <si>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</si>
  <si>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</si>
  <si>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</si>
  <si>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</si>
  <si>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</si>
  <si>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</si>
  <si>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</si>
  <si>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</si>
  <si>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</si>
  <si>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</si>
  <si>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</si>
  <si>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</si>
  <si>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</si>
  <si>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</si>
  <si>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</si>
  <si>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</si>
  <si>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</si>
  <si>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</si>
  <si>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</si>
  <si>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</si>
  <si>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</si>
  <si>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</si>
  <si>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</si>
  <si>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</si>
  <si>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</si>
  <si>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</si>
  <si>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</si>
  <si>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</si>
  <si>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</si>
  <si>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</si>
  <si>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</si>
  <si>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</si>
  <si>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</si>
  <si>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</si>
  <si>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</si>
  <si>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</si>
  <si>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</si>
  <si>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</si>
  <si>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</si>
  <si>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</si>
  <si>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</si>
  <si>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</si>
  <si>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</si>
  <si>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</si>
  <si>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</si>
  <si>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</si>
  <si>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</si>
  <si>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</si>
  <si>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</si>
  <si>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</si>
  <si>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</si>
  <si>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</si>
  <si>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</si>
  <si>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</si>
  <si>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</si>
  <si>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</si>
  <si>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</si>
  <si>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</si>
  <si>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</si>
  <si>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</si>
  <si>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</si>
  <si>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</si>
  <si>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</si>
  <si>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</si>
  <si>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</si>
  <si>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</si>
  <si>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</si>
  <si>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</si>
  <si>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</si>
  <si>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</si>
  <si>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</si>
  <si>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</si>
  <si>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</si>
  <si>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</si>
  <si>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</si>
  <si>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</si>
  <si>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</si>
  <si>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</si>
  <si>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</si>
  <si>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</si>
  <si>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</si>
  <si>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</si>
  <si>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</si>
  <si>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</si>
  <si>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</si>
  <si>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</si>
  <si>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</si>
  <si>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</si>
  <si>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</si>
  <si>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</si>
  <si>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</si>
  <si>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</si>
  <si>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</si>
  <si>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</si>
  <si>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</si>
  <si>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</si>
  <si>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</si>
  <si>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</si>
  <si>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</si>
  <si>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</si>
  <si>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</si>
  <si>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</si>
  <si>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</si>
  <si>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</si>
  <si>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</si>
  <si>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</si>
  <si>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</si>
  <si>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</si>
  <si>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</si>
  <si>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</si>
  <si>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</si>
  <si>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</si>
  <si>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</si>
  <si>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</si>
  <si>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</si>
  <si>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</si>
  <si>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</si>
  <si>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</si>
  <si>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</si>
  <si>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</si>
  <si>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</si>
  <si>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</si>
  <si>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</si>
  <si>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</si>
  <si>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</si>
  <si>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</si>
  <si>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</si>
  <si>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</si>
  <si>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</si>
  <si>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</si>
  <si>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</si>
  <si>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</si>
  <si>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</si>
  <si>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</si>
  <si>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</si>
  <si>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</si>
  <si>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</si>
  <si>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</si>
  <si>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</si>
  <si>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</si>
  <si>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</si>
  <si>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</si>
  <si>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</si>
  <si>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</si>
  <si>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</si>
  <si>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</si>
  <si>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</si>
  <si>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</si>
  <si>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</si>
  <si>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</si>
  <si>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</si>
  <si>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</si>
  <si>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</si>
  <si>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</si>
  <si>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</si>
  <si>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</si>
  <si>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</si>
  <si>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</si>
  <si>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</si>
  <si>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</si>
  <si>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</si>
  <si>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</si>
  <si>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</si>
  <si>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</si>
  <si>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</si>
  <si>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</si>
  <si>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</si>
  <si>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</si>
  <si>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</si>
  <si>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</si>
  <si>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</si>
  <si>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</si>
  <si>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</si>
  <si>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</si>
  <si>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</si>
  <si>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</si>
  <si>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</si>
  <si>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</si>
  <si>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</si>
  <si>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</si>
  <si>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</si>
  <si>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</si>
  <si>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</si>
  <si>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</si>
  <si>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</si>
  <si>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</si>
  <si>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</si>
  <si>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</si>
  <si>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</si>
  <si>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</si>
  <si>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</si>
  <si>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</si>
  <si>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</si>
  <si>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</si>
  <si>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</si>
  <si>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</si>
  <si>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</si>
  <si>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</si>
  <si>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</si>
  <si>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</si>
  <si>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</si>
  <si>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</si>
  <si>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</si>
  <si>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</si>
  <si>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</si>
  <si>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</si>
  <si>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</si>
  <si>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</si>
  <si>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</si>
  <si>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</si>
  <si>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</si>
  <si>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</si>
  <si>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</si>
  <si>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</si>
  <si>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</si>
  <si>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</si>
  <si>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</si>
  <si>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</si>
  <si>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</si>
  <si>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</si>
  <si>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</si>
  <si>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</si>
  <si>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</si>
  <si>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</si>
  <si>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</si>
  <si>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</si>
  <si>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</si>
  <si>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</si>
  <si>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</si>
  <si>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</si>
  <si>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</si>
  <si>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</si>
  <si>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</si>
  <si>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</si>
  <si>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</si>
  <si>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</si>
  <si>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</si>
  <si>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</si>
  <si>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</si>
  <si>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</si>
  <si>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</si>
  <si>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</si>
  <si>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</si>
  <si>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</si>
  <si>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</si>
  <si>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</si>
  <si>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</si>
  <si>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</si>
  <si>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</si>
  <si>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</si>
  <si>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</si>
  <si>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</si>
  <si>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</si>
  <si>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</si>
  <si>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</si>
  <si>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</si>
  <si>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</si>
  <si>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</si>
  <si>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</si>
  <si>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</si>
  <si>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</si>
  <si>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</si>
  <si>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</si>
  <si>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</si>
  <si>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</si>
  <si>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</si>
  <si>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</si>
  <si>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</si>
  <si>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</si>
  <si>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</si>
  <si>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</si>
  <si>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</si>
  <si>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</si>
  <si>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</si>
  <si>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</si>
  <si>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</si>
  <si>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</si>
  <si>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</si>
  <si>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</si>
  <si>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</si>
  <si>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</si>
  <si>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</si>
  <si>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</si>
  <si>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</si>
  <si>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</si>
  <si>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</si>
  <si>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</si>
  <si>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</si>
  <si>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</si>
  <si>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</si>
  <si>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</si>
  <si>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</si>
  <si>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</si>
  <si>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</si>
  <si>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</si>
  <si>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</si>
  <si>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</si>
  <si>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</si>
  <si>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</si>
  <si>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</si>
  <si>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</si>
  <si>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</si>
  <si>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</si>
  <si>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</si>
  <si>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</si>
  <si>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</si>
  <si>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</si>
  <si>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</si>
  <si>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</si>
  <si>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</si>
  <si>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</si>
  <si>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</si>
  <si>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</si>
  <si>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</si>
  <si>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</si>
  <si>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</si>
  <si>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</si>
  <si>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</si>
  <si>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</si>
  <si>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</si>
  <si>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</si>
  <si>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</si>
  <si>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</si>
  <si>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</si>
  <si>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</si>
  <si>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</si>
  <si>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</si>
  <si>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</si>
  <si>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</si>
  <si>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</si>
  <si>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</si>
  <si>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</si>
  <si>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</si>
  <si>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</si>
  <si>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</si>
  <si>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</si>
  <si>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</si>
  <si>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</si>
  <si>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</si>
  <si>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</si>
  <si>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</si>
  <si>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</si>
  <si>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</si>
  <si>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</si>
  <si>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</si>
  <si>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</si>
  <si>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</si>
  <si>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</si>
  <si>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</si>
  <si>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</si>
  <si>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</si>
  <si>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</si>
  <si>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</si>
  <si>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</si>
  <si>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</si>
  <si>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</si>
  <si>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</si>
  <si>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</si>
  <si>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</si>
  <si>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</si>
  <si>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</si>
  <si>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</si>
  <si>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</si>
  <si>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</si>
  <si>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</si>
  <si>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</si>
  <si>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</si>
  <si>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</si>
  <si>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</si>
  <si>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</si>
  <si>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</si>
  <si>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</si>
  <si>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</si>
  <si>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</si>
  <si>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</si>
  <si>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</si>
  <si>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</si>
  <si>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</si>
  <si>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</si>
  <si>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</si>
  <si>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</si>
  <si>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</si>
  <si>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</si>
  <si>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</si>
  <si>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</si>
  <si>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</si>
  <si>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</si>
  <si>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</si>
  <si>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</si>
  <si>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</si>
  <si>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</si>
  <si>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</si>
  <si>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</si>
  <si>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</si>
  <si>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</si>
  <si>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</si>
  <si>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</si>
  <si>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</si>
  <si>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</si>
  <si>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</si>
  <si>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</si>
  <si>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</si>
  <si>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</si>
  <si>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</si>
  <si>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</si>
  <si>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</si>
  <si>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</si>
  <si>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</si>
  <si>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</si>
  <si>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</si>
  <si>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</si>
  <si>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</si>
  <si>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</si>
  <si>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</si>
  <si>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</si>
  <si>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</si>
  <si>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</si>
  <si>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</si>
  <si>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</si>
  <si>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</si>
  <si>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</si>
  <si>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</si>
  <si>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</si>
  <si>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</si>
  <si>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</si>
  <si>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</si>
  <si>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</si>
  <si>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</si>
  <si>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</si>
  <si>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</si>
  <si>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</si>
  <si>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</si>
  <si>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</si>
  <si>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</si>
  <si>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</si>
  <si>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</si>
  <si>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</si>
  <si>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</si>
  <si>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</si>
  <si>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</si>
  <si>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</si>
  <si>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</si>
  <si>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</si>
  <si>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</si>
  <si>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</si>
  <si>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</si>
  <si>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</si>
  <si>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</si>
  <si>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</si>
  <si>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</si>
  <si>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</si>
  <si>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</si>
  <si>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</si>
  <si>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</si>
  <si>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</si>
  <si>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</si>
  <si>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</si>
  <si>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</si>
  <si>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</si>
  <si>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</si>
  <si>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</si>
  <si>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</si>
  <si>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</si>
  <si>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</si>
  <si>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</si>
  <si>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</si>
  <si>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</si>
  <si>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</si>
  <si>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</si>
  <si>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</si>
  <si>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</si>
  <si>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</si>
  <si>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</si>
  <si>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</si>
  <si>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</si>
  <si>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</si>
  <si>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</si>
  <si>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</si>
  <si>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</si>
  <si>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</si>
  <si>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</si>
  <si>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</si>
  <si>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</si>
  <si>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</si>
  <si>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</si>
  <si>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</si>
  <si>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</si>
  <si>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</si>
  <si>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</si>
  <si>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</si>
  <si>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</si>
  <si>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</si>
  <si>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</si>
  <si>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</si>
  <si>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</si>
  <si>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</si>
  <si>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</si>
  <si>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</si>
  <si>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</si>
  <si>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</si>
  <si>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</si>
  <si>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</si>
  <si>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</si>
  <si>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</si>
  <si>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</si>
  <si>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</si>
  <si>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</si>
  <si>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</si>
  <si>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</si>
  <si>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</si>
  <si>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</si>
  <si>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</si>
  <si>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</si>
  <si>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</si>
  <si>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</si>
  <si>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</si>
  <si>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</si>
  <si>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</si>
  <si>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</si>
  <si>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</si>
  <si>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</si>
  <si>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</si>
  <si>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</si>
  <si>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</si>
  <si>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</si>
  <si>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</si>
  <si>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</si>
  <si>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</si>
  <si>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</si>
  <si>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</si>
  <si>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</si>
  <si>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</si>
  <si>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</si>
  <si>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</si>
  <si>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</si>
  <si>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</si>
  <si>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</si>
  <si>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</si>
  <si>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</si>
  <si>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</si>
  <si>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</si>
  <si>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</si>
  <si>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</si>
  <si>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</si>
  <si>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</si>
  <si>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</si>
  <si>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</si>
  <si>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</si>
  <si>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</si>
  <si>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</si>
  <si>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</si>
  <si>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</si>
  <si>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</si>
  <si>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</si>
  <si>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</si>
  <si>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</si>
  <si>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</si>
  <si>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</si>
  <si>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</si>
  <si>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</si>
  <si>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</si>
  <si>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</si>
  <si>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</si>
  <si>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</si>
  <si>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</si>
  <si>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</si>
  <si>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</si>
  <si>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</si>
  <si>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</si>
  <si>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</si>
  <si>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</si>
  <si>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</si>
  <si>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</si>
  <si>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</si>
  <si>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</si>
  <si>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</si>
  <si>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</si>
  <si>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</si>
  <si>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</si>
  <si>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</si>
  <si>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</si>
  <si>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</si>
  <si>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</si>
  <si>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</si>
  <si>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</si>
  <si>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</si>
  <si>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</si>
  <si>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</si>
  <si>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</si>
  <si>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</si>
  <si>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</si>
  <si>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</si>
  <si>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</si>
  <si>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</si>
  <si>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</si>
  <si>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</si>
  <si>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</si>
  <si>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</si>
  <si>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</si>
  <si>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</si>
  <si>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</si>
  <si>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</si>
  <si>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</si>
  <si>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</si>
  <si>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</si>
  <si>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</si>
  <si>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</si>
  <si>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</si>
  <si>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</si>
  <si>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</si>
  <si>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</si>
  <si>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</si>
  <si>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</si>
  <si>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</si>
  <si>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</si>
  <si>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</si>
  <si>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</si>
  <si>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</si>
  <si>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</si>
  <si>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</si>
  <si>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</si>
  <si>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</si>
  <si>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</si>
  <si>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</si>
  <si>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</si>
  <si>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</si>
  <si>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</si>
  <si>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</si>
  <si>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</si>
  <si>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</si>
  <si>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</si>
  <si>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</si>
  <si>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</si>
  <si>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</si>
  <si>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</si>
  <si>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</si>
  <si>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</si>
  <si>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</si>
  <si>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</si>
  <si>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</si>
  <si>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</si>
  <si>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</si>
  <si>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</si>
  <si>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</si>
  <si>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</si>
  <si>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</si>
  <si>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</si>
  <si>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</si>
  <si>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</si>
  <si>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</si>
  <si>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</si>
  <si>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</si>
  <si>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</si>
  <si>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</si>
  <si>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</si>
  <si>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</si>
  <si>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</si>
  <si>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</si>
  <si>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</si>
  <si>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</si>
  <si>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</si>
  <si>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</si>
  <si>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</si>
  <si>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</si>
  <si>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</si>
  <si>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</si>
  <si>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</si>
  <si>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</si>
  <si>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</si>
  <si>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</si>
  <si>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</si>
  <si>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</si>
  <si>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</si>
  <si>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</si>
  <si>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</si>
  <si>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</si>
  <si>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</si>
  <si>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</si>
  <si>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</si>
  <si>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</si>
  <si>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</si>
  <si>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</si>
  <si>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</si>
  <si>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</si>
  <si>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</si>
  <si>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</si>
  <si>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</si>
  <si>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</si>
  <si>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</si>
  <si>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</si>
  <si>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</si>
  <si>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</si>
  <si>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</si>
  <si>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</si>
  <si>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</si>
  <si>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</si>
  <si>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</si>
  <si>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</si>
  <si>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</si>
  <si>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</si>
  <si>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</si>
  <si>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</si>
  <si>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</si>
  <si>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</si>
  <si>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</si>
  <si>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</si>
  <si>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</si>
  <si>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</si>
  <si>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</si>
  <si>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</si>
  <si>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</si>
  <si>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</si>
  <si>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</si>
  <si>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</si>
  <si>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</si>
  <si>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10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</si>
  <si>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</si>
  <si>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</si>
  <si>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</si>
  <si>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</si>
  <si>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</si>
  <si>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</si>
  <si>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</si>
  <si>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</si>
  <si>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 ลำพยา 3 เก่า วันที่ 1-30  เม.ย. 2568</t>
  </si>
  <si>
    <t>สรุปยอดขาย บูธ  ลำพยา 3 เก่า วันที่ 1-30  เม.ย. 2568</t>
  </si>
  <si>
    <t>โยก ลำ 3 ห</t>
  </si>
  <si>
    <t>โยกลำ 3 ห</t>
  </si>
  <si>
    <t>จ่ายค่าไฟ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</si>
</sst>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43" fontId="10" fillId="5" borderId="1" xfId="1" applyFont="1" applyFill="1" applyBorder="1" applyAlignment="1">
      <alignment horizontal="center"/>
    </xf>
    <xf numFmtId="2" fontId="2" fillId="17" borderId="19" xfId="0" applyNumberFormat="1" applyFont="1" applyFill="1" applyBorder="1"/>
    <xf numFmtId="43" fontId="6" fillId="2" borderId="0" xfId="0" applyNumberFormat="1" applyFont="1" applyFill="1" applyAlignment="1">
      <alignment horizont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A2" sqref="A2:O2"/>
      <selection pane="bottomLeft" activeCell="A2" sqref="A2:O2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S19" sqref="S19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92"/>
      <c r="P2" s="68"/>
      <c r="Q2" s="125" t="s">
        <v>1428</v>
      </c>
      <c r="R2" s="125"/>
      <c r="S2" s="125"/>
      <c r="T2" s="125"/>
      <c r="U2" s="125"/>
      <c r="V2" s="125"/>
      <c r="W2" s="125"/>
      <c r="X2" s="125"/>
      <c r="Y2" s="125"/>
      <c r="Z2" s="125"/>
      <c r="AA2" s="94"/>
      <c r="AB2" s="94"/>
    </row>
    <row r="3" spans="1:29" s="5" customFormat="1" ht="24.6" customHeight="1" x14ac:dyDescent="0.55000000000000004">
      <c r="A3" s="131" t="s">
        <v>1</v>
      </c>
      <c r="B3" s="131" t="s">
        <v>1354</v>
      </c>
      <c r="C3" s="131" t="s">
        <v>2</v>
      </c>
      <c r="D3" s="131" t="s">
        <v>1355</v>
      </c>
      <c r="E3" s="131" t="s">
        <v>3</v>
      </c>
      <c r="F3" s="131" t="s">
        <v>4</v>
      </c>
      <c r="G3" s="131" t="s">
        <v>5</v>
      </c>
      <c r="H3" s="77" t="s">
        <v>6</v>
      </c>
      <c r="I3" s="132" t="s">
        <v>273</v>
      </c>
      <c r="J3" s="131" t="s">
        <v>7</v>
      </c>
      <c r="K3" s="168" t="s">
        <v>8</v>
      </c>
      <c r="L3" s="168"/>
      <c r="M3" s="168"/>
      <c r="N3" s="131" t="s">
        <v>9</v>
      </c>
      <c r="O3" s="169" t="s">
        <v>274</v>
      </c>
      <c r="P3" s="171" t="s">
        <v>275</v>
      </c>
      <c r="Q3" s="128" t="s">
        <v>214</v>
      </c>
      <c r="R3" s="128" t="s">
        <v>215</v>
      </c>
      <c r="S3" s="128" t="s">
        <v>10</v>
      </c>
      <c r="T3" s="128" t="s">
        <v>216</v>
      </c>
      <c r="U3" s="128" t="s">
        <v>217</v>
      </c>
      <c r="V3" s="126" t="s">
        <v>218</v>
      </c>
      <c r="W3" s="126" t="s">
        <v>219</v>
      </c>
      <c r="X3" s="126" t="s">
        <v>220</v>
      </c>
      <c r="Y3" s="128" t="s">
        <v>221</v>
      </c>
      <c r="Z3" s="129" t="s">
        <v>222</v>
      </c>
      <c r="AA3" s="164" t="s">
        <v>1361</v>
      </c>
      <c r="AB3" s="165" t="s">
        <v>1362</v>
      </c>
    </row>
    <row r="4" spans="1:29" s="5" customFormat="1" ht="24.6" customHeight="1" x14ac:dyDescent="0.55000000000000004">
      <c r="A4" s="131"/>
      <c r="B4" s="131"/>
      <c r="C4" s="131"/>
      <c r="D4" s="131"/>
      <c r="E4" s="131"/>
      <c r="F4" s="131"/>
      <c r="G4" s="131"/>
      <c r="H4" s="77" t="s">
        <v>11</v>
      </c>
      <c r="I4" s="133"/>
      <c r="J4" s="131"/>
      <c r="K4" s="63" t="s">
        <v>12</v>
      </c>
      <c r="L4" s="42" t="s">
        <v>13</v>
      </c>
      <c r="M4" s="63" t="s">
        <v>14</v>
      </c>
      <c r="N4" s="131"/>
      <c r="O4" s="170"/>
      <c r="P4" s="172"/>
      <c r="Q4" s="128"/>
      <c r="R4" s="128"/>
      <c r="S4" s="128"/>
      <c r="T4" s="128"/>
      <c r="U4" s="128"/>
      <c r="V4" s="127"/>
      <c r="W4" s="127"/>
      <c r="X4" s="127"/>
      <c r="Y4" s="128"/>
      <c r="Z4" s="130"/>
      <c r="AA4" s="164"/>
      <c r="AB4" s="166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8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80</v>
      </c>
      <c r="G5" s="43">
        <f t="shared" ref="G5:G85" si="0">+E5+F5</f>
        <v>88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13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75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3750</v>
      </c>
      <c r="N5" s="19"/>
      <c r="O5" s="123">
        <v>18.97</v>
      </c>
      <c r="P5" s="79">
        <f>+K5*O5</f>
        <v>1422.75</v>
      </c>
      <c r="Q5" s="45">
        <v>1</v>
      </c>
      <c r="R5" s="46">
        <f>+'1'!N262</f>
        <v>2035</v>
      </c>
      <c r="S5" s="46">
        <f>+'1'!N267</f>
        <v>0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200</v>
      </c>
      <c r="X5" s="46">
        <f>+R5-S5-T5-U5-V5-W5</f>
        <v>1820</v>
      </c>
      <c r="Y5" s="46">
        <f>+'1'!N269</f>
        <v>1820</v>
      </c>
      <c r="Z5" s="47">
        <f>+Y5-X5</f>
        <v>0</v>
      </c>
      <c r="AA5" s="122" t="s">
        <v>1363</v>
      </c>
      <c r="AB5" s="47">
        <f>+W5+Y5</f>
        <v>2020</v>
      </c>
      <c r="AC5" s="58">
        <f>+W5+Y5+Z5</f>
        <v>2020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16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200</v>
      </c>
      <c r="G6" s="43">
        <f t="shared" si="0"/>
        <v>216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36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180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18000</v>
      </c>
      <c r="N6" s="19"/>
      <c r="O6" s="123">
        <v>36.43</v>
      </c>
      <c r="P6" s="79">
        <f t="shared" ref="P6:P70" si="2">+K6*O6</f>
        <v>6557.4</v>
      </c>
      <c r="Q6" s="45">
        <v>2</v>
      </c>
      <c r="R6" s="46">
        <f>+'2'!N262</f>
        <v>2675</v>
      </c>
      <c r="S6" s="46">
        <f>+'2'!N267</f>
        <v>0</v>
      </c>
      <c r="T6" s="46">
        <f>+'2'!N265</f>
        <v>0</v>
      </c>
      <c r="U6" s="67">
        <f>+'2'!N263</f>
        <v>15</v>
      </c>
      <c r="V6" s="46">
        <f>+'2'!N266</f>
        <v>0</v>
      </c>
      <c r="W6" s="46">
        <f>+'2'!N264</f>
        <v>520</v>
      </c>
      <c r="X6" s="46">
        <f>+R6-S6-T6-U6-V6-W6</f>
        <v>2140</v>
      </c>
      <c r="Y6" s="46">
        <f>+'2'!N269</f>
        <v>2140</v>
      </c>
      <c r="Z6" s="47">
        <f t="shared" ref="Z6:Z35" si="3">+Y6-X6</f>
        <v>0</v>
      </c>
      <c r="AA6" s="122" t="s">
        <v>1364</v>
      </c>
      <c r="AB6" s="47">
        <f t="shared" ref="AB6:AB35" si="4">+W6+Y6</f>
        <v>2660</v>
      </c>
      <c r="AC6" s="58">
        <f t="shared" ref="AC6:AC35" si="5">+W6+Y6+Z6</f>
        <v>2660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3155</v>
      </c>
      <c r="S7" s="46">
        <f>+'3'!N267</f>
        <v>0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830</v>
      </c>
      <c r="X7" s="46">
        <f>+R7-S7-T7-U7-V7-W7</f>
        <v>2310</v>
      </c>
      <c r="Y7" s="46">
        <f>+'3'!N269</f>
        <v>2310</v>
      </c>
      <c r="Z7" s="47">
        <f>+Y7-X7</f>
        <v>0</v>
      </c>
      <c r="AA7" s="122" t="s">
        <v>1365</v>
      </c>
      <c r="AB7" s="47">
        <f>+W7+Y7</f>
        <v>3140</v>
      </c>
      <c r="AC7" s="58">
        <f t="shared" si="5"/>
        <v>3140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4265</v>
      </c>
      <c r="S8" s="46">
        <f>+'4'!N267</f>
        <v>100</v>
      </c>
      <c r="T8" s="46">
        <f>+'4'!N265</f>
        <v>0</v>
      </c>
      <c r="U8" s="46">
        <f>+'4'!N263</f>
        <v>15</v>
      </c>
      <c r="V8" s="46">
        <f>+'4'!N266</f>
        <v>0</v>
      </c>
      <c r="W8" s="46">
        <f>+'4'!N264</f>
        <v>475</v>
      </c>
      <c r="X8" s="46">
        <f t="shared" ref="X8" si="6">+R8-S8-T8-U8-V8-W8</f>
        <v>3675</v>
      </c>
      <c r="Y8" s="46">
        <f>+'4'!N269</f>
        <v>3675</v>
      </c>
      <c r="Z8" s="47">
        <f t="shared" si="3"/>
        <v>0</v>
      </c>
      <c r="AA8" s="122" t="s">
        <v>1366</v>
      </c>
      <c r="AB8" s="47">
        <f t="shared" si="4"/>
        <v>4150</v>
      </c>
      <c r="AC8" s="58">
        <f t="shared" si="5"/>
        <v>4150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3090</v>
      </c>
      <c r="S9" s="46">
        <f>+'5'!N267</f>
        <v>0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1060</v>
      </c>
      <c r="X9" s="46">
        <f t="shared" ref="X9:X34" si="7">+R9-S9-T9-U9-V9-W9</f>
        <v>2015</v>
      </c>
      <c r="Y9" s="46">
        <f>+'5'!N269</f>
        <v>2015</v>
      </c>
      <c r="Z9" s="47">
        <f t="shared" si="3"/>
        <v>0</v>
      </c>
      <c r="AA9" s="98" t="s">
        <v>1367</v>
      </c>
      <c r="AB9" s="47">
        <f t="shared" si="4"/>
        <v>3075</v>
      </c>
      <c r="AC9" s="58">
        <f t="shared" si="5"/>
        <v>3075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3905</v>
      </c>
      <c r="S10" s="46">
        <f>+'6'!N267</f>
        <v>50</v>
      </c>
      <c r="T10" s="46">
        <f>+'6'!N265</f>
        <v>0</v>
      </c>
      <c r="U10" s="46">
        <f>+'6'!N263</f>
        <v>15</v>
      </c>
      <c r="V10" s="46">
        <f>+'6'!N266</f>
        <v>0</v>
      </c>
      <c r="W10" s="46">
        <f>+'6'!N264</f>
        <v>1570</v>
      </c>
      <c r="X10" s="46">
        <f t="shared" si="7"/>
        <v>2270</v>
      </c>
      <c r="Y10" s="46">
        <f>+'6'!N269</f>
        <v>2270</v>
      </c>
      <c r="Z10" s="47">
        <f t="shared" si="3"/>
        <v>0</v>
      </c>
      <c r="AA10" s="98" t="s">
        <v>1368</v>
      </c>
      <c r="AB10" s="47">
        <f t="shared" si="4"/>
        <v>3840</v>
      </c>
      <c r="AC10" s="58">
        <f t="shared" si="5"/>
        <v>3840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12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80</v>
      </c>
      <c r="G11" s="43">
        <f t="shared" si="0"/>
        <v>92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11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81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4050</v>
      </c>
      <c r="N11" s="19"/>
      <c r="O11" s="123">
        <v>19.36</v>
      </c>
      <c r="P11" s="79">
        <f t="shared" si="2"/>
        <v>1568.1599999999999</v>
      </c>
      <c r="Q11" s="45">
        <v>7</v>
      </c>
      <c r="R11" s="46">
        <f>+'7'!N262</f>
        <v>3910</v>
      </c>
      <c r="S11" s="46">
        <f>+'7'!N267</f>
        <v>0</v>
      </c>
      <c r="T11" s="46">
        <f>+'7'!N265</f>
        <v>0</v>
      </c>
      <c r="U11" s="46">
        <f>+'7'!N263</f>
        <v>15</v>
      </c>
      <c r="V11" s="46">
        <f>+'7'!N266</f>
        <v>0</v>
      </c>
      <c r="W11" s="46">
        <f>+'7'!N264</f>
        <v>780</v>
      </c>
      <c r="X11" s="46">
        <f t="shared" si="7"/>
        <v>3115</v>
      </c>
      <c r="Y11" s="46">
        <f>+'7'!N269</f>
        <v>3115</v>
      </c>
      <c r="Z11" s="47">
        <f t="shared" si="3"/>
        <v>0</v>
      </c>
      <c r="AA11" s="122" t="s">
        <v>1369</v>
      </c>
      <c r="AB11" s="47">
        <f t="shared" si="4"/>
        <v>3895</v>
      </c>
      <c r="AC11" s="58">
        <f t="shared" si="5"/>
        <v>3895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3890</v>
      </c>
      <c r="S12" s="46">
        <f>+'8'!N267</f>
        <v>0</v>
      </c>
      <c r="T12" s="46">
        <f>+'8'!N265</f>
        <v>0</v>
      </c>
      <c r="U12" s="46">
        <f>+'8'!N263</f>
        <v>15</v>
      </c>
      <c r="V12" s="46">
        <f>+'8'!N266</f>
        <v>0</v>
      </c>
      <c r="W12" s="46">
        <f>+'8'!N264</f>
        <v>940</v>
      </c>
      <c r="X12" s="46">
        <f t="shared" si="7"/>
        <v>2935</v>
      </c>
      <c r="Y12" s="46">
        <f>+'8'!N269</f>
        <v>2935</v>
      </c>
      <c r="Z12" s="47">
        <f t="shared" si="3"/>
        <v>0</v>
      </c>
      <c r="AA12" s="122" t="s">
        <v>1363</v>
      </c>
      <c r="AB12" s="47">
        <f t="shared" si="4"/>
        <v>3875</v>
      </c>
      <c r="AC12" s="58">
        <f t="shared" si="5"/>
        <v>3875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3">
        <v>19.82</v>
      </c>
      <c r="P13" s="79">
        <f t="shared" si="2"/>
        <v>0</v>
      </c>
      <c r="Q13" s="45">
        <v>9</v>
      </c>
      <c r="R13" s="46">
        <f>+'9'!N262</f>
        <v>2515</v>
      </c>
      <c r="S13" s="46">
        <f>+'9'!N267</f>
        <v>0</v>
      </c>
      <c r="T13" s="46">
        <f>+'9'!N265</f>
        <v>0</v>
      </c>
      <c r="U13" s="46">
        <f>+'9'!N263</f>
        <v>15</v>
      </c>
      <c r="V13" s="46">
        <f>+'9'!N266</f>
        <v>0</v>
      </c>
      <c r="W13" s="46">
        <f>+'9'!N264</f>
        <v>775</v>
      </c>
      <c r="X13" s="46">
        <f>+R13-S13-T13-U13-V13-W13</f>
        <v>1725</v>
      </c>
      <c r="Y13" s="46">
        <f>+'9'!N269</f>
        <v>1725</v>
      </c>
      <c r="Z13" s="47">
        <f t="shared" si="3"/>
        <v>0</v>
      </c>
      <c r="AA13" s="122" t="s">
        <v>1364</v>
      </c>
      <c r="AB13" s="47">
        <f t="shared" si="4"/>
        <v>2500</v>
      </c>
      <c r="AC13" s="58">
        <f t="shared" si="5"/>
        <v>2500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3">
        <v>19.41</v>
      </c>
      <c r="P14" s="79">
        <f t="shared" si="2"/>
        <v>0</v>
      </c>
      <c r="Q14" s="45">
        <v>10</v>
      </c>
      <c r="R14" s="46">
        <f>+'10'!N262</f>
        <v>3450</v>
      </c>
      <c r="S14" s="46">
        <f>+'10'!N267</f>
        <v>50</v>
      </c>
      <c r="T14" s="46">
        <f>+'10'!N265</f>
        <v>0</v>
      </c>
      <c r="U14" s="46">
        <f>+'10'!N263</f>
        <v>15</v>
      </c>
      <c r="V14" s="46">
        <f>+'10'!N266</f>
        <v>0</v>
      </c>
      <c r="W14" s="46">
        <f>+'10'!N264</f>
        <v>1170</v>
      </c>
      <c r="X14" s="46">
        <f t="shared" si="7"/>
        <v>2215</v>
      </c>
      <c r="Y14" s="46">
        <f>+'10'!N269</f>
        <v>2215</v>
      </c>
      <c r="Z14" s="47">
        <f t="shared" si="3"/>
        <v>0</v>
      </c>
      <c r="AA14" s="122" t="s">
        <v>1365</v>
      </c>
      <c r="AB14" s="47">
        <f t="shared" si="4"/>
        <v>3385</v>
      </c>
      <c r="AC14" s="58">
        <f t="shared" si="5"/>
        <v>3385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3">
        <v>22.41</v>
      </c>
      <c r="P15" s="79">
        <f t="shared" si="2"/>
        <v>0</v>
      </c>
      <c r="Q15" s="45">
        <v>11</v>
      </c>
      <c r="R15" s="46">
        <f>+'11'!N262</f>
        <v>3785</v>
      </c>
      <c r="S15" s="46">
        <f>+'11'!N267</f>
        <v>50</v>
      </c>
      <c r="T15" s="46">
        <f>+'11'!N265</f>
        <v>0</v>
      </c>
      <c r="U15" s="46">
        <f>+'11'!N263</f>
        <v>15</v>
      </c>
      <c r="V15" s="46">
        <f>+'11'!N266</f>
        <v>0</v>
      </c>
      <c r="W15" s="46">
        <f>+'11'!N264</f>
        <v>1080</v>
      </c>
      <c r="X15" s="46">
        <f t="shared" si="7"/>
        <v>2640</v>
      </c>
      <c r="Y15" s="46">
        <f>+'11'!N269</f>
        <v>2640</v>
      </c>
      <c r="Z15" s="47">
        <f t="shared" si="3"/>
        <v>0</v>
      </c>
      <c r="AA15" s="122" t="s">
        <v>1366</v>
      </c>
      <c r="AB15" s="47">
        <f t="shared" si="4"/>
        <v>3720</v>
      </c>
      <c r="AC15" s="58">
        <f t="shared" si="5"/>
        <v>3720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2965</v>
      </c>
      <c r="S16" s="46">
        <f>+'12'!N267</f>
        <v>50</v>
      </c>
      <c r="T16" s="46">
        <f>+'12'!N265</f>
        <v>0</v>
      </c>
      <c r="U16" s="67">
        <f>+'12'!N263</f>
        <v>15</v>
      </c>
      <c r="V16" s="46">
        <f>+'12'!N266</f>
        <v>0</v>
      </c>
      <c r="W16" s="46">
        <f>+'12'!N264</f>
        <v>240</v>
      </c>
      <c r="X16" s="46">
        <f t="shared" si="7"/>
        <v>2660</v>
      </c>
      <c r="Y16" s="46">
        <f>+'12'!N269</f>
        <v>2660</v>
      </c>
      <c r="Z16" s="47">
        <f t="shared" si="3"/>
        <v>0</v>
      </c>
      <c r="AA16" s="98" t="s">
        <v>1367</v>
      </c>
      <c r="AB16" s="47">
        <f t="shared" si="4"/>
        <v>2900</v>
      </c>
      <c r="AC16" s="58">
        <f t="shared" si="5"/>
        <v>2900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3">
        <v>4</v>
      </c>
      <c r="P17" s="79">
        <f t="shared" si="2"/>
        <v>0</v>
      </c>
      <c r="Q17" s="45">
        <v>13</v>
      </c>
      <c r="R17" s="46">
        <f>+'13'!N262</f>
        <v>3770</v>
      </c>
      <c r="S17" s="46">
        <f>+'13'!N267</f>
        <v>50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1160</v>
      </c>
      <c r="X17" s="46">
        <f>+R17-S17-T17-U17-V17-W17</f>
        <v>2545</v>
      </c>
      <c r="Y17" s="46">
        <f>+'13'!N269</f>
        <v>2545</v>
      </c>
      <c r="Z17" s="47">
        <f t="shared" si="3"/>
        <v>0</v>
      </c>
      <c r="AA17" s="98" t="s">
        <v>1368</v>
      </c>
      <c r="AB17" s="47">
        <f t="shared" si="4"/>
        <v>3705</v>
      </c>
      <c r="AC17" s="58">
        <f t="shared" si="5"/>
        <v>3705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9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80</v>
      </c>
      <c r="G18" s="43">
        <f t="shared" ref="G18:G22" si="9">+E18+F18</f>
        <v>89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8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81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4050</v>
      </c>
      <c r="N18" s="19"/>
      <c r="O18" s="123">
        <v>19.12</v>
      </c>
      <c r="P18" s="79">
        <f t="shared" si="2"/>
        <v>1548.72</v>
      </c>
      <c r="Q18" s="45">
        <v>14</v>
      </c>
      <c r="R18" s="46">
        <f>+'14'!N262</f>
        <v>8025</v>
      </c>
      <c r="S18" s="46">
        <f>+'14'!N267</f>
        <v>550</v>
      </c>
      <c r="T18" s="46">
        <f>+'14'!N265</f>
        <v>0</v>
      </c>
      <c r="U18" s="67">
        <f>+'14'!N263</f>
        <v>15</v>
      </c>
      <c r="V18" s="46">
        <f>+'14'!N266</f>
        <v>0</v>
      </c>
      <c r="W18" s="46">
        <f>+'14'!N264</f>
        <v>2050</v>
      </c>
      <c r="X18" s="46">
        <f t="shared" si="7"/>
        <v>5410</v>
      </c>
      <c r="Y18" s="46">
        <f>+'14'!N269</f>
        <v>5410</v>
      </c>
      <c r="Z18" s="47">
        <f t="shared" si="3"/>
        <v>0</v>
      </c>
      <c r="AA18" s="122" t="s">
        <v>1369</v>
      </c>
      <c r="AB18" s="99">
        <f t="shared" si="4"/>
        <v>7460</v>
      </c>
      <c r="AC18" s="124">
        <f t="shared" si="5"/>
        <v>7460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3">
        <v>20.37</v>
      </c>
      <c r="P19" s="79">
        <f t="shared" si="2"/>
        <v>0</v>
      </c>
      <c r="Q19" s="45">
        <v>15</v>
      </c>
      <c r="R19" s="46">
        <f>+'15'!N262</f>
        <v>6440</v>
      </c>
      <c r="S19" s="46">
        <f>+'15'!N267</f>
        <v>0</v>
      </c>
      <c r="T19" s="46">
        <f>+'15'!N265</f>
        <v>0</v>
      </c>
      <c r="U19" s="67">
        <f>+'15'!N263</f>
        <v>15</v>
      </c>
      <c r="V19" s="46">
        <f>+'15'!N266</f>
        <v>0</v>
      </c>
      <c r="W19" s="46">
        <f>+'15'!N264</f>
        <v>2965</v>
      </c>
      <c r="X19" s="46">
        <f t="shared" si="7"/>
        <v>3460</v>
      </c>
      <c r="Y19" s="46">
        <f>+'15'!N269</f>
        <v>3460</v>
      </c>
      <c r="Z19" s="47">
        <f t="shared" si="3"/>
        <v>0</v>
      </c>
      <c r="AA19" s="122" t="s">
        <v>1363</v>
      </c>
      <c r="AB19" s="47">
        <f t="shared" si="4"/>
        <v>6425</v>
      </c>
      <c r="AC19" s="58">
        <f t="shared" si="5"/>
        <v>6425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2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14</v>
      </c>
      <c r="G20" s="43">
        <f t="shared" si="9"/>
        <v>16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1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15</v>
      </c>
      <c r="L20" s="20">
        <v>65</v>
      </c>
      <c r="M20" s="44">
        <f>+K20*L20</f>
        <v>975</v>
      </c>
      <c r="N20" s="19"/>
      <c r="O20" s="90">
        <v>22.25</v>
      </c>
      <c r="P20" s="79">
        <f t="shared" si="2"/>
        <v>333.75</v>
      </c>
      <c r="Q20" s="45">
        <v>16</v>
      </c>
      <c r="R20" s="46">
        <f>+'16'!N262</f>
        <v>5310</v>
      </c>
      <c r="S20" s="46">
        <f>+'16'!N267</f>
        <v>100</v>
      </c>
      <c r="T20" s="46">
        <f>+'16'!N265</f>
        <v>0</v>
      </c>
      <c r="U20" s="67">
        <f>+'16'!N263</f>
        <v>15</v>
      </c>
      <c r="V20" s="46">
        <f>+'16'!N266</f>
        <v>0</v>
      </c>
      <c r="W20" s="46">
        <f>+'16'!N264</f>
        <v>1630</v>
      </c>
      <c r="X20" s="46">
        <f t="shared" si="7"/>
        <v>3565</v>
      </c>
      <c r="Y20" s="46">
        <f>+'16'!N269</f>
        <v>3565</v>
      </c>
      <c r="Z20" s="47">
        <f t="shared" si="3"/>
        <v>0</v>
      </c>
      <c r="AA20" s="122" t="s">
        <v>1364</v>
      </c>
      <c r="AB20" s="47">
        <f t="shared" si="4"/>
        <v>5195</v>
      </c>
      <c r="AC20" s="58">
        <f t="shared" si="5"/>
        <v>5195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9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2500</v>
      </c>
      <c r="S21" s="46">
        <f>+'17'!N267</f>
        <v>0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350</v>
      </c>
      <c r="X21" s="46">
        <f t="shared" si="7"/>
        <v>2135</v>
      </c>
      <c r="Y21" s="46">
        <f>+'17'!N269</f>
        <v>2135</v>
      </c>
      <c r="Z21" s="47">
        <f t="shared" si="3"/>
        <v>0</v>
      </c>
      <c r="AA21" s="122" t="s">
        <v>1365</v>
      </c>
      <c r="AB21" s="47">
        <f t="shared" si="4"/>
        <v>2485</v>
      </c>
      <c r="AC21" s="58">
        <f t="shared" si="5"/>
        <v>2485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63</v>
      </c>
      <c r="G22" s="43">
        <f t="shared" si="9"/>
        <v>63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0"/>
        <v>4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59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5900</v>
      </c>
      <c r="N22" s="19"/>
      <c r="O22" s="123">
        <v>27.98</v>
      </c>
      <c r="P22" s="79">
        <f t="shared" si="2"/>
        <v>1650.82</v>
      </c>
      <c r="Q22" s="45">
        <v>18</v>
      </c>
      <c r="R22" s="46">
        <f>+'18'!N262</f>
        <v>3620</v>
      </c>
      <c r="S22" s="46">
        <f>+'18'!N267</f>
        <v>50</v>
      </c>
      <c r="T22" s="46">
        <f>+'18'!N265</f>
        <v>0</v>
      </c>
      <c r="U22" s="67">
        <f>+'18'!N263</f>
        <v>15</v>
      </c>
      <c r="V22" s="46">
        <f>+'18'!N266</f>
        <v>0</v>
      </c>
      <c r="W22" s="46">
        <f>+'18'!N264</f>
        <v>1740</v>
      </c>
      <c r="X22" s="46">
        <f t="shared" si="7"/>
        <v>1815</v>
      </c>
      <c r="Y22" s="46">
        <f>+'18'!N269</f>
        <v>1815</v>
      </c>
      <c r="Z22" s="47">
        <f t="shared" si="3"/>
        <v>0</v>
      </c>
      <c r="AA22" s="122" t="s">
        <v>1366</v>
      </c>
      <c r="AB22" s="47">
        <f t="shared" si="4"/>
        <v>3555</v>
      </c>
      <c r="AC22" s="58">
        <f t="shared" si="5"/>
        <v>3555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10</v>
      </c>
      <c r="G23" s="43">
        <f t="shared" si="0"/>
        <v>10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8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2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200</v>
      </c>
      <c r="N23" s="19"/>
      <c r="O23" s="123">
        <v>29.74</v>
      </c>
      <c r="P23" s="79">
        <f t="shared" si="2"/>
        <v>59.48</v>
      </c>
      <c r="Q23" s="45">
        <v>19</v>
      </c>
      <c r="R23" s="46">
        <f>+'19'!N262</f>
        <v>3730</v>
      </c>
      <c r="S23" s="46">
        <f>+'19'!N267</f>
        <v>0</v>
      </c>
      <c r="T23" s="46">
        <f>+'19'!N265</f>
        <v>0</v>
      </c>
      <c r="U23" s="67">
        <f>+'19'!N263</f>
        <v>15</v>
      </c>
      <c r="V23" s="46">
        <f>+'19'!N266</f>
        <v>0</v>
      </c>
      <c r="W23" s="46">
        <f>+'19'!N264</f>
        <v>1110</v>
      </c>
      <c r="X23" s="46">
        <f t="shared" si="7"/>
        <v>2605</v>
      </c>
      <c r="Y23" s="46">
        <f>+'19'!N269</f>
        <v>2605</v>
      </c>
      <c r="Z23" s="47">
        <f t="shared" si="3"/>
        <v>0</v>
      </c>
      <c r="AA23" s="98" t="s">
        <v>1367</v>
      </c>
      <c r="AB23" s="47">
        <f t="shared" si="4"/>
        <v>3715</v>
      </c>
      <c r="AC23" s="58">
        <f t="shared" si="5"/>
        <v>3715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123">
        <v>38.659999999999997</v>
      </c>
      <c r="P24" s="79">
        <f t="shared" si="2"/>
        <v>0</v>
      </c>
      <c r="Q24" s="45">
        <v>20</v>
      </c>
      <c r="R24" s="46">
        <f>+'20'!N262</f>
        <v>3065</v>
      </c>
      <c r="S24" s="46">
        <f>+'20'!N267</f>
        <v>0</v>
      </c>
      <c r="T24" s="46">
        <f>+'20'!N265</f>
        <v>0</v>
      </c>
      <c r="U24" s="67">
        <f>+'20'!N263</f>
        <v>15</v>
      </c>
      <c r="V24" s="46">
        <f>+'20'!N266</f>
        <v>0</v>
      </c>
      <c r="W24" s="46">
        <f>+'20'!N264</f>
        <v>1180</v>
      </c>
      <c r="X24" s="46">
        <f t="shared" si="7"/>
        <v>1870</v>
      </c>
      <c r="Y24" s="46">
        <f>+'20'!N269</f>
        <v>1870</v>
      </c>
      <c r="Z24" s="47">
        <f t="shared" si="3"/>
        <v>0</v>
      </c>
      <c r="AA24" s="98" t="s">
        <v>1368</v>
      </c>
      <c r="AB24" s="47">
        <f t="shared" si="4"/>
        <v>3050</v>
      </c>
      <c r="AC24" s="58">
        <f t="shared" si="5"/>
        <v>3050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2055</v>
      </c>
      <c r="S25" s="46">
        <f>+'21'!N267</f>
        <v>0</v>
      </c>
      <c r="T25" s="46">
        <f>+'21'!N265</f>
        <v>0</v>
      </c>
      <c r="U25" s="67">
        <f>+'21'!N263</f>
        <v>15</v>
      </c>
      <c r="V25" s="46">
        <f>+'21'!N266</f>
        <v>0</v>
      </c>
      <c r="W25" s="46">
        <f>+'21'!N264</f>
        <v>690</v>
      </c>
      <c r="X25" s="46">
        <f t="shared" si="7"/>
        <v>1350</v>
      </c>
      <c r="Y25" s="46">
        <f>+'21'!N269</f>
        <v>1350</v>
      </c>
      <c r="Z25" s="47">
        <f t="shared" si="3"/>
        <v>0</v>
      </c>
      <c r="AA25" s="122" t="s">
        <v>1369</v>
      </c>
      <c r="AB25" s="47">
        <f t="shared" si="4"/>
        <v>2040</v>
      </c>
      <c r="AC25" s="58">
        <f t="shared" si="5"/>
        <v>2040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1">+E26+F26</f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3">
        <v>32.97</v>
      </c>
      <c r="P26" s="79">
        <f t="shared" si="2"/>
        <v>0</v>
      </c>
      <c r="Q26" s="45">
        <v>22</v>
      </c>
      <c r="R26" s="46">
        <f>+'22'!N262</f>
        <v>2600</v>
      </c>
      <c r="S26" s="46">
        <f>+'22'!N267</f>
        <v>0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460</v>
      </c>
      <c r="X26" s="46">
        <f t="shared" si="7"/>
        <v>2125</v>
      </c>
      <c r="Y26" s="46">
        <f>+'22'!N269</f>
        <v>2125</v>
      </c>
      <c r="Z26" s="47">
        <f t="shared" si="3"/>
        <v>0</v>
      </c>
      <c r="AA26" s="122" t="s">
        <v>1363</v>
      </c>
      <c r="AB26" s="47">
        <f t="shared" si="4"/>
        <v>2585</v>
      </c>
      <c r="AC26" s="58">
        <f t="shared" si="5"/>
        <v>2585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1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3">
        <v>30.83</v>
      </c>
      <c r="P27" s="79">
        <f t="shared" si="2"/>
        <v>0</v>
      </c>
      <c r="Q27" s="45">
        <v>23</v>
      </c>
      <c r="R27" s="46">
        <f>+'23'!N262</f>
        <v>3735</v>
      </c>
      <c r="S27" s="46">
        <f>+'23'!N267</f>
        <v>0</v>
      </c>
      <c r="T27" s="46">
        <f>+'23'!N265</f>
        <v>0</v>
      </c>
      <c r="U27" s="67">
        <f>+'23'!N263</f>
        <v>15</v>
      </c>
      <c r="V27" s="46">
        <f>+'23'!N266</f>
        <v>0</v>
      </c>
      <c r="W27" s="46">
        <f>+'23'!N264</f>
        <v>670</v>
      </c>
      <c r="X27" s="46">
        <f>+R27-S27-T27-U27-V27-W27</f>
        <v>3050</v>
      </c>
      <c r="Y27" s="46">
        <f>+'23'!N269</f>
        <v>3050</v>
      </c>
      <c r="Z27" s="47">
        <f>+Y27-X27</f>
        <v>0</v>
      </c>
      <c r="AA27" s="122" t="s">
        <v>1364</v>
      </c>
      <c r="AB27" s="47">
        <f t="shared" si="4"/>
        <v>3720</v>
      </c>
      <c r="AC27" s="58">
        <f t="shared" si="5"/>
        <v>3720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65</v>
      </c>
      <c r="G28" s="43">
        <f t="shared" si="11"/>
        <v>65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2">E28+F28-H28-K28-I28</f>
        <v>9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56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5600</v>
      </c>
      <c r="N28" s="19"/>
      <c r="O28" s="123">
        <v>30.86</v>
      </c>
      <c r="P28" s="79">
        <f t="shared" si="2"/>
        <v>1728.1599999999999</v>
      </c>
      <c r="Q28" s="45">
        <v>24</v>
      </c>
      <c r="R28" s="46">
        <f>+'24'!N262</f>
        <v>3495</v>
      </c>
      <c r="S28" s="46">
        <f>+'24'!N267</f>
        <v>50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460</v>
      </c>
      <c r="X28" s="46">
        <f t="shared" si="7"/>
        <v>2970</v>
      </c>
      <c r="Y28" s="46">
        <f>+'24'!N269</f>
        <v>2970</v>
      </c>
      <c r="Z28" s="47">
        <f t="shared" si="3"/>
        <v>0</v>
      </c>
      <c r="AA28" s="122" t="s">
        <v>1365</v>
      </c>
      <c r="AB28" s="47">
        <f t="shared" si="4"/>
        <v>3430</v>
      </c>
      <c r="AC28" s="58">
        <f t="shared" si="5"/>
        <v>3430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2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3">
        <v>27.24</v>
      </c>
      <c r="P29" s="79">
        <f t="shared" si="2"/>
        <v>0</v>
      </c>
      <c r="Q29" s="45">
        <v>25</v>
      </c>
      <c r="R29" s="46">
        <f>+'25'!N262</f>
        <v>2890</v>
      </c>
      <c r="S29" s="46">
        <f>+'25'!N267</f>
        <v>50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700</v>
      </c>
      <c r="X29" s="46">
        <f t="shared" si="7"/>
        <v>2125</v>
      </c>
      <c r="Y29" s="46">
        <f>+'25'!N269</f>
        <v>2125</v>
      </c>
      <c r="Z29" s="47">
        <f t="shared" si="3"/>
        <v>0</v>
      </c>
      <c r="AA29" s="122" t="s">
        <v>1366</v>
      </c>
      <c r="AB29" s="47">
        <f t="shared" si="4"/>
        <v>2825</v>
      </c>
      <c r="AC29" s="58">
        <f t="shared" si="5"/>
        <v>2825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3">
        <v>32.47</v>
      </c>
      <c r="P30" s="79">
        <f t="shared" si="2"/>
        <v>0</v>
      </c>
      <c r="Q30" s="45">
        <v>26</v>
      </c>
      <c r="R30" s="46">
        <f>+'26'!N262</f>
        <v>2205</v>
      </c>
      <c r="S30" s="46">
        <f>+'26'!N267</f>
        <v>0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580</v>
      </c>
      <c r="X30" s="46">
        <f t="shared" si="7"/>
        <v>1625</v>
      </c>
      <c r="Y30" s="46">
        <f>+'26'!N269</f>
        <v>1625</v>
      </c>
      <c r="Z30" s="47">
        <f t="shared" si="3"/>
        <v>0</v>
      </c>
      <c r="AA30" s="98" t="s">
        <v>1367</v>
      </c>
      <c r="AB30" s="47">
        <f t="shared" si="4"/>
        <v>2205</v>
      </c>
      <c r="AC30" s="58">
        <f t="shared" si="5"/>
        <v>2205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10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60</v>
      </c>
      <c r="G31" s="43">
        <f t="shared" si="0"/>
        <v>70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2"/>
        <v>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70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7000</v>
      </c>
      <c r="N31" s="19"/>
      <c r="O31" s="123">
        <v>34.64</v>
      </c>
      <c r="P31" s="79">
        <f t="shared" si="2"/>
        <v>2424.8000000000002</v>
      </c>
      <c r="Q31" s="45">
        <v>27</v>
      </c>
      <c r="R31" s="46">
        <f>+'27'!N262</f>
        <v>3395</v>
      </c>
      <c r="S31" s="46">
        <f>+'27'!N267</f>
        <v>0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1320</v>
      </c>
      <c r="X31" s="46">
        <f t="shared" si="7"/>
        <v>2060</v>
      </c>
      <c r="Y31" s="46">
        <f>+'27'!N269</f>
        <v>2060</v>
      </c>
      <c r="Z31" s="47">
        <f t="shared" si="3"/>
        <v>0</v>
      </c>
      <c r="AA31" s="98" t="s">
        <v>1368</v>
      </c>
      <c r="AB31" s="47">
        <f t="shared" si="4"/>
        <v>3380</v>
      </c>
      <c r="AC31" s="58">
        <f t="shared" si="5"/>
        <v>3380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3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31</v>
      </c>
      <c r="G32" s="43">
        <f t="shared" si="0"/>
        <v>34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2"/>
        <v>6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28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3640</v>
      </c>
      <c r="N32" s="19"/>
      <c r="O32" s="90">
        <v>46.37</v>
      </c>
      <c r="P32" s="79">
        <f t="shared" si="2"/>
        <v>1298.3599999999999</v>
      </c>
      <c r="Q32" s="45">
        <v>28</v>
      </c>
      <c r="R32" s="46">
        <f>+'28'!N262</f>
        <v>4480</v>
      </c>
      <c r="S32" s="46">
        <f>+'28'!N267</f>
        <v>50</v>
      </c>
      <c r="T32" s="46">
        <f>+'28'!N265</f>
        <v>0</v>
      </c>
      <c r="U32" s="67">
        <f>+'28'!N263</f>
        <v>15</v>
      </c>
      <c r="V32" s="46">
        <f>+'28'!N266</f>
        <v>0</v>
      </c>
      <c r="W32" s="46">
        <f>+'28'!N264</f>
        <v>1405</v>
      </c>
      <c r="X32" s="46">
        <f t="shared" si="7"/>
        <v>3010</v>
      </c>
      <c r="Y32" s="46">
        <f>+'28'!N269</f>
        <v>3010</v>
      </c>
      <c r="Z32" s="47">
        <f t="shared" si="3"/>
        <v>0</v>
      </c>
      <c r="AA32" s="122" t="s">
        <v>1369</v>
      </c>
      <c r="AB32" s="47">
        <f t="shared" si="4"/>
        <v>4415</v>
      </c>
      <c r="AC32" s="58">
        <f t="shared" si="5"/>
        <v>4415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31</v>
      </c>
      <c r="G33" s="43">
        <f t="shared" si="0"/>
        <v>31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2"/>
        <v>2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29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3770</v>
      </c>
      <c r="N33" s="19"/>
      <c r="O33" s="90">
        <v>38.9</v>
      </c>
      <c r="P33" s="79">
        <f t="shared" si="2"/>
        <v>1128.0999999999999</v>
      </c>
      <c r="Q33" s="45">
        <v>29</v>
      </c>
      <c r="R33" s="46">
        <f>+'29'!N262</f>
        <v>1785</v>
      </c>
      <c r="S33" s="46">
        <f>+'29'!N267</f>
        <v>0</v>
      </c>
      <c r="T33" s="46">
        <f>+'28'!N265</f>
        <v>0</v>
      </c>
      <c r="U33" s="67">
        <f>+'29'!N263</f>
        <v>0</v>
      </c>
      <c r="V33" s="46">
        <f>+'29'!N266</f>
        <v>1015</v>
      </c>
      <c r="W33" s="46">
        <f>+'29'!N264</f>
        <v>770</v>
      </c>
      <c r="X33" s="46">
        <f t="shared" ref="X33" si="13">+R33-S33-T33-U33-V33-W33</f>
        <v>0</v>
      </c>
      <c r="Y33" s="46">
        <f>+'29'!N269</f>
        <v>0</v>
      </c>
      <c r="Z33" s="47">
        <f t="shared" ref="Z33" si="14">+Y33-X33</f>
        <v>0</v>
      </c>
      <c r="AA33" s="122" t="s">
        <v>1363</v>
      </c>
      <c r="AB33" s="47">
        <f t="shared" si="4"/>
        <v>770</v>
      </c>
      <c r="AC33" s="58">
        <f t="shared" si="5"/>
        <v>770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5</v>
      </c>
      <c r="G34" s="43">
        <f t="shared" si="0"/>
        <v>5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2"/>
        <v>1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4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520</v>
      </c>
      <c r="N34" s="19"/>
      <c r="O34" s="90">
        <v>38.07</v>
      </c>
      <c r="P34" s="79">
        <f t="shared" si="2"/>
        <v>152.28</v>
      </c>
      <c r="Q34" s="45">
        <v>30</v>
      </c>
      <c r="R34" s="46">
        <f>+'30'!N262</f>
        <v>3495</v>
      </c>
      <c r="S34" s="46">
        <f>+'30'!N267</f>
        <v>50</v>
      </c>
      <c r="T34" s="46">
        <f>+'30'!N265</f>
        <v>0</v>
      </c>
      <c r="U34" s="67">
        <f>+'30'!N263</f>
        <v>0</v>
      </c>
      <c r="V34" s="46">
        <f>+'30'!N266</f>
        <v>2180</v>
      </c>
      <c r="W34" s="46">
        <f>+'30'!N264</f>
        <v>460</v>
      </c>
      <c r="X34" s="46">
        <f t="shared" si="7"/>
        <v>805</v>
      </c>
      <c r="Y34" s="46">
        <f>+'30'!N269</f>
        <v>805</v>
      </c>
      <c r="Z34" s="47">
        <f t="shared" si="3"/>
        <v>0</v>
      </c>
      <c r="AA34" s="122" t="s">
        <v>1364</v>
      </c>
      <c r="AB34" s="47">
        <f t="shared" si="4"/>
        <v>1265</v>
      </c>
      <c r="AC34" s="58">
        <f t="shared" si="5"/>
        <v>1265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3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21</v>
      </c>
      <c r="G35" s="43">
        <f t="shared" si="0"/>
        <v>24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2"/>
        <v>1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23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2990</v>
      </c>
      <c r="N35" s="19"/>
      <c r="O35" s="90">
        <v>40.799999999999997</v>
      </c>
      <c r="P35" s="79">
        <f t="shared" si="2"/>
        <v>938.4</v>
      </c>
      <c r="Q35" s="45">
        <v>31</v>
      </c>
      <c r="R35" s="46">
        <f>+'31.'!N262</f>
        <v>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+'31.'!N269</f>
        <v>0</v>
      </c>
      <c r="Z35" s="47">
        <f t="shared" si="3"/>
        <v>0</v>
      </c>
      <c r="AA35" s="47"/>
      <c r="AB35" s="47">
        <f t="shared" si="4"/>
        <v>0</v>
      </c>
      <c r="AC35" s="58">
        <f t="shared" si="5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5">SUM(R5:R35)</f>
        <v>106235</v>
      </c>
      <c r="S36" s="48">
        <f t="shared" si="15"/>
        <v>1250</v>
      </c>
      <c r="T36" s="48">
        <f t="shared" si="15"/>
        <v>0</v>
      </c>
      <c r="U36" s="48">
        <f t="shared" si="15"/>
        <v>405</v>
      </c>
      <c r="V36" s="48">
        <f t="shared" si="15"/>
        <v>3195</v>
      </c>
      <c r="W36" s="48">
        <f t="shared" si="15"/>
        <v>29340</v>
      </c>
      <c r="X36" s="48">
        <f t="shared" si="15"/>
        <v>72045</v>
      </c>
      <c r="Y36" s="48">
        <f t="shared" si="15"/>
        <v>72045</v>
      </c>
      <c r="Z36" s="48">
        <f t="shared" si="15"/>
        <v>0</v>
      </c>
      <c r="AA36" s="48">
        <f t="shared" si="15"/>
        <v>0</v>
      </c>
      <c r="AB36" s="48">
        <f>SUM(AB5:AB35)</f>
        <v>101385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9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3">
        <f t="shared" si="0"/>
        <v>0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2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0</v>
      </c>
      <c r="N39" s="19"/>
      <c r="O39" s="90">
        <v>27.84</v>
      </c>
      <c r="P39" s="79">
        <f t="shared" si="2"/>
        <v>0</v>
      </c>
      <c r="Q39" s="5"/>
      <c r="R39" s="167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3">
        <f t="shared" si="0"/>
        <v>0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2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0</v>
      </c>
      <c r="N40" s="19"/>
      <c r="O40" s="90">
        <v>27.12</v>
      </c>
      <c r="P40" s="79">
        <f t="shared" si="2"/>
        <v>0</v>
      </c>
      <c r="Q40" s="5"/>
      <c r="R40" s="167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2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0">
        <v>15.42</v>
      </c>
      <c r="P41" s="79">
        <f t="shared" si="2"/>
        <v>0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2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2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2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9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39</v>
      </c>
      <c r="G46" s="43">
        <f t="shared" si="0"/>
        <v>48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8</v>
      </c>
      <c r="J46" s="43">
        <f t="shared" si="12"/>
        <v>12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28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1400</v>
      </c>
      <c r="N46" s="19"/>
      <c r="O46" s="123">
        <v>17.78</v>
      </c>
      <c r="P46" s="79">
        <f t="shared" si="2"/>
        <v>497.84000000000003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20</v>
      </c>
      <c r="G47" s="43">
        <f>+E47+F47</f>
        <v>20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2"/>
        <v>5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15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750</v>
      </c>
      <c r="N47" s="19"/>
      <c r="O47" s="123">
        <v>17.989999999999998</v>
      </c>
      <c r="P47" s="79">
        <f t="shared" si="2"/>
        <v>269.84999999999997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10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66</v>
      </c>
      <c r="G48" s="43">
        <f>+E48+F48</f>
        <v>76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2"/>
        <v>13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63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3150</v>
      </c>
      <c r="N48" s="19"/>
      <c r="O48" s="123">
        <v>18.32</v>
      </c>
      <c r="P48" s="79">
        <f t="shared" si="2"/>
        <v>1154.1600000000001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3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28</v>
      </c>
      <c r="G49" s="43">
        <f>+E49+F49</f>
        <v>31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3</v>
      </c>
      <c r="J49" s="43">
        <f t="shared" si="12"/>
        <v>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28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1400</v>
      </c>
      <c r="N49" s="19"/>
      <c r="O49" s="123">
        <v>20.059999999999999</v>
      </c>
      <c r="P49" s="79">
        <f t="shared" si="2"/>
        <v>561.67999999999995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36</v>
      </c>
      <c r="G50" s="43">
        <f t="shared" si="0"/>
        <v>36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3</v>
      </c>
      <c r="J50" s="43">
        <f t="shared" si="12"/>
        <v>7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26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1300</v>
      </c>
      <c r="N50" s="19"/>
      <c r="O50" s="123">
        <v>20.32</v>
      </c>
      <c r="P50" s="79">
        <f t="shared" si="2"/>
        <v>528.32000000000005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2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3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3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10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61</v>
      </c>
      <c r="G53" s="43">
        <f t="shared" si="0"/>
        <v>71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2"/>
        <v>12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59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2950</v>
      </c>
      <c r="N53" s="19"/>
      <c r="O53" s="123">
        <v>16.37</v>
      </c>
      <c r="P53" s="79">
        <f t="shared" si="2"/>
        <v>965.83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3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2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3">
        <v>25.99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2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3">
        <v>28.31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2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23">
        <v>31.29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2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23">
        <v>31.07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2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23">
        <v>29.83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3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3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2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23">
        <v>26.69</v>
      </c>
      <c r="P62" s="79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3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5</v>
      </c>
      <c r="G64" s="43">
        <f t="shared" si="0"/>
        <v>5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2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5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250</v>
      </c>
      <c r="N64" s="19"/>
      <c r="O64" s="90">
        <v>23.69</v>
      </c>
      <c r="P64" s="79">
        <f t="shared" si="2"/>
        <v>118.45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2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0">
        <v>22.49</v>
      </c>
      <c r="P65" s="79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2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0">
        <v>23.12</v>
      </c>
      <c r="P66" s="79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9</v>
      </c>
      <c r="G67" s="43">
        <f t="shared" si="0"/>
        <v>9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2"/>
        <v>-1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10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700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3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19</v>
      </c>
      <c r="G68" s="43">
        <f t="shared" si="0"/>
        <v>22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2"/>
        <v>8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14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1120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2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2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6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7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6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7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6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7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27</v>
      </c>
      <c r="G74" s="43">
        <f t="shared" si="0"/>
        <v>27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1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6"/>
        <v>3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23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1150</v>
      </c>
      <c r="N74" s="19"/>
      <c r="O74" s="90">
        <v>17.09</v>
      </c>
      <c r="P74" s="79">
        <f t="shared" si="17"/>
        <v>393.07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6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7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0"/>
        <v>0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6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90">
        <v>25.15</v>
      </c>
      <c r="P77" s="79">
        <f t="shared" si="17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6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7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6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7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6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7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6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7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6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7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6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7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6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7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8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19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9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8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19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0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1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2">E88+F88-H88-K88-I88</f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23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9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9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4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6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7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4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6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7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24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6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7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6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7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4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6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7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4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6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7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4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6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7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4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6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7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ref="G99:G105" si="25">+E99+F99</f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6">E99+F99-H99-K99-I99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9">
        <v>20.350000000000001</v>
      </c>
      <c r="P99" s="79">
        <f t="shared" ref="P99:P105" si="27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5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6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9"/>
      <c r="P100" s="79">
        <f t="shared" si="27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5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6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9"/>
      <c r="P101" s="79">
        <f t="shared" si="2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5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6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9"/>
      <c r="P102" s="79">
        <f t="shared" si="2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5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6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5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6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5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6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4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6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7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4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6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7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4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6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7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4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6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7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4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6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7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4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6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7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11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57</v>
      </c>
      <c r="G112" s="43">
        <f>+E112+F112</f>
        <v>68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6"/>
        <v>7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61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6100</v>
      </c>
      <c r="N112" s="19"/>
      <c r="O112" s="123">
        <v>34.25</v>
      </c>
      <c r="P112" s="79">
        <f t="shared" si="17"/>
        <v>2089.25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5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44</v>
      </c>
      <c r="G113" s="43">
        <f t="shared" si="24"/>
        <v>49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6"/>
        <v>13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36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1980</v>
      </c>
      <c r="N113" s="19"/>
      <c r="O113" s="123">
        <v>22.55</v>
      </c>
      <c r="P113" s="79">
        <f t="shared" si="17"/>
        <v>811.80000000000007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4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6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3">
        <v>96.46</v>
      </c>
      <c r="P114" s="79">
        <f t="shared" si="17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7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35</v>
      </c>
      <c r="G115" s="43">
        <f t="shared" si="24"/>
        <v>42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6"/>
        <v>6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36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2160</v>
      </c>
      <c r="N115" s="19"/>
      <c r="O115" s="90">
        <v>23.61</v>
      </c>
      <c r="P115" s="79">
        <f t="shared" si="17"/>
        <v>849.96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6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60</v>
      </c>
      <c r="G116" s="43">
        <f t="shared" si="24"/>
        <v>66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6"/>
        <v>15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51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5100</v>
      </c>
      <c r="N116" s="19"/>
      <c r="O116" s="90">
        <v>13.03</v>
      </c>
      <c r="P116" s="79">
        <f t="shared" si="17"/>
        <v>664.53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24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6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7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4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6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7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4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6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7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4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6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7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4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6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7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4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6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7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4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6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7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9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24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6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7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24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6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7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4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6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7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4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6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7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4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6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7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4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6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7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24"/>
        <v>0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6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0">
        <v>9.91</v>
      </c>
      <c r="P131" s="79">
        <f t="shared" si="17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24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6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7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24"/>
        <v>0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6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0">
        <v>24.21</v>
      </c>
      <c r="P133" s="79">
        <f t="shared" si="17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4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6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9"/>
      <c r="P134" s="79">
        <f t="shared" si="17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4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6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9"/>
      <c r="P135" s="79">
        <f t="shared" si="17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4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6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9"/>
      <c r="P136" s="79">
        <f t="shared" si="17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9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4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6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7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4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6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7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4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6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7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4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6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7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4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6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7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4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6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7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6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7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4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6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7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4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6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7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4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6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7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4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6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7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4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6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7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4"/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6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7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4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6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7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4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6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7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4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8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2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4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8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2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4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8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2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4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8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8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8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4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8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4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8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4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8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4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8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4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8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3">
        <v>12.14</v>
      </c>
      <c r="P163" s="79">
        <f t="shared" si="2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4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8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4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8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4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8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4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8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4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8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4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8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30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8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2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0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8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0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8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2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>+E173+F173</f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4" s="43">
        <f t="shared" ref="G174" si="31">+E174+F174</f>
        <v>0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2">E174+F174-H174-K174-I174</f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33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30"/>
        <v>0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8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123">
        <v>23.02</v>
      </c>
      <c r="P175" s="79">
        <f t="shared" si="29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4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9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0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8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30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8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2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0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8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30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8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2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0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8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0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8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0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8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0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8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30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8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2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5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6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7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38">+E187+F187</f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39">E187+F187-H187-K187-I187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3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39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39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0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1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4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0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8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2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0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8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2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53</v>
      </c>
      <c r="G193" s="43">
        <f t="shared" si="30"/>
        <v>53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8"/>
        <v>5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48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2880</v>
      </c>
      <c r="N193" s="19"/>
      <c r="O193" s="90">
        <v>38</v>
      </c>
      <c r="P193" s="79">
        <f t="shared" si="29"/>
        <v>1824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100</v>
      </c>
      <c r="G194" s="43">
        <f t="shared" si="30"/>
        <v>100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8"/>
        <v>12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88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10560</v>
      </c>
      <c r="N194" s="19"/>
      <c r="O194" s="90">
        <v>73</v>
      </c>
      <c r="P194" s="79">
        <f t="shared" si="29"/>
        <v>6424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30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8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2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30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8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2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0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8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2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30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8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2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0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8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0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8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0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8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2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8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2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8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2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0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8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2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40</v>
      </c>
      <c r="G205" s="43">
        <f t="shared" si="30"/>
        <v>40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8"/>
        <v>8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32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1760</v>
      </c>
      <c r="N205" s="19"/>
      <c r="O205" s="90">
        <v>40</v>
      </c>
      <c r="P205" s="79">
        <f t="shared" si="29"/>
        <v>1280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0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8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3">+E207+F207</f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4">E207+F207-H207-K207-I207</f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5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30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8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2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12</v>
      </c>
      <c r="G209" s="43">
        <f t="shared" si="30"/>
        <v>12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8"/>
        <v>3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9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1080</v>
      </c>
      <c r="N209" s="19"/>
      <c r="O209" s="90">
        <v>83</v>
      </c>
      <c r="P209" s="79">
        <f t="shared" si="29"/>
        <v>747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0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8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2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0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8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2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0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8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2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0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8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2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0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8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2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0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8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0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8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2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0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8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2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2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0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8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0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8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2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0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8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2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0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8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2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0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8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2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0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8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2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0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8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0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7">E226+F226-H226-K226-I226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0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7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4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0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7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0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7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0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7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0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7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0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7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0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7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0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7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35" s="43">
        <f t="shared" ref="G235:G242" si="48">+E235+F235</f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42" si="49">E235+F235-H235-K235-I235</f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0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48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49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0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48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49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0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48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49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0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48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49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0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48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49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0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1" s="43">
        <f t="shared" si="48"/>
        <v>0</v>
      </c>
      <c r="H241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49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0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42" s="43">
        <f t="shared" si="48"/>
        <v>0</v>
      </c>
      <c r="H242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49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50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43" s="46">
        <f t="shared" ref="G243:G250" si="51">E243+F243</f>
        <v>0</v>
      </c>
      <c r="H243" s="78">
        <v>0</v>
      </c>
      <c r="I243" s="76">
        <v>0</v>
      </c>
      <c r="J243" s="46">
        <f t="shared" ref="J243:J248" si="52">+G243-H243-K243-I243</f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53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4" s="46">
        <f t="shared" si="51"/>
        <v>0</v>
      </c>
      <c r="H244" s="78">
        <v>0</v>
      </c>
      <c r="I244" s="76">
        <v>0</v>
      </c>
      <c r="J244" s="46">
        <f t="shared" si="52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53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5" s="46">
        <f t="shared" si="51"/>
        <v>0</v>
      </c>
      <c r="H245" s="78">
        <v>0</v>
      </c>
      <c r="I245" s="76">
        <v>0</v>
      </c>
      <c r="J245" s="46">
        <f t="shared" si="52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53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46" s="46">
        <f t="shared" si="51"/>
        <v>0</v>
      </c>
      <c r="H246" s="78">
        <v>0</v>
      </c>
      <c r="I246" s="76">
        <v>0</v>
      </c>
      <c r="J246" s="46">
        <f t="shared" si="52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53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47" s="46">
        <f t="shared" si="51"/>
        <v>0</v>
      </c>
      <c r="H247" s="78">
        <v>0</v>
      </c>
      <c r="I247" s="76">
        <v>0</v>
      </c>
      <c r="J247" s="46">
        <f t="shared" si="52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50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0</v>
      </c>
      <c r="F248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48" s="46">
        <f t="shared" si="51"/>
        <v>0</v>
      </c>
      <c r="H248" s="78">
        <v>0</v>
      </c>
      <c r="I248" s="76">
        <v>0</v>
      </c>
      <c r="J248" s="46">
        <f t="shared" si="52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4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0</v>
      </c>
      <c r="F249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9" s="46">
        <f t="shared" si="51"/>
        <v>0</v>
      </c>
      <c r="H249" s="78">
        <v>0</v>
      </c>
      <c r="I249" s="76">
        <v>0</v>
      </c>
      <c r="J249" s="46"/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4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50" s="46">
        <f t="shared" si="51"/>
        <v>0</v>
      </c>
      <c r="H250" s="78">
        <v>0</v>
      </c>
      <c r="I250" s="76">
        <v>0</v>
      </c>
      <c r="J250" s="46">
        <f t="shared" ref="J250" si="54">+G250-H250-K250-I250</f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4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+ยกมา!J251</f>
        <v>0</v>
      </c>
      <c r="F251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51" s="43">
        <f t="shared" ref="G251:G259" si="55">+E251+F251</f>
        <v>0</v>
      </c>
      <c r="H251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ref="J251:J259" si="56">E251+F251-H251-K251-I251</f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4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+ยกมา!J252</f>
        <v>0</v>
      </c>
      <c r="F252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52" s="43">
        <f t="shared" si="55"/>
        <v>0</v>
      </c>
      <c r="H252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56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+ยกมา!J253</f>
        <v>0</v>
      </c>
      <c r="F253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53" s="43">
        <f t="shared" si="55"/>
        <v>0</v>
      </c>
      <c r="H253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56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7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+ยกมา!J254</f>
        <v>0</v>
      </c>
      <c r="F254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54" s="43">
        <f t="shared" si="55"/>
        <v>0</v>
      </c>
      <c r="H254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56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55" s="43">
        <f t="shared" si="55"/>
        <v>0</v>
      </c>
      <c r="H255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56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56" s="43">
        <f t="shared" si="55"/>
        <v>0</v>
      </c>
      <c r="H256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56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57" s="43">
        <f t="shared" si="55"/>
        <v>0</v>
      </c>
      <c r="H257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56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8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58" s="43">
        <f t="shared" si="55"/>
        <v>0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56"/>
        <v>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55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56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7" t="s">
        <v>223</v>
      </c>
      <c r="B260" s="148"/>
      <c r="C260" s="148"/>
      <c r="D260" s="149"/>
      <c r="E260" s="153" t="s">
        <v>239</v>
      </c>
      <c r="F260" s="154"/>
      <c r="G260" s="150" t="s">
        <v>224</v>
      </c>
      <c r="H260" s="151"/>
      <c r="I260" s="152"/>
      <c r="J260" s="155" t="s">
        <v>225</v>
      </c>
      <c r="K260" s="155"/>
      <c r="L260" s="155"/>
      <c r="M260" s="51">
        <f>SUM(M5:M259)</f>
        <v>106235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6" t="s">
        <v>226</v>
      </c>
      <c r="B261" s="157"/>
      <c r="C261" s="162">
        <f>+M263</f>
        <v>106235</v>
      </c>
      <c r="D261" s="163"/>
      <c r="E261" s="53" t="s">
        <v>227</v>
      </c>
      <c r="F261" s="54">
        <f>+M260</f>
        <v>106235</v>
      </c>
      <c r="G261" s="55" t="s">
        <v>217</v>
      </c>
      <c r="H261" s="144">
        <f>SUM(U36)</f>
        <v>405</v>
      </c>
      <c r="I261" s="145"/>
      <c r="J261" s="137"/>
      <c r="K261" s="137"/>
      <c r="L261" s="137"/>
      <c r="M261" s="57"/>
      <c r="N261" s="57">
        <f>+W36</f>
        <v>29340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6"/>
      <c r="B262" s="157"/>
      <c r="C262" s="162"/>
      <c r="D262" s="163"/>
      <c r="E262" s="53" t="s">
        <v>228</v>
      </c>
      <c r="F262" s="54">
        <f>N263</f>
        <v>1250</v>
      </c>
      <c r="G262" s="55"/>
      <c r="H262" s="144">
        <v>0</v>
      </c>
      <c r="I262" s="145"/>
      <c r="J262" s="137" t="s">
        <v>229</v>
      </c>
      <c r="K262" s="137"/>
      <c r="L262" s="137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8" t="s">
        <v>10</v>
      </c>
      <c r="B263" s="159"/>
      <c r="C263" s="162">
        <f>+F262</f>
        <v>1250</v>
      </c>
      <c r="D263" s="163"/>
      <c r="E263" s="53"/>
      <c r="F263" s="54"/>
      <c r="G263" s="55" t="s">
        <v>230</v>
      </c>
      <c r="H263" s="144">
        <f>+V36</f>
        <v>3195</v>
      </c>
      <c r="I263" s="145"/>
      <c r="J263" s="138" t="s">
        <v>231</v>
      </c>
      <c r="K263" s="139"/>
      <c r="L263" s="140"/>
      <c r="M263" s="57">
        <f>+M260-M261</f>
        <v>106235</v>
      </c>
      <c r="N263" s="59">
        <f>+S36</f>
        <v>1250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60" t="s">
        <v>232</v>
      </c>
      <c r="B264" s="161"/>
      <c r="C264" s="162">
        <f>+C261-C263</f>
        <v>104985</v>
      </c>
      <c r="D264" s="163"/>
      <c r="E264" s="53" t="s">
        <v>232</v>
      </c>
      <c r="F264" s="54">
        <f>+F261-F262</f>
        <v>104985</v>
      </c>
      <c r="G264" s="55" t="s">
        <v>233</v>
      </c>
      <c r="H264" s="144">
        <f>SUM(H261:H263)</f>
        <v>3600</v>
      </c>
      <c r="I264" s="145"/>
      <c r="J264" s="137" t="s">
        <v>206</v>
      </c>
      <c r="K264" s="137"/>
      <c r="L264" s="137"/>
      <c r="M264" s="57">
        <f>H264</f>
        <v>3600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8"/>
      <c r="C265" s="60"/>
      <c r="D265" s="60"/>
      <c r="E265" s="53" t="s">
        <v>234</v>
      </c>
      <c r="F265" s="54">
        <v>100000</v>
      </c>
      <c r="J265" s="141" t="s">
        <v>208</v>
      </c>
      <c r="K265" s="142"/>
      <c r="L265" s="143"/>
      <c r="M265" s="57">
        <f>M263-M264-N261-N263</f>
        <v>72045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8"/>
      <c r="C266" s="60"/>
      <c r="D266" s="60"/>
      <c r="E266" s="53" t="s">
        <v>235</v>
      </c>
      <c r="F266" s="54">
        <f>F264-F265</f>
        <v>4985</v>
      </c>
      <c r="J266" s="141" t="s">
        <v>209</v>
      </c>
      <c r="K266" s="142"/>
      <c r="L266" s="143"/>
      <c r="M266" s="57">
        <f>+Y36</f>
        <v>72045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8"/>
      <c r="C267" s="60"/>
      <c r="D267" s="60"/>
      <c r="E267" s="53" t="s">
        <v>236</v>
      </c>
      <c r="F267" s="54">
        <f>+F266*4%</f>
        <v>199.4</v>
      </c>
      <c r="J267" s="141" t="s">
        <v>210</v>
      </c>
      <c r="K267" s="142"/>
      <c r="L267" s="143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8"/>
      <c r="C268" s="60"/>
      <c r="D268" s="60"/>
      <c r="E268" s="100" t="s">
        <v>1370</v>
      </c>
      <c r="F268" s="101">
        <v>100</v>
      </c>
      <c r="J268" s="146" t="s">
        <v>211</v>
      </c>
      <c r="K268" s="146"/>
      <c r="L268" s="146"/>
      <c r="M268" s="61">
        <f>+M266-M265</f>
        <v>0</v>
      </c>
      <c r="N268" s="66"/>
    </row>
    <row r="269" spans="1:29" ht="24.75" customHeight="1" thickBot="1" x14ac:dyDescent="0.6">
      <c r="H269" s="134" t="s">
        <v>237</v>
      </c>
      <c r="I269" s="135"/>
      <c r="J269" s="135"/>
      <c r="K269" s="135"/>
      <c r="L269" s="135"/>
      <c r="M269" s="135"/>
      <c r="N269" s="136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N5" activePane="bottomRight" state="frozen"/>
      <selection activeCell="A2" sqref="A2:O2"/>
      <selection pane="topRight" activeCell="A2" sqref="A2:O2"/>
      <selection pane="bottomLeft" activeCell="A2" sqref="A2:O2"/>
      <selection pane="bottomRight" activeCell="P5" sqref="P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9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10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8</v>
      </c>
      <c r="F5" s="71"/>
      <c r="G5" s="46">
        <f t="shared" ref="G5" si="0">E5+F5</f>
        <v>8</v>
      </c>
      <c r="H5" s="78">
        <v>0</v>
      </c>
      <c r="I5" s="76">
        <v>0</v>
      </c>
      <c r="J5" s="46">
        <f t="shared" ref="J5" si="1">+G5-H5-K5-I5</f>
        <v>8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3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16</v>
      </c>
      <c r="F6" s="71"/>
      <c r="G6" s="46">
        <f t="shared" ref="G6:G26" si="2">E6+F6</f>
        <v>16</v>
      </c>
      <c r="H6" s="78">
        <v>0</v>
      </c>
      <c r="I6" s="76">
        <v>0</v>
      </c>
      <c r="J6" s="46">
        <f t="shared" ref="J6:J26" si="3">+G6-H6-K6-I6</f>
        <v>16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3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12</v>
      </c>
      <c r="F11" s="71"/>
      <c r="G11" s="46">
        <f t="shared" si="2"/>
        <v>12</v>
      </c>
      <c r="H11" s="78">
        <v>0</v>
      </c>
      <c r="I11" s="76">
        <v>0</v>
      </c>
      <c r="J11" s="46">
        <f t="shared" si="3"/>
        <v>12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3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3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3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3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3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9</v>
      </c>
      <c r="F18" s="71"/>
      <c r="G18" s="46">
        <f t="shared" si="2"/>
        <v>9</v>
      </c>
      <c r="H18" s="78">
        <v>0</v>
      </c>
      <c r="I18" s="76">
        <v>0</v>
      </c>
      <c r="J18" s="46">
        <f t="shared" si="3"/>
        <v>9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3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3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2</v>
      </c>
      <c r="F20" s="71"/>
      <c r="G20" s="46">
        <f t="shared" si="2"/>
        <v>2</v>
      </c>
      <c r="H20" s="78">
        <v>0</v>
      </c>
      <c r="I20" s="76">
        <v>0</v>
      </c>
      <c r="J20" s="46">
        <f t="shared" si="3"/>
        <v>2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2"/>
        <v>0</v>
      </c>
      <c r="H22" s="78">
        <v>0</v>
      </c>
      <c r="I22" s="76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3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3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3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3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3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3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3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3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10</v>
      </c>
      <c r="F31" s="71"/>
      <c r="G31" s="46">
        <f t="shared" si="7"/>
        <v>10</v>
      </c>
      <c r="H31" s="78">
        <v>0</v>
      </c>
      <c r="I31" s="76">
        <v>0</v>
      </c>
      <c r="J31" s="46">
        <f t="shared" si="8"/>
        <v>10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3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3</v>
      </c>
      <c r="F32" s="71"/>
      <c r="G32" s="46">
        <f t="shared" si="7"/>
        <v>3</v>
      </c>
      <c r="H32" s="78">
        <v>0</v>
      </c>
      <c r="I32" s="76">
        <v>0</v>
      </c>
      <c r="J32" s="46">
        <f t="shared" si="8"/>
        <v>3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v>3</v>
      </c>
      <c r="F35" s="71"/>
      <c r="G35" s="46">
        <f t="shared" si="7"/>
        <v>3</v>
      </c>
      <c r="H35" s="78">
        <v>0</v>
      </c>
      <c r="I35" s="76">
        <v>0</v>
      </c>
      <c r="J35" s="46">
        <f t="shared" si="8"/>
        <v>3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7"/>
        <v>0</v>
      </c>
      <c r="H40" s="78">
        <v>0</v>
      </c>
      <c r="I40" s="76">
        <v>0</v>
      </c>
      <c r="J40" s="46">
        <f t="shared" si="8"/>
        <v>0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9</v>
      </c>
      <c r="F46" s="71"/>
      <c r="G46" s="46">
        <f t="shared" si="7"/>
        <v>9</v>
      </c>
      <c r="H46" s="78">
        <v>0</v>
      </c>
      <c r="I46" s="76">
        <v>0</v>
      </c>
      <c r="J46" s="46">
        <f t="shared" si="8"/>
        <v>9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3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3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10</v>
      </c>
      <c r="F48" s="71"/>
      <c r="G48" s="46">
        <f t="shared" si="7"/>
        <v>10</v>
      </c>
      <c r="H48" s="78">
        <v>0</v>
      </c>
      <c r="I48" s="76">
        <v>0</v>
      </c>
      <c r="J48" s="46">
        <f t="shared" si="8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3</v>
      </c>
      <c r="F49" s="71"/>
      <c r="G49" s="46">
        <f t="shared" si="7"/>
        <v>3</v>
      </c>
      <c r="H49" s="78">
        <v>0</v>
      </c>
      <c r="I49" s="76">
        <v>0</v>
      </c>
      <c r="J49" s="46">
        <f t="shared" si="8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7"/>
        <v>0</v>
      </c>
      <c r="H50" s="78">
        <v>0</v>
      </c>
      <c r="I50" s="76">
        <v>0</v>
      </c>
      <c r="J50" s="46">
        <f t="shared" si="8"/>
        <v>0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3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10</v>
      </c>
      <c r="F53" s="71"/>
      <c r="G53" s="46">
        <f t="shared" si="7"/>
        <v>10</v>
      </c>
      <c r="H53" s="78">
        <v>0</v>
      </c>
      <c r="I53" s="76">
        <v>0</v>
      </c>
      <c r="J53" s="46">
        <f t="shared" si="8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3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3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3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3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3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3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3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3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v>3</v>
      </c>
      <c r="F68" s="71"/>
      <c r="G68" s="46">
        <f t="shared" si="7"/>
        <v>3</v>
      </c>
      <c r="H68" s="78">
        <v>0</v>
      </c>
      <c r="I68" s="76">
        <v>0</v>
      </c>
      <c r="J68" s="46">
        <f t="shared" si="8"/>
        <v>3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9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9"/>
      <c r="R89" s="43">
        <f t="shared" si="14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9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9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9"/>
      <c r="R100" s="43">
        <f t="shared" si="29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9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9"/>
      <c r="R102" s="43">
        <f t="shared" si="29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11</v>
      </c>
      <c r="F112" s="71"/>
      <c r="G112" s="46">
        <f t="shared" si="25"/>
        <v>11</v>
      </c>
      <c r="H112" s="78">
        <v>0</v>
      </c>
      <c r="I112" s="76">
        <v>0</v>
      </c>
      <c r="J112" s="46">
        <f t="shared" si="26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5</v>
      </c>
      <c r="F113" s="71"/>
      <c r="G113" s="46">
        <f t="shared" si="25"/>
        <v>5</v>
      </c>
      <c r="H113" s="78">
        <v>0</v>
      </c>
      <c r="I113" s="76">
        <v>0</v>
      </c>
      <c r="J113" s="46">
        <f t="shared" si="26"/>
        <v>5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3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7</v>
      </c>
      <c r="F115" s="71"/>
      <c r="G115" s="46">
        <f t="shared" si="25"/>
        <v>7</v>
      </c>
      <c r="H115" s="78">
        <v>0</v>
      </c>
      <c r="I115" s="76">
        <v>0</v>
      </c>
      <c r="J115" s="46">
        <f t="shared" si="26"/>
        <v>7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6</v>
      </c>
      <c r="F116" s="71"/>
      <c r="G116" s="46">
        <f t="shared" si="25"/>
        <v>6</v>
      </c>
      <c r="H116" s="78">
        <v>0</v>
      </c>
      <c r="I116" s="76">
        <v>0</v>
      </c>
      <c r="J116" s="46">
        <f t="shared" si="26"/>
        <v>6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9"/>
      <c r="R134" s="43">
        <f t="shared" si="11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9"/>
      <c r="R135" s="43">
        <f t="shared" si="11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9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3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50">E235+F235</f>
        <v>0</v>
      </c>
      <c r="H235" s="78">
        <v>0</v>
      </c>
      <c r="I235" s="76">
        <v>0</v>
      </c>
      <c r="J235" s="46">
        <f t="shared" ref="J235:J248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ref="J250" si="58">+G250-H250-K250-I250</f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9">E253+F253</f>
        <v>0</v>
      </c>
      <c r="H253" s="78">
        <v>0</v>
      </c>
      <c r="I253" s="76">
        <v>0</v>
      </c>
      <c r="J253" s="46">
        <f t="shared" ref="J253" si="60">+G253-H253-K253-I253</f>
        <v>0</v>
      </c>
      <c r="K253" s="72"/>
      <c r="L253" s="20"/>
      <c r="M253" s="65">
        <f t="shared" ref="M253" si="61">+L253*K253</f>
        <v>0</v>
      </c>
      <c r="N253" s="17" t="s">
        <v>16</v>
      </c>
      <c r="O253" s="18"/>
      <c r="P253" s="23">
        <f t="shared" ref="P253" si="62">SUM(M253-O253)</f>
        <v>0</v>
      </c>
      <c r="Q253" s="90"/>
      <c r="R253" s="43">
        <f t="shared" ref="R253" si="6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4">E257+F257</f>
        <v>0</v>
      </c>
      <c r="H257" s="78">
        <v>0</v>
      </c>
      <c r="I257" s="76">
        <v>0</v>
      </c>
      <c r="J257" s="46">
        <f t="shared" ref="J257" si="65">+G257-H257-K257-I257</f>
        <v>0</v>
      </c>
      <c r="K257" s="72"/>
      <c r="L257" s="20"/>
      <c r="M257" s="65">
        <f t="shared" ref="M257" si="66">+L257*K257</f>
        <v>0</v>
      </c>
      <c r="N257" s="17" t="s">
        <v>16</v>
      </c>
      <c r="O257" s="18"/>
      <c r="P257" s="23">
        <f t="shared" ref="P257" si="67">SUM(M257-O257)</f>
        <v>0</v>
      </c>
      <c r="Q257" s="90"/>
      <c r="R257" s="43">
        <f t="shared" ref="R257" si="6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9">E259+F259</f>
        <v>0</v>
      </c>
      <c r="H259" s="78">
        <v>0</v>
      </c>
      <c r="I259" s="76">
        <v>0</v>
      </c>
      <c r="J259" s="46">
        <f t="shared" ref="J259" si="70">+G259-H259-K259-I259</f>
        <v>0</v>
      </c>
      <c r="K259" s="72"/>
      <c r="L259" s="20"/>
      <c r="M259" s="65">
        <f t="shared" ref="M259" si="71">+L259*K259</f>
        <v>0</v>
      </c>
      <c r="N259" s="17" t="s">
        <v>16</v>
      </c>
      <c r="O259" s="18"/>
      <c r="P259" s="23">
        <f t="shared" ref="P259" si="72">SUM(M259-O259)</f>
        <v>0</v>
      </c>
      <c r="Q259" s="90"/>
      <c r="R259" s="43">
        <f t="shared" ref="R259" si="73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C11" sqref="C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69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70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3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>SUM(M6-O6)</f>
        <v>100</v>
      </c>
      <c r="Q6" s="123">
        <v>36.43</v>
      </c>
      <c r="R6" s="43">
        <f t="shared" ref="R6:R80" si="3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4"/>
        <v>100</v>
      </c>
      <c r="Q11" s="123">
        <v>19.36</v>
      </c>
      <c r="R11" s="43">
        <f t="shared" si="3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3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3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3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3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7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4"/>
        <v>100</v>
      </c>
      <c r="Q18" s="123">
        <v>19.12</v>
      </c>
      <c r="R18" s="43">
        <f t="shared" si="3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3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123">
        <v>27.98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3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3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3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3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23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3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3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4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2">
        <f t="shared" si="4"/>
        <v>600</v>
      </c>
      <c r="Q31" s="123">
        <v>34.64</v>
      </c>
      <c r="R31" s="43">
        <f t="shared" si="3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4"/>
        <v>50</v>
      </c>
      <c r="Q46" s="123">
        <v>17.78</v>
      </c>
      <c r="R46" s="43">
        <f t="shared" si="3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3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3</v>
      </c>
      <c r="K48" s="72">
        <v>7</v>
      </c>
      <c r="L48" s="20">
        <v>50</v>
      </c>
      <c r="M48" s="65">
        <f>+L48*K48</f>
        <v>350</v>
      </c>
      <c r="N48" s="17" t="s">
        <v>16</v>
      </c>
      <c r="O48" s="18"/>
      <c r="P48" s="102">
        <f>SUM(M48-O48)</f>
        <v>350</v>
      </c>
      <c r="Q48" s="123">
        <v>18.32</v>
      </c>
      <c r="R48" s="43">
        <f>+K48*Q48</f>
        <v>128.24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1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2">
        <f>SUM(M49-O49)</f>
        <v>100</v>
      </c>
      <c r="Q49" s="123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3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>SUM(M53-O53)</f>
        <v>100</v>
      </c>
      <c r="Q53" s="123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3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3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3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3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3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3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3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3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2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4"/>
        <v>80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3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3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3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02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0" si="48">E235+F235</f>
        <v>0</v>
      </c>
      <c r="H235" s="78">
        <v>0</v>
      </c>
      <c r="I235" s="76">
        <v>0</v>
      </c>
      <c r="J235" s="46">
        <f t="shared" ref="J235:J248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48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ref="J250" si="56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+ยกมา!J251</f>
        <v>0</v>
      </c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ref="G253" si="57">E253+F253</f>
        <v>0</v>
      </c>
      <c r="H253" s="78">
        <v>0</v>
      </c>
      <c r="I253" s="76">
        <v>0</v>
      </c>
      <c r="J253" s="46">
        <f t="shared" ref="J253" si="58">+G253-H253-K253-I253</f>
        <v>0</v>
      </c>
      <c r="K253" s="72"/>
      <c r="L253" s="20"/>
      <c r="M253" s="65">
        <f t="shared" ref="M253" si="59">+L253*K253</f>
        <v>0</v>
      </c>
      <c r="N253" s="17" t="s">
        <v>16</v>
      </c>
      <c r="O253" s="18"/>
      <c r="P253" s="23">
        <f t="shared" ref="P253" si="60">SUM(M253-O253)</f>
        <v>0</v>
      </c>
      <c r="Q253" s="90"/>
      <c r="R253" s="43">
        <f t="shared" ref="R253" si="6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62">E257+F257</f>
        <v>0</v>
      </c>
      <c r="H257" s="78">
        <v>0</v>
      </c>
      <c r="I257" s="76">
        <v>0</v>
      </c>
      <c r="J257" s="46">
        <f t="shared" ref="J257" si="63">+G257-H257-K257-I257</f>
        <v>0</v>
      </c>
      <c r="K257" s="72"/>
      <c r="L257" s="20"/>
      <c r="M257" s="65">
        <f t="shared" ref="M257" si="64">+L257*K257</f>
        <v>0</v>
      </c>
      <c r="N257" s="17" t="s">
        <v>16</v>
      </c>
      <c r="O257" s="18"/>
      <c r="P257" s="23">
        <f t="shared" ref="P257" si="65">SUM(M257-O257)</f>
        <v>0</v>
      </c>
      <c r="Q257" s="90"/>
      <c r="R257" s="43">
        <f t="shared" ref="R257" si="6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7">E259+F259</f>
        <v>0</v>
      </c>
      <c r="H259" s="78">
        <v>0</v>
      </c>
      <c r="I259" s="76">
        <v>0</v>
      </c>
      <c r="J259" s="46">
        <f t="shared" ref="J259" si="68">+G259-H259-K259-I259</f>
        <v>0</v>
      </c>
      <c r="K259" s="72"/>
      <c r="L259" s="20"/>
      <c r="M259" s="65">
        <f t="shared" ref="M259" si="69">+L259*K259</f>
        <v>0</v>
      </c>
      <c r="N259" s="17" t="s">
        <v>16</v>
      </c>
      <c r="O259" s="18"/>
      <c r="P259" s="23">
        <f t="shared" ref="P259" si="70">SUM(M259-O259)</f>
        <v>0</v>
      </c>
      <c r="Q259" s="90"/>
      <c r="R259" s="43">
        <f t="shared" ref="R259" si="71">+K259*Q259</f>
        <v>0</v>
      </c>
    </row>
    <row r="260" spans="1:19" ht="25.5" x14ac:dyDescent="0.55000000000000004">
      <c r="A260" s="1"/>
      <c r="B260" s="120"/>
      <c r="C260" s="121"/>
      <c r="D260" s="120"/>
      <c r="E260" s="24"/>
      <c r="F260" s="120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636</v>
      </c>
      <c r="S260" s="75"/>
    </row>
    <row r="261" spans="1:19" ht="25.5" customHeight="1" x14ac:dyDescent="0.5">
      <c r="A261" s="1"/>
      <c r="B261" s="120"/>
      <c r="C261" s="121"/>
      <c r="D261" s="120"/>
      <c r="E261" s="24"/>
      <c r="F261" s="120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B262" s="120"/>
      <c r="C262" s="121"/>
      <c r="D262" s="120"/>
      <c r="E262" s="24"/>
      <c r="F262" s="120"/>
      <c r="G262" s="31"/>
      <c r="J262" s="31"/>
      <c r="K262" s="32"/>
      <c r="L262" s="95" t="s">
        <v>202</v>
      </c>
      <c r="M262" s="95"/>
      <c r="N262" s="33">
        <f>SUM(M5:M261)</f>
        <v>2035</v>
      </c>
    </row>
    <row r="263" spans="1:19" ht="25.5" x14ac:dyDescent="0.55000000000000004">
      <c r="A263" s="1"/>
      <c r="B263" s="120"/>
      <c r="C263" s="121"/>
      <c r="D263" s="120"/>
      <c r="E263" s="24"/>
      <c r="F263" s="120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20"/>
      <c r="C264" s="121"/>
      <c r="D264" s="120"/>
      <c r="E264" s="24"/>
      <c r="F264" s="120"/>
      <c r="G264" s="31"/>
      <c r="J264" s="31"/>
      <c r="L264" s="34" t="s">
        <v>204</v>
      </c>
      <c r="M264" s="35"/>
      <c r="N264" s="36">
        <f>SUM(O264:AF264)</f>
        <v>200</v>
      </c>
      <c r="O264" s="2">
        <v>200</v>
      </c>
    </row>
    <row r="265" spans="1:19" ht="25.5" x14ac:dyDescent="0.55000000000000004">
      <c r="A265" s="1"/>
      <c r="B265" s="120"/>
      <c r="C265" s="121"/>
      <c r="D265" s="120"/>
      <c r="E265" s="24"/>
      <c r="F265" s="120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20"/>
      <c r="C266" s="121"/>
      <c r="D266" s="120"/>
      <c r="E266" s="24"/>
      <c r="F266" s="120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20"/>
      <c r="C267" s="121"/>
      <c r="D267" s="120"/>
      <c r="E267" s="24"/>
      <c r="F267" s="120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B268" s="120"/>
      <c r="C268" s="121"/>
      <c r="D268" s="120"/>
      <c r="E268" s="24"/>
      <c r="F268" s="120"/>
      <c r="G268" s="31"/>
      <c r="J268" s="31"/>
      <c r="L268" s="34" t="s">
        <v>208</v>
      </c>
      <c r="M268" s="35"/>
      <c r="N268" s="33">
        <f>N262-N263-N264-N266-N267</f>
        <v>1820</v>
      </c>
    </row>
    <row r="269" spans="1:19" ht="25.5" x14ac:dyDescent="0.55000000000000004">
      <c r="A269" s="1"/>
      <c r="B269" s="120"/>
      <c r="C269" s="121"/>
      <c r="D269" s="120"/>
      <c r="E269" s="24"/>
      <c r="F269" s="120"/>
      <c r="G269" s="31"/>
      <c r="J269" s="31"/>
      <c r="L269" s="34" t="s">
        <v>209</v>
      </c>
      <c r="M269" s="35"/>
      <c r="N269" s="37">
        <v>1820</v>
      </c>
    </row>
    <row r="270" spans="1:19" ht="25.5" x14ac:dyDescent="0.55000000000000004">
      <c r="A270" s="1"/>
      <c r="B270" s="120"/>
      <c r="C270" s="121"/>
      <c r="D270" s="120"/>
      <c r="E270" s="24"/>
      <c r="F270" s="120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20"/>
      <c r="C271" s="121"/>
      <c r="D271" s="120"/>
      <c r="E271" s="24"/>
      <c r="F271" s="120"/>
      <c r="G271" s="12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M20" sqref="M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3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11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2">
        <f t="shared" ref="P6:P80" si="3">SUM(M6-O6)</f>
        <v>400</v>
      </c>
      <c r="Q6" s="123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3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4</v>
      </c>
      <c r="F31" s="71">
        <v>10</v>
      </c>
      <c r="G31" s="46">
        <f t="shared" si="5"/>
        <v>14</v>
      </c>
      <c r="H31" s="78">
        <v>0</v>
      </c>
      <c r="I31" s="76">
        <v>0</v>
      </c>
      <c r="J31" s="46">
        <f t="shared" si="6"/>
        <v>14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3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0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02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3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3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1</v>
      </c>
      <c r="F49" s="71">
        <v>5</v>
      </c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3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3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>
        <v>3</v>
      </c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1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10</v>
      </c>
      <c r="F112" s="71">
        <v>10</v>
      </c>
      <c r="G112" s="46">
        <f t="shared" si="23"/>
        <v>20</v>
      </c>
      <c r="H112" s="78">
        <v>0</v>
      </c>
      <c r="I112" s="76">
        <v>0</v>
      </c>
      <c r="J112" s="46">
        <f t="shared" si="24"/>
        <v>14</v>
      </c>
      <c r="K112" s="72">
        <v>6</v>
      </c>
      <c r="L112" s="20">
        <v>100</v>
      </c>
      <c r="M112" s="65">
        <f>+L112*K112</f>
        <v>600</v>
      </c>
      <c r="N112" s="17" t="s">
        <v>16</v>
      </c>
      <c r="O112" s="18"/>
      <c r="P112" s="102">
        <f>SUM(M112-O112)</f>
        <v>600</v>
      </c>
      <c r="Q112" s="123">
        <v>34.25</v>
      </c>
      <c r="R112" s="43">
        <f>+K112*Q112</f>
        <v>205.5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4</v>
      </c>
      <c r="F113" s="71">
        <v>5</v>
      </c>
      <c r="G113" s="46">
        <f t="shared" si="23"/>
        <v>9</v>
      </c>
      <c r="H113" s="78">
        <v>0</v>
      </c>
      <c r="I113" s="76">
        <v>0</v>
      </c>
      <c r="J113" s="46">
        <f t="shared" si="24"/>
        <v>8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3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7</v>
      </c>
      <c r="F115" s="71">
        <v>10</v>
      </c>
      <c r="G115" s="46">
        <f t="shared" si="23"/>
        <v>17</v>
      </c>
      <c r="H115" s="78">
        <v>0</v>
      </c>
      <c r="I115" s="76">
        <v>0</v>
      </c>
      <c r="J115" s="46">
        <f t="shared" si="24"/>
        <v>17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3</v>
      </c>
      <c r="F116" s="71">
        <v>10</v>
      </c>
      <c r="G116" s="46">
        <f t="shared" si="23"/>
        <v>13</v>
      </c>
      <c r="H116" s="78">
        <v>0</v>
      </c>
      <c r="I116" s="76">
        <v>0</v>
      </c>
      <c r="J116" s="46">
        <f t="shared" si="24"/>
        <v>12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0</v>
      </c>
      <c r="F193" s="71">
        <v>10</v>
      </c>
      <c r="G193" s="46">
        <f t="shared" si="30"/>
        <v>10</v>
      </c>
      <c r="H193" s="78">
        <v>0</v>
      </c>
      <c r="I193" s="76">
        <v>0</v>
      </c>
      <c r="J193" s="46">
        <f t="shared" si="31"/>
        <v>7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0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0</v>
      </c>
      <c r="F194" s="71">
        <v>10</v>
      </c>
      <c r="G194" s="46">
        <f t="shared" si="30"/>
        <v>10</v>
      </c>
      <c r="H194" s="78">
        <v>0</v>
      </c>
      <c r="I194" s="76">
        <v>0</v>
      </c>
      <c r="J194" s="46">
        <f t="shared" si="31"/>
        <v>7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>
        <v>3</v>
      </c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0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0</v>
      </c>
      <c r="F249" s="71"/>
      <c r="G249" s="46">
        <f t="shared" si="47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ref="J250" si="51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1026.44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520</v>
      </c>
      <c r="O264" s="2">
        <v>270</v>
      </c>
      <c r="P264" s="2">
        <v>120</v>
      </c>
      <c r="Q264" s="88">
        <v>130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I14" sqref="I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2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2">
        <f>SUM(M5-O5)</f>
        <v>250</v>
      </c>
      <c r="Q5" s="123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6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2">
        <f t="shared" ref="P6:P80" si="3">SUM(M6-O6)</f>
        <v>500</v>
      </c>
      <c r="Q6" s="123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5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3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3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2">
        <f t="shared" si="3"/>
        <v>400</v>
      </c>
      <c r="Q31" s="123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1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3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3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3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2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11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2">
        <f>SUM(M112-O112)</f>
        <v>300</v>
      </c>
      <c r="Q112" s="123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6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2">
        <f t="shared" si="8"/>
        <v>110</v>
      </c>
      <c r="Q113" s="123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17</v>
      </c>
      <c r="F115" s="71"/>
      <c r="G115" s="46">
        <f t="shared" si="23"/>
        <v>17</v>
      </c>
      <c r="H115" s="78">
        <v>0</v>
      </c>
      <c r="I115" s="76">
        <v>0</v>
      </c>
      <c r="J115" s="46">
        <f t="shared" si="24"/>
        <v>17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8</v>
      </c>
      <c r="K116" s="72">
        <v>4</v>
      </c>
      <c r="L116" s="22">
        <v>100</v>
      </c>
      <c r="M116" s="65">
        <f t="shared" si="7"/>
        <v>400</v>
      </c>
      <c r="N116" s="17" t="s">
        <v>16</v>
      </c>
      <c r="O116" s="18"/>
      <c r="P116" s="102">
        <f t="shared" si="8"/>
        <v>400</v>
      </c>
      <c r="Q116" s="90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4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0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5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1112.6599999999999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3155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830</v>
      </c>
      <c r="O264" s="2">
        <v>70</v>
      </c>
      <c r="P264" s="2">
        <v>60</v>
      </c>
      <c r="Q264" s="88">
        <v>150</v>
      </c>
      <c r="R264" s="2">
        <v>300</v>
      </c>
      <c r="S264" s="2">
        <v>50</v>
      </c>
      <c r="T264" s="2">
        <v>50</v>
      </c>
      <c r="U264" s="2">
        <v>50</v>
      </c>
      <c r="V264" s="2">
        <v>100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2310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2310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269" sqref="P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2</v>
      </c>
      <c r="F5" s="71">
        <v>10</v>
      </c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3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6</v>
      </c>
      <c r="F6" s="71">
        <v>30</v>
      </c>
      <c r="G6" s="46">
        <f t="shared" si="0"/>
        <v>36</v>
      </c>
      <c r="H6" s="78">
        <v>0</v>
      </c>
      <c r="I6" s="76">
        <v>0</v>
      </c>
      <c r="J6" s="46">
        <f t="shared" si="1"/>
        <v>29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02">
        <f t="shared" ref="P6:P80" si="3">SUM(M6-O6)</f>
        <v>700</v>
      </c>
      <c r="Q6" s="123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10</v>
      </c>
      <c r="F11" s="71">
        <v>10</v>
      </c>
      <c r="G11" s="46">
        <f t="shared" si="0"/>
        <v>20</v>
      </c>
      <c r="H11" s="78">
        <v>0</v>
      </c>
      <c r="I11" s="76">
        <v>0</v>
      </c>
      <c r="J11" s="46">
        <f t="shared" si="1"/>
        <v>15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>
        <v>50</v>
      </c>
      <c r="P11" s="102">
        <f t="shared" si="3"/>
        <v>200</v>
      </c>
      <c r="Q11" s="123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5</v>
      </c>
      <c r="F18" s="71">
        <v>10</v>
      </c>
      <c r="G18" s="46">
        <f t="shared" si="0"/>
        <v>15</v>
      </c>
      <c r="H18" s="78">
        <v>0</v>
      </c>
      <c r="I18" s="76">
        <v>0</v>
      </c>
      <c r="J18" s="46">
        <f t="shared" si="1"/>
        <v>10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/>
      <c r="P18" s="102">
        <f t="shared" si="3"/>
        <v>250</v>
      </c>
      <c r="Q18" s="123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1</v>
      </c>
      <c r="F20" s="71">
        <v>2</v>
      </c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3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10</v>
      </c>
      <c r="F31" s="71">
        <v>30</v>
      </c>
      <c r="G31" s="46">
        <f t="shared" si="5"/>
        <v>40</v>
      </c>
      <c r="H31" s="78">
        <v>0</v>
      </c>
      <c r="I31" s="76">
        <v>0</v>
      </c>
      <c r="J31" s="46">
        <f t="shared" si="6"/>
        <v>32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02">
        <f t="shared" si="3"/>
        <v>800</v>
      </c>
      <c r="Q31" s="123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0</v>
      </c>
      <c r="F32" s="71">
        <v>4</v>
      </c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1</v>
      </c>
      <c r="F33" s="71">
        <v>3</v>
      </c>
      <c r="G33" s="46">
        <f t="shared" si="5"/>
        <v>4</v>
      </c>
      <c r="H33" s="78">
        <v>0</v>
      </c>
      <c r="I33" s="76">
        <v>0</v>
      </c>
      <c r="J33" s="46">
        <f t="shared" si="6"/>
        <v>2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6</v>
      </c>
      <c r="F46" s="71">
        <v>5</v>
      </c>
      <c r="G46" s="46">
        <f t="shared" si="5"/>
        <v>11</v>
      </c>
      <c r="H46" s="78">
        <v>0</v>
      </c>
      <c r="I46" s="76">
        <v>0</v>
      </c>
      <c r="J46" s="46">
        <f t="shared" si="6"/>
        <v>9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2">
        <f t="shared" si="3"/>
        <v>100</v>
      </c>
      <c r="Q46" s="123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1</v>
      </c>
      <c r="F48" s="71">
        <v>10</v>
      </c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2">
        <f>SUM(M49-O49)</f>
        <v>100</v>
      </c>
      <c r="Q49" s="123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1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/>
      <c r="P50" s="102">
        <f t="shared" si="3"/>
        <v>200</v>
      </c>
      <c r="Q50" s="123">
        <v>20.32</v>
      </c>
      <c r="R50" s="43">
        <f t="shared" si="4"/>
        <v>81.28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6</v>
      </c>
      <c r="F53" s="71">
        <v>10</v>
      </c>
      <c r="G53" s="46">
        <f t="shared" si="5"/>
        <v>16</v>
      </c>
      <c r="H53" s="78">
        <v>0</v>
      </c>
      <c r="I53" s="76">
        <v>0</v>
      </c>
      <c r="J53" s="46">
        <f t="shared" si="6"/>
        <v>16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0</v>
      </c>
      <c r="K67" s="72">
        <v>2</v>
      </c>
      <c r="L67" s="15">
        <v>70</v>
      </c>
      <c r="M67" s="65">
        <f t="shared" si="2"/>
        <v>140</v>
      </c>
      <c r="N67" s="17" t="s">
        <v>16</v>
      </c>
      <c r="O67" s="18"/>
      <c r="P67" s="102">
        <f t="shared" si="3"/>
        <v>140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0</v>
      </c>
      <c r="F74" s="71">
        <v>6</v>
      </c>
      <c r="G74" s="46">
        <f t="shared" si="5"/>
        <v>6</v>
      </c>
      <c r="H74" s="78">
        <v>0</v>
      </c>
      <c r="I74" s="76">
        <v>0</v>
      </c>
      <c r="J74" s="46">
        <f t="shared" si="6"/>
        <v>3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50</v>
      </c>
      <c r="P74" s="102">
        <f t="shared" si="3"/>
        <v>100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8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2">
        <f>SUM(M112-O112)</f>
        <v>300</v>
      </c>
      <c r="Q112" s="123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3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17</v>
      </c>
      <c r="F115" s="71"/>
      <c r="G115" s="46">
        <f t="shared" si="23"/>
        <v>17</v>
      </c>
      <c r="H115" s="78">
        <v>0</v>
      </c>
      <c r="I115" s="76">
        <v>0</v>
      </c>
      <c r="J115" s="46">
        <f t="shared" si="24"/>
        <v>15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5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02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4</v>
      </c>
      <c r="F193" s="71">
        <v>10</v>
      </c>
      <c r="G193" s="46">
        <f t="shared" si="30"/>
        <v>14</v>
      </c>
      <c r="H193" s="78">
        <v>0</v>
      </c>
      <c r="I193" s="76">
        <v>0</v>
      </c>
      <c r="J193" s="46">
        <f t="shared" si="31"/>
        <v>12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5</v>
      </c>
      <c r="F194" s="71">
        <v>10</v>
      </c>
      <c r="G194" s="46">
        <f t="shared" si="30"/>
        <v>15</v>
      </c>
      <c r="H194" s="78">
        <v>0</v>
      </c>
      <c r="I194" s="76">
        <v>0</v>
      </c>
      <c r="J194" s="46">
        <f t="shared" si="31"/>
        <v>14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2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1517.6399999999999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4265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475</v>
      </c>
      <c r="O264" s="2">
        <v>100</v>
      </c>
      <c r="P264" s="2">
        <v>120</v>
      </c>
      <c r="Q264" s="88">
        <v>55</v>
      </c>
      <c r="R264" s="2">
        <v>100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3675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3675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T346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J14" sqref="J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8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2">
        <f>SUM(M5-O5)</f>
        <v>150</v>
      </c>
      <c r="Q5" s="123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3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3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3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32</v>
      </c>
      <c r="F31" s="71"/>
      <c r="G31" s="46">
        <f t="shared" si="5"/>
        <v>32</v>
      </c>
      <c r="H31" s="78">
        <v>0</v>
      </c>
      <c r="I31" s="76">
        <v>0</v>
      </c>
      <c r="J31" s="46">
        <f t="shared" si="6"/>
        <v>24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02">
        <f t="shared" si="3"/>
        <v>800</v>
      </c>
      <c r="Q31" s="123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0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/>
      <c r="P34" s="102">
        <f t="shared" si="3"/>
        <v>390</v>
      </c>
      <c r="Q34" s="90">
        <v>38.07</v>
      </c>
      <c r="R34" s="43">
        <f t="shared" si="4"/>
        <v>114.21000000000001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9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>SUM(M48-O48)</f>
        <v>100</v>
      </c>
      <c r="Q48" s="123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3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14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>SUM(M53-O53)</f>
        <v>100</v>
      </c>
      <c r="Q53" s="123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3</v>
      </c>
      <c r="K112" s="72">
        <v>5</v>
      </c>
      <c r="L112" s="20">
        <v>100</v>
      </c>
      <c r="M112" s="65">
        <f>+L112*K112</f>
        <v>500</v>
      </c>
      <c r="N112" s="17" t="s">
        <v>16</v>
      </c>
      <c r="O112" s="18"/>
      <c r="P112" s="102">
        <f>SUM(M112-O112)</f>
        <v>500</v>
      </c>
      <c r="Q112" s="123">
        <v>34.25</v>
      </c>
      <c r="R112" s="43">
        <f>+K112*Q112</f>
        <v>171.25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3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2">
        <f t="shared" si="8"/>
        <v>110</v>
      </c>
      <c r="Q113" s="123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12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10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0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1171.1599999999999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3090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1060</v>
      </c>
      <c r="O264" s="2">
        <v>100</v>
      </c>
      <c r="P264" s="2">
        <v>200</v>
      </c>
      <c r="Q264" s="88">
        <v>360</v>
      </c>
      <c r="R264" s="2">
        <v>100</v>
      </c>
      <c r="S264" s="2">
        <v>200</v>
      </c>
      <c r="T264" s="2">
        <v>100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2015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2015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 filterMode="1">
    <tabColor rgb="FFFFCCFF"/>
  </sheetPr>
  <dimension ref="A1:Y346"/>
  <sheetViews>
    <sheetView zoomScale="70" zoomScaleNormal="70" workbookViewId="0">
      <pane xSplit="10" ySplit="4" topLeftCell="K107" activePane="bottomRight" state="frozen"/>
      <selection activeCell="A2" sqref="A2:O2"/>
      <selection pane="topRight" activeCell="A2" sqref="A2:O2"/>
      <selection pane="bottomLeft" activeCell="A2" sqref="A2:O2"/>
      <selection pane="bottomRight" activeCell="F117" sqref="F1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5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2">
        <f>SUM(M5-O5)</f>
        <v>150</v>
      </c>
      <c r="Q5" s="123">
        <v>18.97</v>
      </c>
      <c r="R5" s="43">
        <f>+K5*Q5</f>
        <v>56.91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21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>
        <v>50</v>
      </c>
      <c r="P6" s="102">
        <f t="shared" ref="P6:P80" si="3">SUM(M6-O6)</f>
        <v>750</v>
      </c>
      <c r="Q6" s="123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7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3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3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21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123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0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3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3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2">
        <f t="shared" si="3"/>
        <v>100</v>
      </c>
      <c r="Q47" s="123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1</v>
      </c>
      <c r="K48" s="72">
        <v>8</v>
      </c>
      <c r="L48" s="20">
        <v>50</v>
      </c>
      <c r="M48" s="65">
        <f>+L48*K48</f>
        <v>400</v>
      </c>
      <c r="N48" s="17" t="s">
        <v>16</v>
      </c>
      <c r="O48" s="18"/>
      <c r="P48" s="102">
        <f>SUM(M48-O48)</f>
        <v>400</v>
      </c>
      <c r="Q48" s="123">
        <v>18.32</v>
      </c>
      <c r="R48" s="43">
        <f>+K48*Q48</f>
        <v>146.56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3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3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9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02">
        <f>SUM(M53-O53)</f>
        <v>250</v>
      </c>
      <c r="Q53" s="123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1</v>
      </c>
      <c r="F68" s="71">
        <v>3</v>
      </c>
      <c r="G68" s="46">
        <f t="shared" si="5"/>
        <v>4</v>
      </c>
      <c r="H68" s="78">
        <v>0</v>
      </c>
      <c r="I68" s="76">
        <v>0</v>
      </c>
      <c r="J68" s="46">
        <f t="shared" si="6"/>
        <v>3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0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2">
        <f>SUM(M112-O112)</f>
        <v>300</v>
      </c>
      <c r="Q112" s="123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3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4</v>
      </c>
      <c r="F116" s="71">
        <v>1</v>
      </c>
      <c r="G116" s="46">
        <f t="shared" si="23"/>
        <v>5</v>
      </c>
      <c r="H116" s="78">
        <v>0</v>
      </c>
      <c r="I116" s="76">
        <v>0</v>
      </c>
      <c r="J116" s="46">
        <f t="shared" si="24"/>
        <v>0</v>
      </c>
      <c r="K116" s="72">
        <v>5</v>
      </c>
      <c r="L116" s="22">
        <v>100</v>
      </c>
      <c r="M116" s="65">
        <f t="shared" si="7"/>
        <v>500</v>
      </c>
      <c r="N116" s="17" t="s">
        <v>16</v>
      </c>
      <c r="O116" s="18"/>
      <c r="P116" s="102">
        <f t="shared" si="8"/>
        <v>500</v>
      </c>
      <c r="Q116" s="90">
        <v>13.03</v>
      </c>
      <c r="R116" s="43">
        <f t="shared" si="9"/>
        <v>65.149999999999991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10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1349.5200000000002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3905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1570</v>
      </c>
      <c r="O264" s="2">
        <v>50</v>
      </c>
      <c r="P264" s="2">
        <v>100</v>
      </c>
      <c r="Q264" s="88">
        <v>150</v>
      </c>
      <c r="R264" s="2">
        <v>100</v>
      </c>
      <c r="S264" s="2">
        <v>150</v>
      </c>
      <c r="T264" s="2">
        <v>200</v>
      </c>
      <c r="U264" s="2">
        <v>150</v>
      </c>
      <c r="V264" s="2">
        <v>120</v>
      </c>
      <c r="W264" s="2">
        <v>100</v>
      </c>
      <c r="X264" s="2">
        <v>300</v>
      </c>
      <c r="Y264" s="2">
        <v>150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2270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2270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"/>
        <filter val="100.00"/>
        <filter val="120.00"/>
        <filter val="150.00"/>
        <filter val="250.00"/>
        <filter val="260.00"/>
        <filter val="300.00"/>
        <filter val="400.00"/>
        <filter val="50.00"/>
        <filter val="500.00"/>
        <filter val="55.00"/>
        <filter val="8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I263" sqref="I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5</v>
      </c>
      <c r="F5" s="71">
        <v>10</v>
      </c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3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21</v>
      </c>
      <c r="F6" s="71">
        <v>30</v>
      </c>
      <c r="G6" s="46">
        <f t="shared" si="0"/>
        <v>51</v>
      </c>
      <c r="H6" s="78">
        <v>0</v>
      </c>
      <c r="I6" s="76">
        <v>0</v>
      </c>
      <c r="J6" s="46">
        <f t="shared" si="1"/>
        <v>40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/>
      <c r="P6" s="102">
        <f t="shared" ref="P6:P80" si="3">SUM(M6-O6)</f>
        <v>1100</v>
      </c>
      <c r="Q6" s="123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14</v>
      </c>
      <c r="F11" s="71">
        <v>10</v>
      </c>
      <c r="G11" s="46">
        <f t="shared" si="0"/>
        <v>24</v>
      </c>
      <c r="H11" s="78">
        <v>0</v>
      </c>
      <c r="I11" s="76">
        <v>0</v>
      </c>
      <c r="J11" s="46">
        <f t="shared" si="1"/>
        <v>24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7</v>
      </c>
      <c r="F18" s="71">
        <v>10</v>
      </c>
      <c r="G18" s="46">
        <f t="shared" si="0"/>
        <v>17</v>
      </c>
      <c r="H18" s="78">
        <v>0</v>
      </c>
      <c r="I18" s="76">
        <v>0</v>
      </c>
      <c r="J18" s="46">
        <f t="shared" si="1"/>
        <v>17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1</v>
      </c>
      <c r="F20" s="71">
        <v>2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3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21</v>
      </c>
      <c r="F31" s="71">
        <v>20</v>
      </c>
      <c r="G31" s="46">
        <f t="shared" si="5"/>
        <v>41</v>
      </c>
      <c r="H31" s="78">
        <v>0</v>
      </c>
      <c r="I31" s="76">
        <v>0</v>
      </c>
      <c r="J31" s="46">
        <f t="shared" si="6"/>
        <v>37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2">
        <f t="shared" si="3"/>
        <v>400</v>
      </c>
      <c r="Q31" s="123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2</v>
      </c>
      <c r="F32" s="71">
        <v>3</v>
      </c>
      <c r="G32" s="46">
        <f t="shared" si="5"/>
        <v>5</v>
      </c>
      <c r="H32" s="78">
        <v>0</v>
      </c>
      <c r="I32" s="76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>
        <v>4</v>
      </c>
      <c r="G33" s="46">
        <f t="shared" si="5"/>
        <v>4</v>
      </c>
      <c r="H33" s="78">
        <v>0</v>
      </c>
      <c r="I33" s="76">
        <v>0</v>
      </c>
      <c r="J33" s="46">
        <f t="shared" si="6"/>
        <v>2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8</v>
      </c>
      <c r="F46" s="71">
        <v>5</v>
      </c>
      <c r="G46" s="46">
        <f t="shared" si="5"/>
        <v>13</v>
      </c>
      <c r="H46" s="78">
        <v>0</v>
      </c>
      <c r="I46" s="76">
        <v>0</v>
      </c>
      <c r="J46" s="46">
        <f t="shared" si="6"/>
        <v>10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2">
        <f t="shared" si="3"/>
        <v>150</v>
      </c>
      <c r="Q46" s="123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1</v>
      </c>
      <c r="F48" s="71">
        <v>10</v>
      </c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9</v>
      </c>
      <c r="F53" s="71">
        <v>10</v>
      </c>
      <c r="G53" s="46">
        <f t="shared" si="5"/>
        <v>19</v>
      </c>
      <c r="H53" s="78">
        <v>0</v>
      </c>
      <c r="I53" s="76">
        <v>0</v>
      </c>
      <c r="J53" s="46">
        <f t="shared" si="6"/>
        <v>17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>SUM(M53-O53)</f>
        <v>100</v>
      </c>
      <c r="Q53" s="123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2</v>
      </c>
      <c r="F74" s="71">
        <v>3</v>
      </c>
      <c r="G74" s="46">
        <f t="shared" si="5"/>
        <v>5</v>
      </c>
      <c r="H74" s="78">
        <v>0</v>
      </c>
      <c r="I74" s="76">
        <v>0</v>
      </c>
      <c r="J74" s="46">
        <f t="shared" si="6"/>
        <v>3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1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3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0</v>
      </c>
      <c r="F116" s="71">
        <v>9</v>
      </c>
      <c r="G116" s="46">
        <f t="shared" si="23"/>
        <v>9</v>
      </c>
      <c r="H116" s="78">
        <v>0</v>
      </c>
      <c r="I116" s="76">
        <v>0</v>
      </c>
      <c r="J116" s="46">
        <f t="shared" si="24"/>
        <v>5</v>
      </c>
      <c r="K116" s="72">
        <v>4</v>
      </c>
      <c r="L116" s="22">
        <v>100</v>
      </c>
      <c r="M116" s="65">
        <f t="shared" si="7"/>
        <v>400</v>
      </c>
      <c r="N116" s="17" t="s">
        <v>16</v>
      </c>
      <c r="O116" s="18"/>
      <c r="P116" s="102">
        <f t="shared" si="8"/>
        <v>400</v>
      </c>
      <c r="Q116" s="90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9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2</v>
      </c>
      <c r="K194" s="72">
        <v>7</v>
      </c>
      <c r="L194" s="20">
        <v>120</v>
      </c>
      <c r="M194" s="65">
        <f t="shared" si="34"/>
        <v>840</v>
      </c>
      <c r="N194" s="17" t="s">
        <v>16</v>
      </c>
      <c r="O194" s="18"/>
      <c r="P194" s="102">
        <f t="shared" si="35"/>
        <v>840</v>
      </c>
      <c r="Q194" s="90">
        <v>73</v>
      </c>
      <c r="R194" s="43">
        <f t="shared" si="36"/>
        <v>511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1559.0099999999998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3910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780</v>
      </c>
      <c r="O264" s="2">
        <v>150</v>
      </c>
      <c r="P264" s="2">
        <v>100</v>
      </c>
      <c r="Q264" s="88">
        <v>200</v>
      </c>
      <c r="R264" s="2">
        <v>100</v>
      </c>
      <c r="S264" s="2">
        <v>130</v>
      </c>
      <c r="T264" s="2">
        <v>100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3115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3115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V346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P115" sqref="P115:P19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3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40</v>
      </c>
      <c r="F6" s="71"/>
      <c r="G6" s="46">
        <f t="shared" si="0"/>
        <v>40</v>
      </c>
      <c r="H6" s="78">
        <v>0</v>
      </c>
      <c r="I6" s="76">
        <v>0</v>
      </c>
      <c r="J6" s="46">
        <f t="shared" si="1"/>
        <v>38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80" si="3">SUM(M6-O6)</f>
        <v>200</v>
      </c>
      <c r="Q6" s="123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24</v>
      </c>
      <c r="F11" s="71"/>
      <c r="G11" s="46">
        <f t="shared" si="0"/>
        <v>24</v>
      </c>
      <c r="H11" s="78">
        <v>0</v>
      </c>
      <c r="I11" s="76">
        <v>0</v>
      </c>
      <c r="J11" s="46">
        <f t="shared" si="1"/>
        <v>18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/>
      <c r="P11" s="102">
        <f t="shared" si="3"/>
        <v>300</v>
      </c>
      <c r="Q11" s="123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17</v>
      </c>
      <c r="F18" s="71"/>
      <c r="G18" s="46">
        <f t="shared" si="0"/>
        <v>17</v>
      </c>
      <c r="H18" s="78">
        <v>0</v>
      </c>
      <c r="I18" s="76">
        <v>0</v>
      </c>
      <c r="J18" s="46">
        <f t="shared" si="1"/>
        <v>14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3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3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37</v>
      </c>
      <c r="F31" s="71"/>
      <c r="G31" s="46">
        <f t="shared" si="5"/>
        <v>37</v>
      </c>
      <c r="H31" s="78">
        <v>0</v>
      </c>
      <c r="I31" s="76">
        <v>0</v>
      </c>
      <c r="J31" s="46">
        <f t="shared" si="6"/>
        <v>30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02">
        <f t="shared" si="3"/>
        <v>700</v>
      </c>
      <c r="Q31" s="123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0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0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02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8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2">
        <f t="shared" si="3"/>
        <v>100</v>
      </c>
      <c r="Q46" s="123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3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8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2">
        <f>SUM(M48-O48)</f>
        <v>150</v>
      </c>
      <c r="Q48" s="123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3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17</v>
      </c>
      <c r="F53" s="71"/>
      <c r="G53" s="46">
        <f t="shared" si="5"/>
        <v>17</v>
      </c>
      <c r="H53" s="78">
        <v>0</v>
      </c>
      <c r="I53" s="76">
        <v>0</v>
      </c>
      <c r="J53" s="46">
        <f t="shared" si="6"/>
        <v>8</v>
      </c>
      <c r="K53" s="72">
        <v>9</v>
      </c>
      <c r="L53" s="20">
        <v>50</v>
      </c>
      <c r="M53" s="65">
        <f>+L53*K53</f>
        <v>450</v>
      </c>
      <c r="N53" s="17" t="s">
        <v>16</v>
      </c>
      <c r="O53" s="18"/>
      <c r="P53" s="102">
        <f>SUM(M53-O53)</f>
        <v>450</v>
      </c>
      <c r="Q53" s="123">
        <v>16.37</v>
      </c>
      <c r="R53" s="43">
        <f>+K53*Q53</f>
        <v>147.33000000000001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2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5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02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1403.6499999999996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3890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940</v>
      </c>
      <c r="O264" s="2">
        <v>60</v>
      </c>
      <c r="P264" s="2">
        <v>100</v>
      </c>
      <c r="Q264" s="88">
        <v>240</v>
      </c>
      <c r="R264" s="2">
        <v>60</v>
      </c>
      <c r="S264" s="2">
        <v>100</v>
      </c>
      <c r="T264" s="2">
        <v>200</v>
      </c>
      <c r="U264" s="2">
        <v>50</v>
      </c>
      <c r="V264" s="2">
        <v>130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2935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2935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A2" sqref="A2:O2"/>
      <selection pane="topRight" activeCell="A2" sqref="A2:O2"/>
      <selection pane="bottomLeft" activeCell="A2" sqref="A2:O2"/>
      <selection pane="bottomRight" activeCell="G16" sqref="G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9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2">
        <f>SUM(M5-O5)</f>
        <v>200</v>
      </c>
      <c r="Q5" s="123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38</v>
      </c>
      <c r="F6" s="71"/>
      <c r="G6" s="46">
        <f t="shared" si="0"/>
        <v>38</v>
      </c>
      <c r="H6" s="78">
        <v>0</v>
      </c>
      <c r="I6" s="76">
        <v>0</v>
      </c>
      <c r="J6" s="46">
        <f t="shared" si="1"/>
        <v>33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2">
        <f t="shared" ref="P6:P80" si="3">SUM(M6-O6)</f>
        <v>500</v>
      </c>
      <c r="Q6" s="123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18</v>
      </c>
      <c r="F11" s="71"/>
      <c r="G11" s="46">
        <f t="shared" si="0"/>
        <v>18</v>
      </c>
      <c r="H11" s="78">
        <v>0</v>
      </c>
      <c r="I11" s="76">
        <v>0</v>
      </c>
      <c r="J11" s="46">
        <f t="shared" si="1"/>
        <v>14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2">
        <f t="shared" si="3"/>
        <v>200</v>
      </c>
      <c r="Q11" s="123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13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3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3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30</v>
      </c>
      <c r="F31" s="71"/>
      <c r="G31" s="46">
        <f t="shared" si="5"/>
        <v>30</v>
      </c>
      <c r="H31" s="78">
        <v>0</v>
      </c>
      <c r="I31" s="76">
        <v>0</v>
      </c>
      <c r="J31" s="46">
        <f t="shared" si="6"/>
        <v>24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2">
        <f t="shared" si="3"/>
        <v>600</v>
      </c>
      <c r="Q31" s="123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2</v>
      </c>
      <c r="F47" s="71">
        <v>3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3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>
        <v>3</v>
      </c>
      <c r="G67" s="46">
        <f t="shared" si="5"/>
        <v>3</v>
      </c>
      <c r="H67" s="78">
        <v>0</v>
      </c>
      <c r="I67" s="76">
        <v>0</v>
      </c>
      <c r="J67" s="46">
        <f t="shared" si="6"/>
        <v>2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2</v>
      </c>
      <c r="F68" s="71">
        <v>3</v>
      </c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0</v>
      </c>
      <c r="F112" s="71">
        <v>10</v>
      </c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1</v>
      </c>
      <c r="F113" s="71">
        <v>10</v>
      </c>
      <c r="G113" s="46">
        <f t="shared" si="23"/>
        <v>11</v>
      </c>
      <c r="H113" s="78">
        <v>0</v>
      </c>
      <c r="I113" s="76">
        <v>0</v>
      </c>
      <c r="J113" s="46">
        <f t="shared" si="24"/>
        <v>10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3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14</v>
      </c>
      <c r="F115" s="71">
        <v>10</v>
      </c>
      <c r="G115" s="46">
        <f t="shared" si="23"/>
        <v>24</v>
      </c>
      <c r="H115" s="78">
        <v>0</v>
      </c>
      <c r="I115" s="76">
        <v>0</v>
      </c>
      <c r="J115" s="46">
        <f t="shared" si="24"/>
        <v>24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4</v>
      </c>
      <c r="F116" s="71">
        <v>10</v>
      </c>
      <c r="G116" s="46">
        <f t="shared" si="23"/>
        <v>14</v>
      </c>
      <c r="H116" s="78">
        <v>0</v>
      </c>
      <c r="I116" s="76">
        <v>0</v>
      </c>
      <c r="J116" s="46">
        <f t="shared" si="24"/>
        <v>11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02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5</v>
      </c>
      <c r="F193" s="71">
        <v>10</v>
      </c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1</v>
      </c>
      <c r="F194" s="71">
        <v>10</v>
      </c>
      <c r="G194" s="46">
        <f t="shared" si="30"/>
        <v>11</v>
      </c>
      <c r="H194" s="78">
        <v>0</v>
      </c>
      <c r="I194" s="76">
        <v>0</v>
      </c>
      <c r="J194" s="46">
        <f t="shared" si="31"/>
        <v>9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>
        <v>3</v>
      </c>
      <c r="G209" s="46">
        <f t="shared" si="30"/>
        <v>3</v>
      </c>
      <c r="H209" s="78">
        <v>0</v>
      </c>
      <c r="I209" s="76">
        <v>0</v>
      </c>
      <c r="J209" s="46">
        <f t="shared" si="31"/>
        <v>2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915.89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775</v>
      </c>
      <c r="O264" s="2">
        <v>100</v>
      </c>
      <c r="P264" s="2">
        <v>375</v>
      </c>
      <c r="Q264" s="88">
        <v>50</v>
      </c>
      <c r="R264" s="2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O275" sqref="O27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123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23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/>
      <c r="P6" s="102">
        <f t="shared" ref="P6:P80" si="3">SUM(M6-O6)</f>
        <v>1000</v>
      </c>
      <c r="Q6" s="123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11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2">
        <f t="shared" si="3"/>
        <v>150</v>
      </c>
      <c r="Q11" s="123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13</v>
      </c>
      <c r="F18" s="71"/>
      <c r="G18" s="46">
        <f t="shared" si="0"/>
        <v>13</v>
      </c>
      <c r="H18" s="78">
        <v>0</v>
      </c>
      <c r="I18" s="76">
        <v>0</v>
      </c>
      <c r="J18" s="46">
        <f t="shared" si="1"/>
        <v>10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3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3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18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2">
        <f t="shared" si="3"/>
        <v>600</v>
      </c>
      <c r="Q31" s="123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3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2">
        <f t="shared" si="3"/>
        <v>100</v>
      </c>
      <c r="Q47" s="123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4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2">
        <f>SUM(M48-O48)</f>
        <v>150</v>
      </c>
      <c r="Q48" s="123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3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2">
        <f t="shared" si="3"/>
        <v>100</v>
      </c>
      <c r="Q50" s="123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3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3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8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2">
        <f t="shared" si="8"/>
        <v>110</v>
      </c>
      <c r="Q113" s="123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24</v>
      </c>
      <c r="F115" s="71"/>
      <c r="G115" s="46">
        <f t="shared" si="23"/>
        <v>24</v>
      </c>
      <c r="H115" s="78">
        <v>0</v>
      </c>
      <c r="I115" s="76">
        <v>0</v>
      </c>
      <c r="J115" s="46">
        <f t="shared" si="24"/>
        <v>23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14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4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02">
        <f t="shared" si="35"/>
        <v>600</v>
      </c>
      <c r="Q194" s="90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1460.5500000000002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3450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1170</v>
      </c>
      <c r="O264" s="2">
        <v>300</v>
      </c>
      <c r="P264" s="2">
        <v>120</v>
      </c>
      <c r="Q264" s="88">
        <v>400</v>
      </c>
      <c r="R264" s="2">
        <v>200</v>
      </c>
      <c r="S264" s="2">
        <v>50</v>
      </c>
      <c r="T264" s="2">
        <v>100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2215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2215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P112" sqref="P112:P20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3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19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2">
        <f t="shared" ref="P6:P80" si="3">SUM(M6-O6)</f>
        <v>400</v>
      </c>
      <c r="Q6" s="123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3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8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3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3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5</v>
      </c>
      <c r="K31" s="72">
        <v>13</v>
      </c>
      <c r="L31" s="15">
        <v>100</v>
      </c>
      <c r="M31" s="65">
        <f t="shared" si="2"/>
        <v>1300</v>
      </c>
      <c r="N31" s="17" t="s">
        <v>16</v>
      </c>
      <c r="O31" s="18"/>
      <c r="P31" s="102">
        <f t="shared" si="3"/>
        <v>1300</v>
      </c>
      <c r="Q31" s="123">
        <v>34.64</v>
      </c>
      <c r="R31" s="43">
        <f t="shared" si="4"/>
        <v>450.32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1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2">
        <f>SUM(M48-O48)</f>
        <v>150</v>
      </c>
      <c r="Q48" s="123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0</v>
      </c>
      <c r="F49" s="71">
        <v>5</v>
      </c>
      <c r="G49" s="46">
        <f t="shared" si="5"/>
        <v>5</v>
      </c>
      <c r="H49" s="78">
        <v>0</v>
      </c>
      <c r="I49" s="76">
        <v>0</v>
      </c>
      <c r="J49" s="46">
        <f t="shared" si="6"/>
        <v>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02">
        <f>SUM(M49-O49)</f>
        <v>50</v>
      </c>
      <c r="Q49" s="123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2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02">
        <f>SUM(M53-O53)</f>
        <v>250</v>
      </c>
      <c r="Q53" s="123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6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2">
        <f>SUM(M112-O112)</f>
        <v>300</v>
      </c>
      <c r="Q112" s="123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7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3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23</v>
      </c>
      <c r="F115" s="71"/>
      <c r="G115" s="46">
        <f t="shared" si="23"/>
        <v>23</v>
      </c>
      <c r="H115" s="78">
        <v>0</v>
      </c>
      <c r="I115" s="76">
        <v>0</v>
      </c>
      <c r="J115" s="46">
        <f t="shared" si="24"/>
        <v>19</v>
      </c>
      <c r="K115" s="72">
        <v>4</v>
      </c>
      <c r="L115" s="22">
        <v>60</v>
      </c>
      <c r="M115" s="65">
        <f t="shared" si="7"/>
        <v>240</v>
      </c>
      <c r="N115" s="17" t="s">
        <v>16</v>
      </c>
      <c r="O115" s="18"/>
      <c r="P115" s="102">
        <f t="shared" si="8"/>
        <v>240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4</v>
      </c>
      <c r="F194" s="71">
        <v>5</v>
      </c>
      <c r="G194" s="46">
        <f t="shared" si="30"/>
        <v>9</v>
      </c>
      <c r="H194" s="78">
        <v>0</v>
      </c>
      <c r="I194" s="76">
        <v>0</v>
      </c>
      <c r="J194" s="46">
        <f t="shared" si="31"/>
        <v>6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1475.46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3785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1080</v>
      </c>
      <c r="O264" s="2">
        <v>120</v>
      </c>
      <c r="P264" s="2">
        <v>160</v>
      </c>
      <c r="Q264" s="88">
        <v>200</v>
      </c>
      <c r="R264" s="2">
        <v>350</v>
      </c>
      <c r="S264" s="2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K13" sqref="K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6</v>
      </c>
      <c r="F5" s="71">
        <v>10</v>
      </c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3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19</v>
      </c>
      <c r="F6" s="71">
        <v>30</v>
      </c>
      <c r="G6" s="46">
        <f t="shared" si="0"/>
        <v>49</v>
      </c>
      <c r="H6" s="78">
        <v>0</v>
      </c>
      <c r="I6" s="76">
        <v>0</v>
      </c>
      <c r="J6" s="46">
        <f t="shared" si="1"/>
        <v>41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02">
        <f t="shared" ref="P6:P80" si="3">SUM(M6-O6)</f>
        <v>800</v>
      </c>
      <c r="Q6" s="123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10</v>
      </c>
      <c r="F11" s="71">
        <v>10</v>
      </c>
      <c r="G11" s="46">
        <f t="shared" si="0"/>
        <v>20</v>
      </c>
      <c r="H11" s="78">
        <v>0</v>
      </c>
      <c r="I11" s="76">
        <v>0</v>
      </c>
      <c r="J11" s="46">
        <f t="shared" si="1"/>
        <v>17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2">
        <f t="shared" si="3"/>
        <v>150</v>
      </c>
      <c r="Q11" s="123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8</v>
      </c>
      <c r="F18" s="71">
        <v>10</v>
      </c>
      <c r="G18" s="46">
        <f t="shared" si="0"/>
        <v>18</v>
      </c>
      <c r="H18" s="78">
        <v>0</v>
      </c>
      <c r="I18" s="76">
        <v>0</v>
      </c>
      <c r="J18" s="46">
        <f t="shared" si="1"/>
        <v>18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0</v>
      </c>
      <c r="F22" s="71">
        <v>15</v>
      </c>
      <c r="G22" s="46">
        <f t="shared" si="0"/>
        <v>15</v>
      </c>
      <c r="H22" s="78">
        <v>0</v>
      </c>
      <c r="I22" s="76">
        <v>0</v>
      </c>
      <c r="J22" s="46">
        <f t="shared" si="1"/>
        <v>15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3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3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8</v>
      </c>
      <c r="F46" s="71">
        <v>5</v>
      </c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3</v>
      </c>
      <c r="F47" s="71">
        <v>2</v>
      </c>
      <c r="G47" s="46">
        <f t="shared" si="5"/>
        <v>5</v>
      </c>
      <c r="H47" s="78">
        <v>0</v>
      </c>
      <c r="I47" s="76">
        <v>0</v>
      </c>
      <c r="J47" s="46">
        <f t="shared" si="6"/>
        <v>3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2">
        <f t="shared" si="3"/>
        <v>100</v>
      </c>
      <c r="Q47" s="123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1</v>
      </c>
      <c r="F48" s="71">
        <v>10</v>
      </c>
      <c r="G48" s="46">
        <f t="shared" si="5"/>
        <v>11</v>
      </c>
      <c r="H48" s="78">
        <v>0</v>
      </c>
      <c r="I48" s="76">
        <v>0</v>
      </c>
      <c r="J48" s="46">
        <f t="shared" si="6"/>
        <v>8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2">
        <f>SUM(M48-O48)</f>
        <v>150</v>
      </c>
      <c r="Q48" s="123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3</v>
      </c>
      <c r="F49" s="71">
        <v>5</v>
      </c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3</v>
      </c>
      <c r="F50" s="71">
        <v>5</v>
      </c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2</v>
      </c>
      <c r="F53" s="71">
        <v>10</v>
      </c>
      <c r="G53" s="46">
        <f t="shared" si="5"/>
        <v>12</v>
      </c>
      <c r="H53" s="78">
        <v>0</v>
      </c>
      <c r="I53" s="76">
        <v>0</v>
      </c>
      <c r="J53" s="46">
        <f t="shared" si="6"/>
        <v>11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50</v>
      </c>
      <c r="P53" s="23">
        <f>SUM(M53-O53)</f>
        <v>0</v>
      </c>
      <c r="Q53" s="123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>
        <v>5</v>
      </c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3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5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2">
        <f t="shared" si="8"/>
        <v>110</v>
      </c>
      <c r="Q113" s="123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13</v>
      </c>
      <c r="F193" s="71">
        <v>5</v>
      </c>
      <c r="G193" s="46">
        <f t="shared" si="30"/>
        <v>18</v>
      </c>
      <c r="H193" s="78">
        <v>0</v>
      </c>
      <c r="I193" s="76">
        <v>0</v>
      </c>
      <c r="J193" s="46">
        <f t="shared" si="31"/>
        <v>17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6</v>
      </c>
      <c r="F194" s="71">
        <v>10</v>
      </c>
      <c r="G194" s="46">
        <f t="shared" si="30"/>
        <v>16</v>
      </c>
      <c r="H194" s="78">
        <v>0</v>
      </c>
      <c r="I194" s="76">
        <v>0</v>
      </c>
      <c r="J194" s="46">
        <f t="shared" si="31"/>
        <v>10</v>
      </c>
      <c r="K194" s="72">
        <v>6</v>
      </c>
      <c r="L194" s="20">
        <v>120</v>
      </c>
      <c r="M194" s="65">
        <f t="shared" si="34"/>
        <v>720</v>
      </c>
      <c r="N194" s="17" t="s">
        <v>16</v>
      </c>
      <c r="O194" s="18"/>
      <c r="P194" s="102">
        <f t="shared" si="35"/>
        <v>720</v>
      </c>
      <c r="Q194" s="90">
        <v>73</v>
      </c>
      <c r="R194" s="43">
        <f t="shared" si="36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0</v>
      </c>
      <c r="F205" s="71">
        <v>40</v>
      </c>
      <c r="G205" s="46">
        <f t="shared" si="30"/>
        <v>40</v>
      </c>
      <c r="H205" s="78">
        <v>0</v>
      </c>
      <c r="I205" s="76">
        <v>0</v>
      </c>
      <c r="J205" s="46">
        <f t="shared" si="31"/>
        <v>40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1215.6399999999999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2965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240</v>
      </c>
      <c r="O264" s="2">
        <v>240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M17" sqref="M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10</v>
      </c>
      <c r="K5" s="72">
        <v>6</v>
      </c>
      <c r="L5" s="15">
        <v>50</v>
      </c>
      <c r="M5" s="65">
        <f>+L5*K5</f>
        <v>300</v>
      </c>
      <c r="N5" s="17" t="s">
        <v>16</v>
      </c>
      <c r="O5" s="18">
        <v>50</v>
      </c>
      <c r="P5" s="102">
        <f>SUM(M5-O5)</f>
        <v>250</v>
      </c>
      <c r="Q5" s="123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41</v>
      </c>
      <c r="F6" s="71"/>
      <c r="G6" s="46">
        <f t="shared" si="0"/>
        <v>41</v>
      </c>
      <c r="H6" s="78">
        <v>0</v>
      </c>
      <c r="I6" s="76">
        <v>0</v>
      </c>
      <c r="J6" s="46">
        <f t="shared" si="1"/>
        <v>36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2">
        <f t="shared" ref="P6:P80" si="3">SUM(M6-O6)</f>
        <v>500</v>
      </c>
      <c r="Q6" s="123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17</v>
      </c>
      <c r="F11" s="71"/>
      <c r="G11" s="46">
        <f t="shared" si="0"/>
        <v>17</v>
      </c>
      <c r="H11" s="78">
        <v>0</v>
      </c>
      <c r="I11" s="76">
        <v>0</v>
      </c>
      <c r="J11" s="46">
        <f t="shared" si="1"/>
        <v>12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02">
        <f t="shared" si="3"/>
        <v>250</v>
      </c>
      <c r="Q11" s="123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18</v>
      </c>
      <c r="F18" s="71"/>
      <c r="G18" s="46">
        <f t="shared" si="0"/>
        <v>18</v>
      </c>
      <c r="H18" s="78">
        <v>0</v>
      </c>
      <c r="I18" s="76">
        <v>0</v>
      </c>
      <c r="J18" s="46">
        <f t="shared" si="1"/>
        <v>16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3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3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2">
        <f t="shared" si="3"/>
        <v>400</v>
      </c>
      <c r="Q31" s="123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0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02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0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13</v>
      </c>
      <c r="F46" s="71"/>
      <c r="G46" s="46">
        <f t="shared" si="5"/>
        <v>13</v>
      </c>
      <c r="H46" s="78">
        <v>0</v>
      </c>
      <c r="I46" s="76">
        <v>8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1429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6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>SUM(M48-O48)</f>
        <v>100</v>
      </c>
      <c r="Q48" s="123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3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5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/>
      <c r="P50" s="102">
        <f t="shared" si="3"/>
        <v>150</v>
      </c>
      <c r="Q50" s="123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7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02">
        <f>SUM(M53-O53)</f>
        <v>200</v>
      </c>
      <c r="Q53" s="123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2</v>
      </c>
      <c r="K64" s="72">
        <v>3</v>
      </c>
      <c r="L64" s="15">
        <v>50</v>
      </c>
      <c r="M64" s="65">
        <f t="shared" si="2"/>
        <v>150</v>
      </c>
      <c r="N64" s="17" t="s">
        <v>16</v>
      </c>
      <c r="O64" s="18"/>
      <c r="P64" s="102">
        <f t="shared" si="3"/>
        <v>150</v>
      </c>
      <c r="Q64" s="90">
        <v>23.69</v>
      </c>
      <c r="R64" s="43">
        <f t="shared" si="4"/>
        <v>71.070000000000007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4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3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8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15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10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40</v>
      </c>
      <c r="F205" s="71"/>
      <c r="G205" s="46">
        <f t="shared" si="30"/>
        <v>40</v>
      </c>
      <c r="H205" s="78">
        <v>0</v>
      </c>
      <c r="I205" s="76">
        <v>0</v>
      </c>
      <c r="J205" s="46">
        <f t="shared" si="31"/>
        <v>40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1335.7199999999998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3770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1160</v>
      </c>
      <c r="O264" s="2">
        <v>200</v>
      </c>
      <c r="P264" s="2">
        <v>60</v>
      </c>
      <c r="Q264" s="88">
        <v>100</v>
      </c>
      <c r="R264" s="2">
        <v>700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 filterMode="1">
    <tabColor rgb="FFFFCCFF"/>
  </sheetPr>
  <dimension ref="A1:AB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L17" sqref="L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10</v>
      </c>
      <c r="F5" s="71">
        <v>10</v>
      </c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13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02">
        <f>SUM(M5-O5)</f>
        <v>350</v>
      </c>
      <c r="Q5" s="123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36</v>
      </c>
      <c r="F6" s="71">
        <v>20</v>
      </c>
      <c r="G6" s="46">
        <f t="shared" si="0"/>
        <v>56</v>
      </c>
      <c r="H6" s="78">
        <v>0</v>
      </c>
      <c r="I6" s="76">
        <v>0</v>
      </c>
      <c r="J6" s="46">
        <f t="shared" si="1"/>
        <v>31</v>
      </c>
      <c r="K6" s="72">
        <v>25</v>
      </c>
      <c r="L6" s="15">
        <v>100</v>
      </c>
      <c r="M6" s="65">
        <f t="shared" ref="M6:M80" si="2">+L6*K6</f>
        <v>2500</v>
      </c>
      <c r="N6" s="17" t="s">
        <v>16</v>
      </c>
      <c r="O6" s="18"/>
      <c r="P6" s="102">
        <f t="shared" ref="P6:P80" si="3">SUM(M6-O6)</f>
        <v>2500</v>
      </c>
      <c r="Q6" s="123">
        <v>36.43</v>
      </c>
      <c r="R6" s="43">
        <f t="shared" ref="R6:R80" si="4">+K6*Q6</f>
        <v>910.75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12</v>
      </c>
      <c r="F11" s="71">
        <v>10</v>
      </c>
      <c r="G11" s="46">
        <f t="shared" si="0"/>
        <v>22</v>
      </c>
      <c r="H11" s="78">
        <v>0</v>
      </c>
      <c r="I11" s="76">
        <v>0</v>
      </c>
      <c r="J11" s="46">
        <f t="shared" si="1"/>
        <v>17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02">
        <f t="shared" si="3"/>
        <v>250</v>
      </c>
      <c r="Q11" s="123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16</v>
      </c>
      <c r="F18" s="71">
        <v>10</v>
      </c>
      <c r="G18" s="46">
        <f t="shared" si="0"/>
        <v>26</v>
      </c>
      <c r="H18" s="78">
        <v>0</v>
      </c>
      <c r="I18" s="76">
        <v>0</v>
      </c>
      <c r="J18" s="46">
        <f t="shared" si="1"/>
        <v>17</v>
      </c>
      <c r="K18" s="72">
        <v>9</v>
      </c>
      <c r="L18" s="15">
        <v>50</v>
      </c>
      <c r="M18" s="65">
        <f t="shared" si="2"/>
        <v>450</v>
      </c>
      <c r="N18" s="17" t="s">
        <v>16</v>
      </c>
      <c r="O18" s="18"/>
      <c r="P18" s="102">
        <f t="shared" si="3"/>
        <v>450</v>
      </c>
      <c r="Q18" s="123">
        <v>19.12</v>
      </c>
      <c r="R18" s="43">
        <f t="shared" si="4"/>
        <v>172.08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5</v>
      </c>
      <c r="K22" s="72">
        <v>10</v>
      </c>
      <c r="L22" s="20">
        <v>100</v>
      </c>
      <c r="M22" s="65">
        <f t="shared" si="2"/>
        <v>1000</v>
      </c>
      <c r="N22" s="17" t="s">
        <v>16</v>
      </c>
      <c r="O22" s="18">
        <v>300</v>
      </c>
      <c r="P22" s="102">
        <f t="shared" si="3"/>
        <v>700</v>
      </c>
      <c r="Q22" s="123">
        <v>27.98</v>
      </c>
      <c r="R22" s="43">
        <f t="shared" si="4"/>
        <v>279.8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hidden="1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0</v>
      </c>
      <c r="F28" s="71">
        <v>15</v>
      </c>
      <c r="G28" s="46">
        <f t="shared" si="5"/>
        <v>15</v>
      </c>
      <c r="H28" s="78">
        <v>0</v>
      </c>
      <c r="I28" s="76">
        <v>0</v>
      </c>
      <c r="J28" s="46">
        <f t="shared" si="6"/>
        <v>5</v>
      </c>
      <c r="K28" s="72">
        <v>10</v>
      </c>
      <c r="L28" s="15">
        <v>100</v>
      </c>
      <c r="M28" s="65">
        <f t="shared" si="2"/>
        <v>1000</v>
      </c>
      <c r="N28" s="17" t="s">
        <v>16</v>
      </c>
      <c r="O28" s="18">
        <v>250</v>
      </c>
      <c r="P28" s="102">
        <f t="shared" si="3"/>
        <v>750</v>
      </c>
      <c r="Q28" s="123">
        <v>30.86</v>
      </c>
      <c r="R28" s="43">
        <f t="shared" si="4"/>
        <v>308.60000000000002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3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5</v>
      </c>
      <c r="F46" s="71">
        <v>8</v>
      </c>
      <c r="G46" s="46">
        <f t="shared" si="5"/>
        <v>13</v>
      </c>
      <c r="H46" s="78">
        <v>0</v>
      </c>
      <c r="I46" s="76">
        <v>0</v>
      </c>
      <c r="J46" s="46">
        <f t="shared" si="6"/>
        <v>9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/>
      <c r="P46" s="102">
        <f t="shared" si="3"/>
        <v>200</v>
      </c>
      <c r="Q46" s="123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0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02">
        <f t="shared" si="3"/>
        <v>150</v>
      </c>
      <c r="Q47" s="123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4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>SUM(M48-O48)</f>
        <v>100</v>
      </c>
      <c r="Q48" s="123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5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2">
        <f>SUM(M49-O49)</f>
        <v>100</v>
      </c>
      <c r="Q49" s="123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2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/>
      <c r="P50" s="102">
        <f t="shared" si="3"/>
        <v>150</v>
      </c>
      <c r="Q50" s="123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7</v>
      </c>
      <c r="F53" s="71">
        <v>5</v>
      </c>
      <c r="G53" s="46">
        <f t="shared" si="5"/>
        <v>12</v>
      </c>
      <c r="H53" s="78">
        <v>0</v>
      </c>
      <c r="I53" s="76">
        <v>0</v>
      </c>
      <c r="J53" s="46">
        <f t="shared" si="6"/>
        <v>9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2">
        <f>SUM(M53-O53)</f>
        <v>150</v>
      </c>
      <c r="Q53" s="123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3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2</v>
      </c>
      <c r="F74" s="71">
        <v>3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1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02">
        <f>SUM(M112-O112)</f>
        <v>400</v>
      </c>
      <c r="Q112" s="123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1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02">
        <f t="shared" si="8"/>
        <v>165</v>
      </c>
      <c r="Q113" s="123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6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4</v>
      </c>
      <c r="K194" s="72">
        <v>6</v>
      </c>
      <c r="L194" s="20">
        <v>120</v>
      </c>
      <c r="M194" s="65">
        <f t="shared" si="34"/>
        <v>720</v>
      </c>
      <c r="N194" s="17" t="s">
        <v>16</v>
      </c>
      <c r="O194" s="18"/>
      <c r="P194" s="102">
        <f t="shared" si="35"/>
        <v>720</v>
      </c>
      <c r="Q194" s="90">
        <v>73</v>
      </c>
      <c r="R194" s="43">
        <f t="shared" si="36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40</v>
      </c>
      <c r="F205" s="71"/>
      <c r="G205" s="46">
        <f t="shared" si="30"/>
        <v>40</v>
      </c>
      <c r="H205" s="78">
        <v>0</v>
      </c>
      <c r="I205" s="76">
        <v>0</v>
      </c>
      <c r="J205" s="46">
        <f t="shared" si="31"/>
        <v>40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8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8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8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2905.06</v>
      </c>
      <c r="S260" s="75"/>
    </row>
    <row r="261" spans="1:28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8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8025</v>
      </c>
    </row>
    <row r="263" spans="1:28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8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2050</v>
      </c>
      <c r="O264" s="2">
        <v>250</v>
      </c>
      <c r="P264" s="2">
        <v>250</v>
      </c>
      <c r="Q264" s="88">
        <v>150</v>
      </c>
      <c r="R264" s="2">
        <v>100</v>
      </c>
      <c r="S264" s="2">
        <v>100</v>
      </c>
      <c r="T264" s="2">
        <v>150</v>
      </c>
      <c r="U264" s="2">
        <v>50</v>
      </c>
      <c r="V264" s="2">
        <v>100</v>
      </c>
      <c r="W264" s="2">
        <v>100</v>
      </c>
      <c r="X264" s="2">
        <v>80</v>
      </c>
      <c r="Y264" s="2">
        <v>100</v>
      </c>
      <c r="Z264" s="2">
        <v>250</v>
      </c>
      <c r="AA264" s="2">
        <v>250</v>
      </c>
      <c r="AB264" s="2">
        <v>120</v>
      </c>
    </row>
    <row r="265" spans="1:28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8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8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550</v>
      </c>
    </row>
    <row r="268" spans="1:28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5410</v>
      </c>
    </row>
    <row r="269" spans="1:28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5410</v>
      </c>
    </row>
    <row r="270" spans="1:28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8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8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50.00"/>
        <filter val="165.00"/>
        <filter val="200.00"/>
        <filter val="250"/>
        <filter val="250.00"/>
        <filter val="400.00"/>
        <filter val="450.00"/>
        <filter val="60.00"/>
        <filter val="700.00"/>
        <filter val="720.00"/>
        <filter val="8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AG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268" sqref="P2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8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2">
        <f>SUM(M5-O5)</f>
        <v>250</v>
      </c>
      <c r="Q5" s="123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15</v>
      </c>
      <c r="K6" s="72">
        <v>16</v>
      </c>
      <c r="L6" s="15">
        <v>100</v>
      </c>
      <c r="M6" s="65">
        <f t="shared" ref="M6:M80" si="2">+L6*K6</f>
        <v>1600</v>
      </c>
      <c r="N6" s="17" t="s">
        <v>16</v>
      </c>
      <c r="O6" s="18"/>
      <c r="P6" s="102">
        <f t="shared" ref="P6:P69" si="3">SUM(M6-O6)</f>
        <v>1600</v>
      </c>
      <c r="Q6" s="123">
        <v>36.43</v>
      </c>
      <c r="R6" s="43">
        <f t="shared" ref="R6:R80" si="4">+K6*Q6</f>
        <v>582.88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17</v>
      </c>
      <c r="F11" s="71"/>
      <c r="G11" s="46">
        <f t="shared" si="0"/>
        <v>17</v>
      </c>
      <c r="H11" s="78">
        <v>0</v>
      </c>
      <c r="I11" s="76">
        <v>0</v>
      </c>
      <c r="J11" s="46">
        <f t="shared" si="1"/>
        <v>11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/>
      <c r="P11" s="102">
        <f t="shared" si="3"/>
        <v>300</v>
      </c>
      <c r="Q11" s="123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17</v>
      </c>
      <c r="F18" s="71"/>
      <c r="G18" s="46">
        <f t="shared" si="0"/>
        <v>17</v>
      </c>
      <c r="H18" s="78">
        <v>0</v>
      </c>
      <c r="I18" s="76">
        <v>0</v>
      </c>
      <c r="J18" s="46">
        <f t="shared" si="1"/>
        <v>12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/>
      <c r="P18" s="102">
        <f t="shared" si="3"/>
        <v>250</v>
      </c>
      <c r="Q18" s="123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0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02">
        <f t="shared" si="3"/>
        <v>500</v>
      </c>
      <c r="Q22" s="123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2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02">
        <f t="shared" si="3"/>
        <v>300</v>
      </c>
      <c r="Q28" s="123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3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>
        <v>2</v>
      </c>
      <c r="G34" s="46">
        <f t="shared" si="5"/>
        <v>2</v>
      </c>
      <c r="H34" s="78">
        <v>0</v>
      </c>
      <c r="I34" s="76">
        <v>0</v>
      </c>
      <c r="J34" s="46">
        <f t="shared" si="6"/>
        <v>1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0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02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7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2">
        <f t="shared" si="3"/>
        <v>100</v>
      </c>
      <c r="Q46" s="123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4</v>
      </c>
      <c r="F48" s="71">
        <v>4</v>
      </c>
      <c r="G48" s="46">
        <f t="shared" si="5"/>
        <v>8</v>
      </c>
      <c r="H48" s="78">
        <v>0</v>
      </c>
      <c r="I48" s="76">
        <v>0</v>
      </c>
      <c r="J48" s="46">
        <f t="shared" si="6"/>
        <v>0</v>
      </c>
      <c r="K48" s="72">
        <v>8</v>
      </c>
      <c r="L48" s="20">
        <v>50</v>
      </c>
      <c r="M48" s="65">
        <f>+L48*K48</f>
        <v>400</v>
      </c>
      <c r="N48" s="17" t="s">
        <v>16</v>
      </c>
      <c r="O48" s="18"/>
      <c r="P48" s="102">
        <f t="shared" si="3"/>
        <v>400</v>
      </c>
      <c r="Q48" s="123">
        <v>18.32</v>
      </c>
      <c r="R48" s="43">
        <f>+K48*Q48</f>
        <v>146.56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2">
        <f t="shared" si="3"/>
        <v>100</v>
      </c>
      <c r="Q49" s="123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3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7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 t="shared" si="3"/>
        <v>100</v>
      </c>
      <c r="Q53" s="123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2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11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3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1</v>
      </c>
      <c r="F112" s="71">
        <v>1</v>
      </c>
      <c r="G112" s="46">
        <f t="shared" si="20"/>
        <v>2</v>
      </c>
      <c r="H112" s="78">
        <v>0</v>
      </c>
      <c r="I112" s="76">
        <v>0</v>
      </c>
      <c r="J112" s="46">
        <f t="shared" si="21"/>
        <v>0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>SUM(M112-O112)</f>
        <v>200</v>
      </c>
      <c r="Q112" s="123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1</v>
      </c>
      <c r="F113" s="71"/>
      <c r="G113" s="46">
        <f t="shared" si="20"/>
        <v>1</v>
      </c>
      <c r="H113" s="78">
        <v>0</v>
      </c>
      <c r="I113" s="76">
        <v>0</v>
      </c>
      <c r="J113" s="46">
        <f t="shared" si="21"/>
        <v>1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102">
        <f t="shared" ref="P113:P176" si="26">SUM(M113-O113)</f>
        <v>0</v>
      </c>
      <c r="Q113" s="123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6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15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02">
        <f t="shared" si="26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2</v>
      </c>
      <c r="K116" s="72">
        <v>4</v>
      </c>
      <c r="L116" s="22">
        <v>100</v>
      </c>
      <c r="M116" s="65">
        <f t="shared" si="8"/>
        <v>400</v>
      </c>
      <c r="N116" s="17" t="s">
        <v>16</v>
      </c>
      <c r="O116" s="18"/>
      <c r="P116" s="102">
        <f t="shared" si="26"/>
        <v>400</v>
      </c>
      <c r="Q116" s="90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6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6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6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6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6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6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6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6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6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6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6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6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6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6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6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ref="P177:P240" si="32">SUM(M177-O177)</f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3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32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2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32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2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32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32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2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2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2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32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32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2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15</v>
      </c>
      <c r="F193" s="71"/>
      <c r="G193" s="46">
        <f t="shared" si="27"/>
        <v>15</v>
      </c>
      <c r="H193" s="78">
        <v>0</v>
      </c>
      <c r="I193" s="76">
        <v>0</v>
      </c>
      <c r="J193" s="46">
        <f t="shared" si="28"/>
        <v>13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02">
        <f t="shared" si="32"/>
        <v>120</v>
      </c>
      <c r="Q193" s="90">
        <v>38</v>
      </c>
      <c r="R193" s="43">
        <f t="shared" si="33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4</v>
      </c>
      <c r="F194" s="71"/>
      <c r="G194" s="46">
        <f t="shared" si="27"/>
        <v>4</v>
      </c>
      <c r="H194" s="78">
        <v>0</v>
      </c>
      <c r="I194" s="76">
        <v>0</v>
      </c>
      <c r="J194" s="46">
        <f t="shared" si="28"/>
        <v>1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02">
        <f t="shared" si="32"/>
        <v>360</v>
      </c>
      <c r="Q194" s="90">
        <v>73</v>
      </c>
      <c r="R194" s="43">
        <f t="shared" si="33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2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2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2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2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2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2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2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2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2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2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40</v>
      </c>
      <c r="F205" s="71"/>
      <c r="G205" s="46">
        <f t="shared" si="27"/>
        <v>40</v>
      </c>
      <c r="H205" s="78">
        <v>0</v>
      </c>
      <c r="I205" s="76">
        <v>0</v>
      </c>
      <c r="J205" s="46">
        <f t="shared" si="28"/>
        <v>40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2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2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2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2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2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2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2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2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2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2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2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2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2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2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2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2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2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2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2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2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2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2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2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2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2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2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2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2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2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2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2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2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2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2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2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2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ref="P241:P258" si="43">SUM(M241-O241)</f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43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3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3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3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43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43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6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43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+'14'!J251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43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43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43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43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3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3"/>
        <v>0</v>
      </c>
      <c r="Q256" s="90"/>
      <c r="R256" s="43">
        <f t="shared" si="33"/>
        <v>0</v>
      </c>
    </row>
    <row r="257" spans="1:33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43"/>
        <v>0</v>
      </c>
      <c r="Q257" s="90"/>
      <c r="R257" s="43">
        <f t="shared" ref="R257" si="54">+K257*Q257</f>
        <v>0</v>
      </c>
    </row>
    <row r="258" spans="1:33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3"/>
        <v>0</v>
      </c>
      <c r="Q258" s="90"/>
      <c r="R258" s="43">
        <f t="shared" si="33"/>
        <v>0</v>
      </c>
    </row>
    <row r="259" spans="1:3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3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2232.7699999999995</v>
      </c>
      <c r="S260" s="75"/>
    </row>
    <row r="261" spans="1:33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3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6440</v>
      </c>
    </row>
    <row r="263" spans="1:3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3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2965</v>
      </c>
      <c r="O264" s="2">
        <v>50</v>
      </c>
      <c r="P264" s="2">
        <v>50</v>
      </c>
      <c r="Q264" s="88">
        <v>300</v>
      </c>
      <c r="R264" s="2">
        <v>50</v>
      </c>
      <c r="S264" s="2">
        <v>100</v>
      </c>
      <c r="T264" s="2">
        <v>400</v>
      </c>
      <c r="U264" s="2">
        <v>390</v>
      </c>
      <c r="V264" s="2">
        <v>130</v>
      </c>
      <c r="W264" s="2">
        <v>400</v>
      </c>
      <c r="X264" s="2">
        <v>250</v>
      </c>
      <c r="Y264" s="2">
        <v>100</v>
      </c>
      <c r="Z264" s="2">
        <v>100</v>
      </c>
      <c r="AA264" s="2">
        <v>155</v>
      </c>
      <c r="AB264" s="2">
        <v>100</v>
      </c>
      <c r="AC264" s="2">
        <v>130</v>
      </c>
      <c r="AD264" s="2">
        <v>100</v>
      </c>
      <c r="AE264" s="2">
        <v>60</v>
      </c>
      <c r="AF264" s="2">
        <v>100</v>
      </c>
      <c r="AG264" s="2">
        <v>200</v>
      </c>
    </row>
    <row r="265" spans="1:3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3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3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3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3460</v>
      </c>
    </row>
    <row r="269" spans="1:3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3460</v>
      </c>
    </row>
    <row r="270" spans="1:3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3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3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 filterMode="1">
    <tabColor rgb="FFFFCCFF"/>
  </sheetPr>
  <dimension ref="A1:Y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269" sqref="P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3">
        <v>18.97</v>
      </c>
      <c r="R5" s="43">
        <f>+K5*Q5</f>
        <v>37.94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15</v>
      </c>
      <c r="F6" s="71">
        <v>10</v>
      </c>
      <c r="G6" s="46">
        <f t="shared" si="0"/>
        <v>25</v>
      </c>
      <c r="H6" s="78">
        <v>0</v>
      </c>
      <c r="I6" s="76">
        <v>0</v>
      </c>
      <c r="J6" s="46">
        <f t="shared" si="1"/>
        <v>7</v>
      </c>
      <c r="K6" s="72">
        <v>18</v>
      </c>
      <c r="L6" s="15">
        <v>100</v>
      </c>
      <c r="M6" s="65">
        <f t="shared" ref="M6:M80" si="2">+L6*K6</f>
        <v>1800</v>
      </c>
      <c r="N6" s="17" t="s">
        <v>16</v>
      </c>
      <c r="O6" s="18">
        <v>100</v>
      </c>
      <c r="P6" s="102">
        <f t="shared" ref="P6:P80" si="3">SUM(M6-O6)</f>
        <v>1700</v>
      </c>
      <c r="Q6" s="123">
        <v>36.43</v>
      </c>
      <c r="R6" s="43">
        <f t="shared" ref="R6:R80" si="4">+K6*Q6</f>
        <v>655.74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5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/>
      <c r="P11" s="102">
        <f t="shared" si="3"/>
        <v>300</v>
      </c>
      <c r="Q11" s="123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5</v>
      </c>
      <c r="K18" s="72">
        <v>7</v>
      </c>
      <c r="L18" s="15">
        <v>50</v>
      </c>
      <c r="M18" s="65">
        <f t="shared" si="2"/>
        <v>350</v>
      </c>
      <c r="N18" s="17" t="s">
        <v>16</v>
      </c>
      <c r="O18" s="18"/>
      <c r="P18" s="102">
        <f t="shared" si="3"/>
        <v>350</v>
      </c>
      <c r="Q18" s="123">
        <v>19.12</v>
      </c>
      <c r="R18" s="43">
        <f t="shared" si="4"/>
        <v>133.84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3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3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1</v>
      </c>
      <c r="K47" s="72">
        <v>4</v>
      </c>
      <c r="L47" s="15">
        <v>50</v>
      </c>
      <c r="M47" s="65">
        <f t="shared" si="2"/>
        <v>200</v>
      </c>
      <c r="N47" s="17" t="s">
        <v>16</v>
      </c>
      <c r="O47" s="18"/>
      <c r="P47" s="102">
        <f t="shared" si="3"/>
        <v>200</v>
      </c>
      <c r="Q47" s="123">
        <v>17.989999999999998</v>
      </c>
      <c r="R47" s="43">
        <f t="shared" si="4"/>
        <v>71.959999999999994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0</v>
      </c>
      <c r="F48" s="71">
        <v>2</v>
      </c>
      <c r="G48" s="46">
        <f t="shared" si="5"/>
        <v>2</v>
      </c>
      <c r="H48" s="78">
        <v>0</v>
      </c>
      <c r="I48" s="76">
        <v>0</v>
      </c>
      <c r="J48" s="46">
        <f t="shared" si="6"/>
        <v>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>SUM(M48-O48)</f>
        <v>100</v>
      </c>
      <c r="Q48" s="123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3</v>
      </c>
      <c r="F49" s="71">
        <v>5</v>
      </c>
      <c r="G49" s="46">
        <f t="shared" si="5"/>
        <v>8</v>
      </c>
      <c r="H49" s="78">
        <v>0</v>
      </c>
      <c r="I49" s="76">
        <v>0</v>
      </c>
      <c r="J49" s="46">
        <f t="shared" si="6"/>
        <v>5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02">
        <f>SUM(M49-O49)</f>
        <v>150</v>
      </c>
      <c r="Q49" s="123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1</v>
      </c>
      <c r="F50" s="71">
        <v>5</v>
      </c>
      <c r="G50" s="46">
        <f t="shared" si="5"/>
        <v>6</v>
      </c>
      <c r="H50" s="78">
        <v>0</v>
      </c>
      <c r="I50" s="76">
        <v>0</v>
      </c>
      <c r="J50" s="46">
        <f t="shared" si="6"/>
        <v>2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/>
      <c r="P50" s="102">
        <f t="shared" si="3"/>
        <v>200</v>
      </c>
      <c r="Q50" s="123">
        <v>20.32</v>
      </c>
      <c r="R50" s="43">
        <f t="shared" si="4"/>
        <v>81.28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4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2">
        <f>SUM(M53-O53)</f>
        <v>150</v>
      </c>
      <c r="Q53" s="123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0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02">
        <f t="shared" si="3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0</v>
      </c>
      <c r="K68" s="72">
        <v>2</v>
      </c>
      <c r="L68" s="15">
        <v>80</v>
      </c>
      <c r="M68" s="65">
        <f t="shared" si="2"/>
        <v>160</v>
      </c>
      <c r="N68" s="17" t="s">
        <v>16</v>
      </c>
      <c r="O68" s="18"/>
      <c r="P68" s="102">
        <f t="shared" si="3"/>
        <v>160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0</v>
      </c>
      <c r="F112" s="71">
        <v>11</v>
      </c>
      <c r="G112" s="46">
        <f t="shared" si="23"/>
        <v>11</v>
      </c>
      <c r="H112" s="78">
        <v>0</v>
      </c>
      <c r="I112" s="76">
        <v>0</v>
      </c>
      <c r="J112" s="46">
        <f t="shared" si="24"/>
        <v>5</v>
      </c>
      <c r="K112" s="72">
        <v>6</v>
      </c>
      <c r="L112" s="20">
        <v>100</v>
      </c>
      <c r="M112" s="65">
        <f>+L112*K112</f>
        <v>600</v>
      </c>
      <c r="N112" s="17" t="s">
        <v>16</v>
      </c>
      <c r="O112" s="18"/>
      <c r="P112" s="102">
        <f>SUM(M112-O112)</f>
        <v>600</v>
      </c>
      <c r="Q112" s="123">
        <v>34.25</v>
      </c>
      <c r="R112" s="43">
        <f>+K112*Q112</f>
        <v>205.5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1</v>
      </c>
      <c r="F113" s="71">
        <v>10</v>
      </c>
      <c r="G113" s="46">
        <f t="shared" si="23"/>
        <v>11</v>
      </c>
      <c r="H113" s="78">
        <v>0</v>
      </c>
      <c r="I113" s="76">
        <v>0</v>
      </c>
      <c r="J113" s="46">
        <f t="shared" si="24"/>
        <v>3</v>
      </c>
      <c r="K113" s="72">
        <v>8</v>
      </c>
      <c r="L113" s="20">
        <v>55</v>
      </c>
      <c r="M113" s="65">
        <f t="shared" si="7"/>
        <v>440</v>
      </c>
      <c r="N113" s="17" t="s">
        <v>16</v>
      </c>
      <c r="O113" s="18"/>
      <c r="P113" s="102">
        <f t="shared" si="8"/>
        <v>440</v>
      </c>
      <c r="Q113" s="123">
        <v>22.55</v>
      </c>
      <c r="R113" s="43">
        <f t="shared" si="9"/>
        <v>180.4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12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2</v>
      </c>
      <c r="F116" s="71">
        <v>10</v>
      </c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13</v>
      </c>
      <c r="F193" s="71"/>
      <c r="G193" s="46">
        <f t="shared" si="30"/>
        <v>13</v>
      </c>
      <c r="H193" s="78">
        <v>0</v>
      </c>
      <c r="I193" s="76">
        <v>0</v>
      </c>
      <c r="J193" s="46">
        <f t="shared" si="31"/>
        <v>9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02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40</v>
      </c>
      <c r="F205" s="71"/>
      <c r="G205" s="46">
        <f t="shared" si="30"/>
        <v>40</v>
      </c>
      <c r="H205" s="78">
        <v>0</v>
      </c>
      <c r="I205" s="76">
        <v>0</v>
      </c>
      <c r="J205" s="46">
        <f t="shared" si="31"/>
        <v>38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2023.4600000000003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5310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1630</v>
      </c>
      <c r="O264" s="2">
        <v>60</v>
      </c>
      <c r="P264" s="2">
        <v>55</v>
      </c>
      <c r="Q264" s="88">
        <v>330</v>
      </c>
      <c r="R264" s="2">
        <v>250</v>
      </c>
      <c r="S264" s="2">
        <v>50</v>
      </c>
      <c r="T264" s="2">
        <v>160</v>
      </c>
      <c r="U264" s="2">
        <v>55</v>
      </c>
      <c r="V264" s="2">
        <v>100</v>
      </c>
      <c r="W264" s="2">
        <v>250</v>
      </c>
      <c r="X264" s="2">
        <v>120</v>
      </c>
      <c r="Y264" s="2">
        <v>200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3565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3565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30.00"/>
        <filter val="150.00"/>
        <filter val="160.00"/>
        <filter val="180.00"/>
        <filter val="200.00"/>
        <filter val="240.00"/>
        <filter val="300.00"/>
        <filter val="350.00"/>
        <filter val="440.00"/>
        <filter val="55"/>
        <filter val="60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112" sqref="P112:P20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3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7</v>
      </c>
      <c r="F6" s="71">
        <v>10</v>
      </c>
      <c r="G6" s="46">
        <f t="shared" si="0"/>
        <v>17</v>
      </c>
      <c r="H6" s="78">
        <v>0</v>
      </c>
      <c r="I6" s="76">
        <v>0</v>
      </c>
      <c r="J6" s="46">
        <f t="shared" si="1"/>
        <v>8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/>
      <c r="P6" s="102">
        <f t="shared" ref="P6:P80" si="3">SUM(M6-O6)</f>
        <v>900</v>
      </c>
      <c r="Q6" s="123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5</v>
      </c>
      <c r="F11" s="71">
        <v>5</v>
      </c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5</v>
      </c>
      <c r="F18" s="71">
        <v>5</v>
      </c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3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3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>
        <v>10</v>
      </c>
      <c r="G23" s="46">
        <f t="shared" si="0"/>
        <v>10</v>
      </c>
      <c r="H23" s="78">
        <v>0</v>
      </c>
      <c r="I23" s="76">
        <v>0</v>
      </c>
      <c r="J23" s="46">
        <f t="shared" si="1"/>
        <v>8</v>
      </c>
      <c r="K23" s="72">
        <v>2</v>
      </c>
      <c r="L23" s="15">
        <v>100</v>
      </c>
      <c r="M23" s="65">
        <f t="shared" si="2"/>
        <v>200</v>
      </c>
      <c r="N23" s="17" t="s">
        <v>16</v>
      </c>
      <c r="O23" s="18"/>
      <c r="P23" s="102">
        <f t="shared" si="3"/>
        <v>200</v>
      </c>
      <c r="Q23" s="123">
        <v>29.74</v>
      </c>
      <c r="R23" s="43">
        <f t="shared" si="4"/>
        <v>59.48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2</v>
      </c>
      <c r="F28" s="71">
        <v>10</v>
      </c>
      <c r="G28" s="46">
        <f t="shared" si="5"/>
        <v>12</v>
      </c>
      <c r="H28" s="78">
        <v>0</v>
      </c>
      <c r="I28" s="76">
        <v>0</v>
      </c>
      <c r="J28" s="46">
        <f t="shared" si="6"/>
        <v>10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2">
        <f t="shared" si="3"/>
        <v>200</v>
      </c>
      <c r="Q28" s="123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3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2</v>
      </c>
      <c r="F33" s="71">
        <v>3</v>
      </c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4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2">
        <f t="shared" si="3"/>
        <v>150</v>
      </c>
      <c r="Q46" s="123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2">
        <f>SUM(M49-O49)</f>
        <v>100</v>
      </c>
      <c r="Q49" s="123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3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>SUM(M112-O112)</f>
        <v>200</v>
      </c>
      <c r="Q112" s="123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9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02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8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38</v>
      </c>
      <c r="F205" s="71"/>
      <c r="G205" s="46">
        <f t="shared" si="30"/>
        <v>38</v>
      </c>
      <c r="H205" s="78">
        <v>0</v>
      </c>
      <c r="I205" s="76">
        <v>0</v>
      </c>
      <c r="J205" s="46">
        <f t="shared" si="31"/>
        <v>36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902.82000000000016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350</v>
      </c>
      <c r="O264" s="2">
        <v>50</v>
      </c>
      <c r="P264" s="2">
        <v>150</v>
      </c>
      <c r="Q264" s="88">
        <v>50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112" sqref="P112:P20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5</v>
      </c>
      <c r="F5" s="71">
        <v>10</v>
      </c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11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2">
        <f>SUM(M5-O5)</f>
        <v>200</v>
      </c>
      <c r="Q5" s="123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8</v>
      </c>
      <c r="F6" s="71">
        <v>20</v>
      </c>
      <c r="G6" s="46">
        <f t="shared" si="0"/>
        <v>28</v>
      </c>
      <c r="H6" s="78">
        <v>0</v>
      </c>
      <c r="I6" s="76">
        <v>0</v>
      </c>
      <c r="J6" s="46">
        <f t="shared" si="1"/>
        <v>26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80" si="3">SUM(M6-O6)</f>
        <v>200</v>
      </c>
      <c r="Q6" s="123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10</v>
      </c>
      <c r="F11" s="71">
        <v>5</v>
      </c>
      <c r="G11" s="46">
        <f t="shared" si="0"/>
        <v>15</v>
      </c>
      <c r="H11" s="78">
        <v>0</v>
      </c>
      <c r="I11" s="76">
        <v>0</v>
      </c>
      <c r="J11" s="46">
        <f t="shared" si="1"/>
        <v>12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2">
        <f t="shared" si="3"/>
        <v>150</v>
      </c>
      <c r="Q11" s="123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9</v>
      </c>
      <c r="F18" s="71">
        <v>5</v>
      </c>
      <c r="G18" s="46">
        <f t="shared" si="0"/>
        <v>14</v>
      </c>
      <c r="H18" s="78">
        <v>0</v>
      </c>
      <c r="I18" s="76">
        <v>0</v>
      </c>
      <c r="J18" s="46">
        <f t="shared" si="1"/>
        <v>11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>
        <v>50</v>
      </c>
      <c r="P18" s="102">
        <f t="shared" si="3"/>
        <v>100</v>
      </c>
      <c r="Q18" s="123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0</v>
      </c>
      <c r="F22" s="71">
        <v>18</v>
      </c>
      <c r="G22" s="46">
        <f t="shared" si="0"/>
        <v>18</v>
      </c>
      <c r="H22" s="78">
        <v>0</v>
      </c>
      <c r="I22" s="76">
        <v>0</v>
      </c>
      <c r="J22" s="46">
        <f t="shared" si="1"/>
        <v>11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/>
      <c r="P22" s="102">
        <f t="shared" si="3"/>
        <v>700</v>
      </c>
      <c r="Q22" s="123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8</v>
      </c>
      <c r="F23" s="71"/>
      <c r="G23" s="46">
        <f t="shared" si="0"/>
        <v>8</v>
      </c>
      <c r="H23" s="78">
        <v>0</v>
      </c>
      <c r="I23" s="76">
        <v>0</v>
      </c>
      <c r="J23" s="46">
        <f t="shared" si="1"/>
        <v>8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10</v>
      </c>
      <c r="F28" s="71">
        <v>10</v>
      </c>
      <c r="G28" s="46">
        <f t="shared" si="5"/>
        <v>20</v>
      </c>
      <c r="H28" s="78">
        <v>0</v>
      </c>
      <c r="I28" s="76">
        <v>0</v>
      </c>
      <c r="J28" s="46">
        <f t="shared" si="6"/>
        <v>12</v>
      </c>
      <c r="K28" s="72">
        <v>8</v>
      </c>
      <c r="L28" s="15">
        <v>100</v>
      </c>
      <c r="M28" s="65">
        <f t="shared" si="2"/>
        <v>800</v>
      </c>
      <c r="N28" s="17" t="s">
        <v>16</v>
      </c>
      <c r="O28" s="18"/>
      <c r="P28" s="102">
        <f t="shared" si="3"/>
        <v>800</v>
      </c>
      <c r="Q28" s="123">
        <v>30.86</v>
      </c>
      <c r="R28" s="43">
        <f t="shared" si="4"/>
        <v>246.88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3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5</v>
      </c>
      <c r="F33" s="71">
        <v>3</v>
      </c>
      <c r="G33" s="46">
        <f t="shared" si="5"/>
        <v>8</v>
      </c>
      <c r="H33" s="78">
        <v>0</v>
      </c>
      <c r="I33" s="76">
        <v>0</v>
      </c>
      <c r="J33" s="46">
        <f t="shared" si="6"/>
        <v>6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4</v>
      </c>
      <c r="F46" s="71">
        <v>1</v>
      </c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3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0</v>
      </c>
      <c r="F48" s="71">
        <v>10</v>
      </c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4</v>
      </c>
      <c r="F53" s="71">
        <v>6</v>
      </c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3</v>
      </c>
      <c r="F74" s="71">
        <v>3</v>
      </c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3</v>
      </c>
      <c r="F112" s="71">
        <v>5</v>
      </c>
      <c r="G112" s="46">
        <f t="shared" si="23"/>
        <v>8</v>
      </c>
      <c r="H112" s="78">
        <v>0</v>
      </c>
      <c r="I112" s="76">
        <v>0</v>
      </c>
      <c r="J112" s="46">
        <f t="shared" si="24"/>
        <v>5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2">
        <f>SUM(M112-O112)</f>
        <v>300</v>
      </c>
      <c r="Q112" s="123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7</v>
      </c>
      <c r="K115" s="72">
        <v>4</v>
      </c>
      <c r="L115" s="22">
        <v>60</v>
      </c>
      <c r="M115" s="65">
        <f t="shared" si="7"/>
        <v>240</v>
      </c>
      <c r="N115" s="17" t="s">
        <v>16</v>
      </c>
      <c r="O115" s="18"/>
      <c r="P115" s="102">
        <f t="shared" si="8"/>
        <v>240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8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0</v>
      </c>
      <c r="F194" s="71">
        <v>10</v>
      </c>
      <c r="G194" s="46">
        <f t="shared" si="30"/>
        <v>10</v>
      </c>
      <c r="H194" s="78">
        <v>0</v>
      </c>
      <c r="I194" s="76">
        <v>0</v>
      </c>
      <c r="J194" s="46">
        <f t="shared" si="31"/>
        <v>7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36</v>
      </c>
      <c r="F205" s="71"/>
      <c r="G205" s="46">
        <f t="shared" si="30"/>
        <v>36</v>
      </c>
      <c r="H205" s="78">
        <v>0</v>
      </c>
      <c r="I205" s="76">
        <v>0</v>
      </c>
      <c r="J205" s="46">
        <f t="shared" si="31"/>
        <v>34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1311.93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3620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1740</v>
      </c>
      <c r="O264" s="2">
        <v>170</v>
      </c>
      <c r="P264" s="2">
        <v>740</v>
      </c>
      <c r="Q264" s="88">
        <v>400</v>
      </c>
      <c r="R264" s="2">
        <v>330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G12" sqref="G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68" si="1">+G5-H5-K5-I5</f>
        <v>8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2">
        <f>SUM(M5-O5)</f>
        <v>150</v>
      </c>
      <c r="Q5" s="123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22</v>
      </c>
      <c r="K6" s="72">
        <v>4</v>
      </c>
      <c r="L6" s="15">
        <v>100</v>
      </c>
      <c r="M6" s="65">
        <f t="shared" ref="M6:M69" si="2">+L6*K6</f>
        <v>400</v>
      </c>
      <c r="N6" s="17" t="s">
        <v>16</v>
      </c>
      <c r="O6" s="18"/>
      <c r="P6" s="102">
        <f t="shared" ref="P6:P80" si="3">SUM(M6-O6)</f>
        <v>400</v>
      </c>
      <c r="Q6" s="123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9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2">
        <f t="shared" si="3"/>
        <v>150</v>
      </c>
      <c r="Q11" s="123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8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3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8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2">
        <f t="shared" si="3"/>
        <v>300</v>
      </c>
      <c r="Q22" s="123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8</v>
      </c>
      <c r="F23" s="71"/>
      <c r="G23" s="46">
        <f t="shared" si="0"/>
        <v>8</v>
      </c>
      <c r="H23" s="78">
        <v>0</v>
      </c>
      <c r="I23" s="76">
        <v>0</v>
      </c>
      <c r="J23" s="46">
        <f t="shared" si="1"/>
        <v>8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1"/>
        <v>10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2">
        <f t="shared" si="3"/>
        <v>200</v>
      </c>
      <c r="Q28" s="123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3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1"/>
        <v>1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02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6</v>
      </c>
      <c r="F33" s="71"/>
      <c r="G33" s="46">
        <f t="shared" si="5"/>
        <v>6</v>
      </c>
      <c r="H33" s="78">
        <v>0</v>
      </c>
      <c r="I33" s="76">
        <v>0</v>
      </c>
      <c r="J33" s="46">
        <f t="shared" si="1"/>
        <v>6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1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1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1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3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1"/>
        <v>8</v>
      </c>
      <c r="K48" s="72">
        <v>2</v>
      </c>
      <c r="L48" s="20">
        <v>50</v>
      </c>
      <c r="M48" s="65">
        <f t="shared" si="2"/>
        <v>100</v>
      </c>
      <c r="N48" s="17" t="s">
        <v>16</v>
      </c>
      <c r="O48" s="18"/>
      <c r="P48" s="102">
        <f>SUM(M48-O48)</f>
        <v>100</v>
      </c>
      <c r="Q48" s="123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1"/>
        <v>2</v>
      </c>
      <c r="K49" s="72">
        <v>1</v>
      </c>
      <c r="L49" s="20">
        <v>50</v>
      </c>
      <c r="M49" s="65">
        <f t="shared" si="2"/>
        <v>50</v>
      </c>
      <c r="N49" s="17" t="s">
        <v>16</v>
      </c>
      <c r="O49" s="18"/>
      <c r="P49" s="102">
        <f>SUM(M49-O49)</f>
        <v>50</v>
      </c>
      <c r="Q49" s="123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1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1"/>
        <v>7</v>
      </c>
      <c r="K53" s="72">
        <v>3</v>
      </c>
      <c r="L53" s="20">
        <v>50</v>
      </c>
      <c r="M53" s="65">
        <f t="shared" si="2"/>
        <v>150</v>
      </c>
      <c r="N53" s="17" t="s">
        <v>16</v>
      </c>
      <c r="O53" s="18"/>
      <c r="P53" s="102">
        <f>SUM(M53-O53)</f>
        <v>150</v>
      </c>
      <c r="Q53" s="123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1</v>
      </c>
      <c r="K74" s="72">
        <v>5</v>
      </c>
      <c r="L74" s="21">
        <v>50</v>
      </c>
      <c r="M74" s="65">
        <f t="shared" si="7"/>
        <v>250</v>
      </c>
      <c r="N74" s="17" t="s">
        <v>16</v>
      </c>
      <c r="O74" s="18"/>
      <c r="P74" s="102">
        <f t="shared" si="3"/>
        <v>250</v>
      </c>
      <c r="Q74" s="90">
        <v>17.09</v>
      </c>
      <c r="R74" s="43">
        <f t="shared" si="4"/>
        <v>85.45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9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9"/>
      <c r="R100" s="43">
        <f t="shared" si="20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9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9"/>
      <c r="R102" s="43">
        <f t="shared" si="20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5</v>
      </c>
      <c r="F112" s="71"/>
      <c r="G112" s="46">
        <f t="shared" si="18"/>
        <v>5</v>
      </c>
      <c r="H112" s="78">
        <v>0</v>
      </c>
      <c r="I112" s="76">
        <v>0</v>
      </c>
      <c r="J112" s="46">
        <f t="shared" si="6"/>
        <v>3</v>
      </c>
      <c r="K112" s="72">
        <v>2</v>
      </c>
      <c r="L112" s="20">
        <v>100</v>
      </c>
      <c r="M112" s="65">
        <f t="shared" si="7"/>
        <v>200</v>
      </c>
      <c r="N112" s="17" t="s">
        <v>16</v>
      </c>
      <c r="O112" s="18"/>
      <c r="P112" s="102">
        <f>SUM(M112-O112)</f>
        <v>200</v>
      </c>
      <c r="Q112" s="123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3</v>
      </c>
      <c r="F113" s="71"/>
      <c r="G113" s="46">
        <f t="shared" si="18"/>
        <v>3</v>
      </c>
      <c r="H113" s="78">
        <v>0</v>
      </c>
      <c r="I113" s="76">
        <v>0</v>
      </c>
      <c r="J113" s="46">
        <f t="shared" si="6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7</v>
      </c>
      <c r="F115" s="71"/>
      <c r="G115" s="46">
        <f t="shared" si="18"/>
        <v>7</v>
      </c>
      <c r="H115" s="78">
        <v>0</v>
      </c>
      <c r="I115" s="76">
        <v>0</v>
      </c>
      <c r="J115" s="46">
        <f t="shared" si="6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8</v>
      </c>
      <c r="F116" s="71"/>
      <c r="G116" s="46">
        <f t="shared" si="18"/>
        <v>8</v>
      </c>
      <c r="H116" s="78">
        <v>0</v>
      </c>
      <c r="I116" s="76">
        <v>0</v>
      </c>
      <c r="J116" s="46">
        <f t="shared" si="6"/>
        <v>7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8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8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0</v>
      </c>
      <c r="F131" s="71"/>
      <c r="G131" s="46">
        <f t="shared" si="18"/>
        <v>0</v>
      </c>
      <c r="H131" s="78">
        <v>0</v>
      </c>
      <c r="I131" s="76">
        <v>0</v>
      </c>
      <c r="J131" s="46">
        <f t="shared" si="6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0</v>
      </c>
      <c r="F133" s="71"/>
      <c r="G133" s="46">
        <f t="shared" si="18"/>
        <v>0</v>
      </c>
      <c r="H133" s="78">
        <v>0</v>
      </c>
      <c r="I133" s="76">
        <v>0</v>
      </c>
      <c r="J133" s="46">
        <f t="shared" ref="J133:J196" si="22">+G133-H133-K133-I133</f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0</v>
      </c>
      <c r="F175" s="71"/>
      <c r="G175" s="46">
        <f t="shared" si="24"/>
        <v>0</v>
      </c>
      <c r="H175" s="78">
        <v>0</v>
      </c>
      <c r="I175" s="76">
        <v>0</v>
      </c>
      <c r="J175" s="46">
        <f t="shared" si="22"/>
        <v>0</v>
      </c>
      <c r="K175" s="72"/>
      <c r="L175" s="15">
        <v>50</v>
      </c>
      <c r="M175" s="65">
        <f t="shared" si="23"/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4"/>
        <v>0</v>
      </c>
      <c r="H178" s="78">
        <v>0</v>
      </c>
      <c r="I178" s="76">
        <v>0</v>
      </c>
      <c r="J178" s="46">
        <f t="shared" si="22"/>
        <v>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4"/>
        <v>0</v>
      </c>
      <c r="H180" s="78">
        <v>0</v>
      </c>
      <c r="I180" s="76">
        <v>0</v>
      </c>
      <c r="J180" s="46">
        <f t="shared" si="22"/>
        <v>0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4"/>
        <v>0</v>
      </c>
      <c r="H185" s="78">
        <v>0</v>
      </c>
      <c r="I185" s="76">
        <v>0</v>
      </c>
      <c r="J185" s="46">
        <f t="shared" si="22"/>
        <v>0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8</v>
      </c>
      <c r="F193" s="71"/>
      <c r="G193" s="46">
        <f t="shared" si="24"/>
        <v>8</v>
      </c>
      <c r="H193" s="78">
        <v>0</v>
      </c>
      <c r="I193" s="76">
        <v>0</v>
      </c>
      <c r="J193" s="46">
        <f t="shared" si="22"/>
        <v>7</v>
      </c>
      <c r="K193" s="72">
        <v>1</v>
      </c>
      <c r="L193" s="20">
        <v>60</v>
      </c>
      <c r="M193" s="65">
        <f t="shared" si="23"/>
        <v>60</v>
      </c>
      <c r="N193" s="17" t="s">
        <v>16</v>
      </c>
      <c r="O193" s="18"/>
      <c r="P193" s="102">
        <f t="shared" si="26"/>
        <v>60</v>
      </c>
      <c r="Q193" s="90">
        <v>38</v>
      </c>
      <c r="R193" s="43">
        <f t="shared" si="27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7</v>
      </c>
      <c r="F194" s="71"/>
      <c r="G194" s="46">
        <f t="shared" si="24"/>
        <v>7</v>
      </c>
      <c r="H194" s="78">
        <v>0</v>
      </c>
      <c r="I194" s="76">
        <v>0</v>
      </c>
      <c r="J194" s="46">
        <f t="shared" si="22"/>
        <v>3</v>
      </c>
      <c r="K194" s="72">
        <v>4</v>
      </c>
      <c r="L194" s="20">
        <v>120</v>
      </c>
      <c r="M194" s="65">
        <f t="shared" si="23"/>
        <v>480</v>
      </c>
      <c r="N194" s="17" t="s">
        <v>16</v>
      </c>
      <c r="O194" s="18"/>
      <c r="P194" s="102">
        <f t="shared" si="26"/>
        <v>480</v>
      </c>
      <c r="Q194" s="90">
        <v>73</v>
      </c>
      <c r="R194" s="43">
        <f t="shared" si="27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4"/>
        <v>0</v>
      </c>
      <c r="H195" s="78">
        <v>0</v>
      </c>
      <c r="I195" s="76">
        <v>0</v>
      </c>
      <c r="J195" s="46">
        <f t="shared" si="22"/>
        <v>0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4"/>
        <v>0</v>
      </c>
      <c r="H196" s="78">
        <v>0</v>
      </c>
      <c r="I196" s="76">
        <v>0</v>
      </c>
      <c r="J196" s="46">
        <f t="shared" si="22"/>
        <v>0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8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58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34</v>
      </c>
      <c r="F205" s="71"/>
      <c r="G205" s="46">
        <f t="shared" si="24"/>
        <v>34</v>
      </c>
      <c r="H205" s="78">
        <v>0</v>
      </c>
      <c r="I205" s="76">
        <v>0</v>
      </c>
      <c r="J205" s="46">
        <f t="shared" si="30"/>
        <v>31</v>
      </c>
      <c r="K205" s="72">
        <v>3</v>
      </c>
      <c r="L205" s="20">
        <v>55</v>
      </c>
      <c r="M205" s="65">
        <f t="shared" si="31"/>
        <v>165</v>
      </c>
      <c r="N205" s="17" t="s">
        <v>16</v>
      </c>
      <c r="O205" s="18"/>
      <c r="P205" s="102">
        <f t="shared" si="26"/>
        <v>165</v>
      </c>
      <c r="Q205" s="90">
        <v>40</v>
      </c>
      <c r="R205" s="43">
        <f t="shared" si="27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4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4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0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+'18'!J251</f>
        <v>0</v>
      </c>
      <c r="F251" s="71"/>
      <c r="G251" s="46">
        <f t="shared" si="33"/>
        <v>0</v>
      </c>
      <c r="H251" s="78">
        <v>0</v>
      </c>
      <c r="I251" s="76">
        <v>0</v>
      </c>
      <c r="J251" s="46">
        <f t="shared" si="3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33"/>
        <v>0</v>
      </c>
      <c r="H252" s="78">
        <v>0</v>
      </c>
      <c r="I252" s="76">
        <v>0</v>
      </c>
      <c r="J252" s="46">
        <f t="shared" si="3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39">E253+F253</f>
        <v>0</v>
      </c>
      <c r="H253" s="78">
        <v>0</v>
      </c>
      <c r="I253" s="76">
        <v>0</v>
      </c>
      <c r="J253" s="46">
        <f t="shared" si="30"/>
        <v>0</v>
      </c>
      <c r="K253" s="72"/>
      <c r="L253" s="20"/>
      <c r="M253" s="65">
        <f t="shared" si="31"/>
        <v>0</v>
      </c>
      <c r="N253" s="17" t="s">
        <v>16</v>
      </c>
      <c r="O253" s="18"/>
      <c r="P253" s="23">
        <f t="shared" ref="P253" si="40">SUM(M253-O253)</f>
        <v>0</v>
      </c>
      <c r="Q253" s="90"/>
      <c r="R253" s="43">
        <f t="shared" ref="R253" si="4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3"/>
        <v>0</v>
      </c>
      <c r="H254" s="78">
        <v>0</v>
      </c>
      <c r="I254" s="76">
        <v>0</v>
      </c>
      <c r="J254" s="46">
        <f t="shared" si="3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3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3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2">E257+F257</f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3">SUM(M257-O257)</f>
        <v>0</v>
      </c>
      <c r="Q257" s="90"/>
      <c r="R257" s="43">
        <f t="shared" ref="R257" si="4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3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5">E259+F259</f>
        <v>0</v>
      </c>
      <c r="H259" s="78">
        <v>0</v>
      </c>
      <c r="I259" s="76">
        <v>0</v>
      </c>
      <c r="J259" s="46">
        <f t="shared" ref="J259" si="46">+G259-H259-K259-I259</f>
        <v>0</v>
      </c>
      <c r="K259" s="72"/>
      <c r="L259" s="20"/>
      <c r="M259" s="65">
        <f t="shared" ref="M259" si="47">+L259*K259</f>
        <v>0</v>
      </c>
      <c r="N259" s="17" t="s">
        <v>16</v>
      </c>
      <c r="O259" s="18"/>
      <c r="P259" s="23">
        <f t="shared" ref="P259" si="48">SUM(M259-O259)</f>
        <v>0</v>
      </c>
      <c r="Q259" s="90"/>
      <c r="R259" s="43">
        <f t="shared" ref="R259" si="4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1476.44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3730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1110</v>
      </c>
      <c r="O264" s="2">
        <v>100</v>
      </c>
      <c r="P264" s="2">
        <v>100</v>
      </c>
      <c r="Q264" s="88">
        <v>380</v>
      </c>
      <c r="R264" s="2">
        <v>330</v>
      </c>
      <c r="S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L13" sqref="L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3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2">
        <f>SUM(M5-O5)</f>
        <v>250</v>
      </c>
      <c r="Q5" s="123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19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69" si="3">SUM(M6-O6)</f>
        <v>300</v>
      </c>
      <c r="Q6" s="123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5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2">
        <f t="shared" si="3"/>
        <v>200</v>
      </c>
      <c r="Q11" s="123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6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3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3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02">
        <f t="shared" si="3"/>
        <v>500</v>
      </c>
      <c r="Q22" s="123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8</v>
      </c>
      <c r="F23" s="71"/>
      <c r="G23" s="46">
        <f t="shared" si="0"/>
        <v>8</v>
      </c>
      <c r="H23" s="78">
        <v>0</v>
      </c>
      <c r="I23" s="76">
        <v>0</v>
      </c>
      <c r="J23" s="46">
        <f t="shared" si="1"/>
        <v>8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3</v>
      </c>
      <c r="K28" s="72">
        <v>7</v>
      </c>
      <c r="L28" s="15">
        <v>100</v>
      </c>
      <c r="M28" s="65">
        <f t="shared" si="2"/>
        <v>700</v>
      </c>
      <c r="N28" s="17" t="s">
        <v>16</v>
      </c>
      <c r="O28" s="18"/>
      <c r="P28" s="102">
        <f t="shared" si="3"/>
        <v>700</v>
      </c>
      <c r="Q28" s="123">
        <v>30.86</v>
      </c>
      <c r="R28" s="43">
        <f t="shared" si="4"/>
        <v>216.01999999999998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3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6</v>
      </c>
      <c r="F33" s="71"/>
      <c r="G33" s="46">
        <f t="shared" si="5"/>
        <v>6</v>
      </c>
      <c r="H33" s="78">
        <v>0</v>
      </c>
      <c r="I33" s="76">
        <v>0</v>
      </c>
      <c r="J33" s="46">
        <f t="shared" si="6"/>
        <v>5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 t="shared" si="3"/>
        <v>50</v>
      </c>
      <c r="Q48" s="123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0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2">
        <f t="shared" si="3"/>
        <v>100</v>
      </c>
      <c r="Q50" s="123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1</v>
      </c>
      <c r="F74" s="71"/>
      <c r="G74" s="46">
        <f t="shared" si="5"/>
        <v>1</v>
      </c>
      <c r="H74" s="78">
        <v>1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 t="shared" si="7"/>
        <v>100</v>
      </c>
      <c r="Q112" s="123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3</v>
      </c>
      <c r="F113" s="71"/>
      <c r="G113" s="46">
        <f t="shared" si="20"/>
        <v>3</v>
      </c>
      <c r="H113" s="78">
        <v>0</v>
      </c>
      <c r="I113" s="76">
        <v>0</v>
      </c>
      <c r="J113" s="46">
        <f t="shared" si="21"/>
        <v>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3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5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6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0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8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ref="P189:P252" si="34"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34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34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4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7</v>
      </c>
      <c r="F193" s="71"/>
      <c r="G193" s="46">
        <f t="shared" si="27"/>
        <v>7</v>
      </c>
      <c r="H193" s="78">
        <v>0</v>
      </c>
      <c r="I193" s="76">
        <v>0</v>
      </c>
      <c r="J193" s="46">
        <f t="shared" si="28"/>
        <v>6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2">
        <f t="shared" si="34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1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02">
        <f t="shared" si="34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4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4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4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4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4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4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4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4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4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31</v>
      </c>
      <c r="F205" s="71"/>
      <c r="G205" s="46">
        <f t="shared" si="27"/>
        <v>31</v>
      </c>
      <c r="H205" s="78">
        <v>0</v>
      </c>
      <c r="I205" s="76">
        <v>0</v>
      </c>
      <c r="J205" s="46">
        <f t="shared" si="28"/>
        <v>29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02">
        <f t="shared" si="34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4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4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4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4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4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4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4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4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4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4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4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4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4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4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4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4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4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4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4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4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4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4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4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4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4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4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4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4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4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4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4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4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4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4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4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4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4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4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4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4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4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4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4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4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4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4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4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ref="P253:P258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49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9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9"/>
        <v>0</v>
      </c>
      <c r="Q256" s="90"/>
      <c r="R256" s="43">
        <f t="shared" si="32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49"/>
        <v>0</v>
      </c>
      <c r="Q257" s="90"/>
      <c r="R257" s="43">
        <f t="shared" ref="R257" si="54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9"/>
        <v>0</v>
      </c>
      <c r="Q258" s="90"/>
      <c r="R258" s="43">
        <f t="shared" si="32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1130.74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3065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1180</v>
      </c>
      <c r="O264" s="2">
        <v>380</v>
      </c>
      <c r="P264" s="2">
        <v>100</v>
      </c>
      <c r="Q264" s="88">
        <v>115</v>
      </c>
      <c r="R264" s="2">
        <v>120</v>
      </c>
      <c r="S264" s="2">
        <v>100</v>
      </c>
      <c r="T264" s="2">
        <v>200</v>
      </c>
      <c r="U264" s="2">
        <v>100</v>
      </c>
      <c r="V264" s="2">
        <v>65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1870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1870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G17" sqref="G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3</v>
      </c>
      <c r="F5" s="71">
        <v>10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3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19</v>
      </c>
      <c r="F6" s="71">
        <v>20</v>
      </c>
      <c r="G6" s="46">
        <f t="shared" si="0"/>
        <v>39</v>
      </c>
      <c r="H6" s="78">
        <v>0</v>
      </c>
      <c r="I6" s="76">
        <v>0</v>
      </c>
      <c r="J6" s="46">
        <f t="shared" si="1"/>
        <v>38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123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5</v>
      </c>
      <c r="F11" s="71">
        <v>10</v>
      </c>
      <c r="G11" s="46">
        <f t="shared" si="0"/>
        <v>15</v>
      </c>
      <c r="H11" s="78">
        <v>0</v>
      </c>
      <c r="I11" s="76">
        <v>0</v>
      </c>
      <c r="J11" s="46">
        <f t="shared" si="1"/>
        <v>13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3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6</v>
      </c>
      <c r="F18" s="71">
        <v>10</v>
      </c>
      <c r="G18" s="46">
        <f t="shared" si="0"/>
        <v>16</v>
      </c>
      <c r="H18" s="78">
        <v>0</v>
      </c>
      <c r="I18" s="76">
        <v>0</v>
      </c>
      <c r="J18" s="46">
        <f t="shared" si="1"/>
        <v>14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3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3</v>
      </c>
      <c r="F22" s="71">
        <v>10</v>
      </c>
      <c r="G22" s="46">
        <f t="shared" si="0"/>
        <v>13</v>
      </c>
      <c r="H22" s="78">
        <v>0</v>
      </c>
      <c r="I22" s="76">
        <v>0</v>
      </c>
      <c r="J22" s="46">
        <f t="shared" si="1"/>
        <v>12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3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8</v>
      </c>
      <c r="F23" s="71"/>
      <c r="G23" s="46">
        <f t="shared" si="0"/>
        <v>8</v>
      </c>
      <c r="H23" s="78">
        <v>0</v>
      </c>
      <c r="I23" s="76">
        <v>0</v>
      </c>
      <c r="J23" s="46">
        <f t="shared" si="1"/>
        <v>8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3</v>
      </c>
      <c r="F28" s="71">
        <v>10</v>
      </c>
      <c r="G28" s="46">
        <f t="shared" si="5"/>
        <v>13</v>
      </c>
      <c r="H28" s="78">
        <v>0</v>
      </c>
      <c r="I28" s="76">
        <v>0</v>
      </c>
      <c r="J28" s="46">
        <f t="shared" si="6"/>
        <v>9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02">
        <f t="shared" si="3"/>
        <v>400</v>
      </c>
      <c r="Q28" s="123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3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1</v>
      </c>
      <c r="F32" s="71">
        <v>3</v>
      </c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5</v>
      </c>
      <c r="F33" s="71">
        <v>3</v>
      </c>
      <c r="G33" s="46">
        <f t="shared" si="5"/>
        <v>8</v>
      </c>
      <c r="H33" s="78">
        <v>0</v>
      </c>
      <c r="I33" s="76">
        <v>0</v>
      </c>
      <c r="J33" s="46">
        <f t="shared" si="6"/>
        <v>5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02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2</v>
      </c>
      <c r="F35" s="71">
        <v>3</v>
      </c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4</v>
      </c>
      <c r="F46" s="71">
        <v>5</v>
      </c>
      <c r="G46" s="46">
        <f t="shared" si="5"/>
        <v>9</v>
      </c>
      <c r="H46" s="78">
        <v>0</v>
      </c>
      <c r="I46" s="76">
        <v>0</v>
      </c>
      <c r="J46" s="46">
        <f t="shared" si="6"/>
        <v>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3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7</v>
      </c>
      <c r="F48" s="71">
        <v>10</v>
      </c>
      <c r="G48" s="46">
        <f t="shared" si="5"/>
        <v>17</v>
      </c>
      <c r="H48" s="78">
        <v>0</v>
      </c>
      <c r="I48" s="76">
        <v>0</v>
      </c>
      <c r="J48" s="46">
        <f t="shared" si="6"/>
        <v>16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3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3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7</v>
      </c>
      <c r="F53" s="71">
        <v>10</v>
      </c>
      <c r="G53" s="46">
        <f t="shared" si="5"/>
        <v>17</v>
      </c>
      <c r="H53" s="78">
        <v>0</v>
      </c>
      <c r="I53" s="76">
        <v>0</v>
      </c>
      <c r="J53" s="46">
        <f t="shared" si="6"/>
        <v>17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3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4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29</v>
      </c>
      <c r="F205" s="71"/>
      <c r="G205" s="46">
        <f t="shared" si="30"/>
        <v>29</v>
      </c>
      <c r="H205" s="78">
        <v>0</v>
      </c>
      <c r="I205" s="76">
        <v>0</v>
      </c>
      <c r="J205" s="46">
        <f t="shared" si="31"/>
        <v>26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2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759.68999999999994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690</v>
      </c>
      <c r="O264" s="2">
        <v>60</v>
      </c>
      <c r="P264" s="2">
        <v>190</v>
      </c>
      <c r="Q264" s="2">
        <v>50</v>
      </c>
      <c r="R264" s="2">
        <v>390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J16" sqref="J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5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02">
        <f>SUM(M5-O5)</f>
        <v>300</v>
      </c>
      <c r="Q5" s="123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38</v>
      </c>
      <c r="F6" s="71"/>
      <c r="G6" s="46">
        <f t="shared" si="0"/>
        <v>38</v>
      </c>
      <c r="H6" s="78">
        <v>0</v>
      </c>
      <c r="I6" s="76">
        <v>0</v>
      </c>
      <c r="J6" s="46">
        <f t="shared" si="1"/>
        <v>34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2">
        <f t="shared" ref="P6:P80" si="3">SUM(M6-O6)</f>
        <v>400</v>
      </c>
      <c r="Q6" s="123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3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12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3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7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02">
        <f t="shared" si="3"/>
        <v>500</v>
      </c>
      <c r="Q22" s="123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8</v>
      </c>
      <c r="F23" s="71"/>
      <c r="G23" s="46">
        <f t="shared" si="0"/>
        <v>8</v>
      </c>
      <c r="H23" s="78">
        <v>0</v>
      </c>
      <c r="I23" s="76">
        <v>0</v>
      </c>
      <c r="J23" s="46">
        <f t="shared" si="1"/>
        <v>8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3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3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3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3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16</v>
      </c>
      <c r="F48" s="71"/>
      <c r="G48" s="46">
        <f t="shared" si="5"/>
        <v>16</v>
      </c>
      <c r="H48" s="78">
        <v>0</v>
      </c>
      <c r="I48" s="76">
        <v>0</v>
      </c>
      <c r="J48" s="46">
        <f t="shared" si="6"/>
        <v>16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17</v>
      </c>
      <c r="F53" s="71"/>
      <c r="G53" s="46">
        <f t="shared" si="5"/>
        <v>17</v>
      </c>
      <c r="H53" s="78">
        <v>0</v>
      </c>
      <c r="I53" s="76">
        <v>0</v>
      </c>
      <c r="J53" s="46">
        <f t="shared" si="6"/>
        <v>17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26</v>
      </c>
      <c r="F205" s="71"/>
      <c r="G205" s="46">
        <f t="shared" si="30"/>
        <v>26</v>
      </c>
      <c r="H205" s="78">
        <v>0</v>
      </c>
      <c r="I205" s="76">
        <v>0</v>
      </c>
      <c r="J205" s="46">
        <f t="shared" si="31"/>
        <v>25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943.80999999999983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460</v>
      </c>
      <c r="O264" s="2">
        <v>260</v>
      </c>
      <c r="P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5" sqref="P5:P20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2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2">
        <f>SUM(M5-O5)</f>
        <v>150</v>
      </c>
      <c r="Q5" s="123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29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2">
        <f t="shared" ref="P6:P69" si="3">SUM(M6-O6)</f>
        <v>500</v>
      </c>
      <c r="Q6" s="123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7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2">
        <f t="shared" si="3"/>
        <v>200</v>
      </c>
      <c r="Q11" s="123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9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3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3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8</v>
      </c>
      <c r="F23" s="71"/>
      <c r="G23" s="46">
        <f t="shared" si="0"/>
        <v>8</v>
      </c>
      <c r="H23" s="78">
        <v>0</v>
      </c>
      <c r="I23" s="76">
        <v>0</v>
      </c>
      <c r="J23" s="46">
        <f t="shared" si="1"/>
        <v>8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4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02">
        <f t="shared" si="3"/>
        <v>400</v>
      </c>
      <c r="Q28" s="123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3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16</v>
      </c>
      <c r="F48" s="71"/>
      <c r="G48" s="46">
        <f t="shared" si="5"/>
        <v>16</v>
      </c>
      <c r="H48" s="78">
        <v>0</v>
      </c>
      <c r="I48" s="76">
        <v>0</v>
      </c>
      <c r="J48" s="46">
        <f t="shared" si="6"/>
        <v>10</v>
      </c>
      <c r="K48" s="72">
        <v>6</v>
      </c>
      <c r="L48" s="20">
        <v>50</v>
      </c>
      <c r="M48" s="65">
        <f>+L48*K48</f>
        <v>300</v>
      </c>
      <c r="N48" s="17" t="s">
        <v>16</v>
      </c>
      <c r="O48" s="18"/>
      <c r="P48" s="102">
        <f t="shared" si="3"/>
        <v>300</v>
      </c>
      <c r="Q48" s="123">
        <v>18.32</v>
      </c>
      <c r="R48" s="43">
        <f>+K48*Q48</f>
        <v>109.92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1</v>
      </c>
      <c r="F49" s="71">
        <v>5</v>
      </c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 t="shared" si="3"/>
        <v>50</v>
      </c>
      <c r="Q49" s="123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3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17</v>
      </c>
      <c r="F53" s="71"/>
      <c r="G53" s="46">
        <f t="shared" si="5"/>
        <v>17</v>
      </c>
      <c r="H53" s="78">
        <v>0</v>
      </c>
      <c r="I53" s="76">
        <v>0</v>
      </c>
      <c r="J53" s="46">
        <f t="shared" si="6"/>
        <v>14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2">
        <f t="shared" si="3"/>
        <v>150</v>
      </c>
      <c r="Q53" s="123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>
        <v>3</v>
      </c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>
        <v>3</v>
      </c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1</v>
      </c>
      <c r="F112" s="71">
        <v>10</v>
      </c>
      <c r="G112" s="46">
        <f t="shared" si="20"/>
        <v>11</v>
      </c>
      <c r="H112" s="78">
        <v>0</v>
      </c>
      <c r="I112" s="76">
        <v>0</v>
      </c>
      <c r="J112" s="46">
        <f t="shared" si="21"/>
        <v>9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 t="shared" si="7"/>
        <v>200</v>
      </c>
      <c r="Q112" s="123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3</v>
      </c>
      <c r="F113" s="71">
        <v>10</v>
      </c>
      <c r="G113" s="46">
        <f t="shared" si="20"/>
        <v>13</v>
      </c>
      <c r="H113" s="78">
        <v>0</v>
      </c>
      <c r="I113" s="76">
        <v>0</v>
      </c>
      <c r="J113" s="46">
        <f t="shared" si="21"/>
        <v>12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02">
        <f t="shared" si="7"/>
        <v>55</v>
      </c>
      <c r="Q113" s="123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5</v>
      </c>
      <c r="F115" s="71">
        <v>5</v>
      </c>
      <c r="G115" s="46">
        <f t="shared" si="20"/>
        <v>10</v>
      </c>
      <c r="H115" s="78">
        <v>0</v>
      </c>
      <c r="I115" s="76">
        <v>0</v>
      </c>
      <c r="J115" s="46">
        <f t="shared" si="21"/>
        <v>8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0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5</v>
      </c>
      <c r="F116" s="71">
        <v>10</v>
      </c>
      <c r="G116" s="46">
        <f t="shared" si="20"/>
        <v>15</v>
      </c>
      <c r="H116" s="78">
        <v>0</v>
      </c>
      <c r="I116" s="76">
        <v>0</v>
      </c>
      <c r="J116" s="46">
        <f t="shared" si="21"/>
        <v>15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3</v>
      </c>
      <c r="F193" s="71">
        <v>10</v>
      </c>
      <c r="G193" s="46">
        <f t="shared" si="27"/>
        <v>13</v>
      </c>
      <c r="H193" s="78">
        <v>0</v>
      </c>
      <c r="I193" s="76">
        <v>0</v>
      </c>
      <c r="J193" s="46">
        <f t="shared" si="28"/>
        <v>11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02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0</v>
      </c>
      <c r="F194" s="71">
        <v>15</v>
      </c>
      <c r="G194" s="46">
        <f t="shared" si="27"/>
        <v>15</v>
      </c>
      <c r="H194" s="78">
        <v>0</v>
      </c>
      <c r="I194" s="76">
        <v>0</v>
      </c>
      <c r="J194" s="46">
        <f t="shared" si="28"/>
        <v>10</v>
      </c>
      <c r="K194" s="72">
        <v>5</v>
      </c>
      <c r="L194" s="20">
        <v>120</v>
      </c>
      <c r="M194" s="65">
        <f t="shared" si="31"/>
        <v>600</v>
      </c>
      <c r="N194" s="17" t="s">
        <v>16</v>
      </c>
      <c r="O194" s="18"/>
      <c r="P194" s="102">
        <f t="shared" si="26"/>
        <v>600</v>
      </c>
      <c r="Q194" s="90">
        <v>73</v>
      </c>
      <c r="R194" s="43">
        <f t="shared" si="32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25</v>
      </c>
      <c r="F205" s="71"/>
      <c r="G205" s="46">
        <f t="shared" si="27"/>
        <v>25</v>
      </c>
      <c r="H205" s="78">
        <v>0</v>
      </c>
      <c r="I205" s="76">
        <v>0</v>
      </c>
      <c r="J205" s="46">
        <f t="shared" si="28"/>
        <v>19</v>
      </c>
      <c r="K205" s="72">
        <v>6</v>
      </c>
      <c r="L205" s="20">
        <v>55</v>
      </c>
      <c r="M205" s="65">
        <f t="shared" si="31"/>
        <v>330</v>
      </c>
      <c r="N205" s="17" t="s">
        <v>16</v>
      </c>
      <c r="O205" s="18"/>
      <c r="P205" s="102">
        <f t="shared" si="35"/>
        <v>330</v>
      </c>
      <c r="Q205" s="90">
        <v>40</v>
      </c>
      <c r="R205" s="43">
        <f t="shared" si="32"/>
        <v>240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+'22'!J251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+'22'!J252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1636.6999999999998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3735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670</v>
      </c>
      <c r="O264" s="2">
        <v>220</v>
      </c>
      <c r="P264" s="2">
        <v>100</v>
      </c>
      <c r="Q264" s="2">
        <v>170</v>
      </c>
      <c r="R264" s="2">
        <v>130</v>
      </c>
      <c r="S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3050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3050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D267" sqref="D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3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3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4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2">
        <f t="shared" si="3"/>
        <v>150</v>
      </c>
      <c r="Q11" s="123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6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3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3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2">
        <f t="shared" si="3"/>
        <v>300</v>
      </c>
      <c r="Q22" s="123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8</v>
      </c>
      <c r="F23" s="71"/>
      <c r="G23" s="46">
        <f t="shared" si="0"/>
        <v>8</v>
      </c>
      <c r="H23" s="78">
        <v>0</v>
      </c>
      <c r="I23" s="76">
        <v>0</v>
      </c>
      <c r="J23" s="46">
        <f t="shared" si="1"/>
        <v>8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02">
        <f t="shared" si="3"/>
        <v>50</v>
      </c>
      <c r="Q28" s="123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3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1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0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3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3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3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>SUM(M53-O53)</f>
        <v>100</v>
      </c>
      <c r="Q53" s="123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2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1</v>
      </c>
      <c r="K68" s="72">
        <v>2</v>
      </c>
      <c r="L68" s="15">
        <v>80</v>
      </c>
      <c r="M68" s="65">
        <f t="shared" si="2"/>
        <v>160</v>
      </c>
      <c r="N68" s="17" t="s">
        <v>16</v>
      </c>
      <c r="O68" s="18"/>
      <c r="P68" s="102">
        <f t="shared" si="3"/>
        <v>160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6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2">
        <f>SUM(M112-O112)</f>
        <v>300</v>
      </c>
      <c r="Q112" s="123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11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3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4</v>
      </c>
      <c r="K115" s="72">
        <v>4</v>
      </c>
      <c r="L115" s="22">
        <v>60</v>
      </c>
      <c r="M115" s="65">
        <f t="shared" si="7"/>
        <v>240</v>
      </c>
      <c r="N115" s="17" t="s">
        <v>16</v>
      </c>
      <c r="O115" s="18"/>
      <c r="P115" s="102">
        <f t="shared" si="8"/>
        <v>240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13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9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3</v>
      </c>
      <c r="K194" s="72">
        <v>7</v>
      </c>
      <c r="L194" s="20">
        <v>120</v>
      </c>
      <c r="M194" s="65">
        <f t="shared" si="34"/>
        <v>840</v>
      </c>
      <c r="N194" s="17" t="s">
        <v>16</v>
      </c>
      <c r="O194" s="18"/>
      <c r="P194" s="102">
        <f t="shared" si="35"/>
        <v>840</v>
      </c>
      <c r="Q194" s="90">
        <v>73</v>
      </c>
      <c r="R194" s="43">
        <f t="shared" si="36"/>
        <v>511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19</v>
      </c>
      <c r="F205" s="71"/>
      <c r="G205" s="46">
        <f t="shared" si="30"/>
        <v>19</v>
      </c>
      <c r="H205" s="78">
        <v>0</v>
      </c>
      <c r="I205" s="76">
        <v>0</v>
      </c>
      <c r="J205" s="46">
        <f t="shared" si="31"/>
        <v>18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1355.6599999999999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3495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460</v>
      </c>
      <c r="O264" s="2">
        <v>120</v>
      </c>
      <c r="P264" s="2">
        <v>130</v>
      </c>
      <c r="Q264" s="2">
        <v>50</v>
      </c>
      <c r="R264" s="2">
        <v>100</v>
      </c>
      <c r="S264" s="2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2970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2970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48" sqref="P4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1</v>
      </c>
      <c r="F5" s="71">
        <v>10</v>
      </c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8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2">
        <f>SUM(M5-O5)</f>
        <v>150</v>
      </c>
      <c r="Q5" s="123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29</v>
      </c>
      <c r="F6" s="71">
        <v>20</v>
      </c>
      <c r="G6" s="46">
        <f t="shared" si="0"/>
        <v>49</v>
      </c>
      <c r="H6" s="78">
        <v>0</v>
      </c>
      <c r="I6" s="76">
        <v>0</v>
      </c>
      <c r="J6" s="46">
        <f t="shared" si="1"/>
        <v>43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2">
        <f t="shared" ref="P6:P80" si="3">SUM(M6-O6)</f>
        <v>600</v>
      </c>
      <c r="Q6" s="123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4</v>
      </c>
      <c r="F11" s="71">
        <v>10</v>
      </c>
      <c r="G11" s="46">
        <f t="shared" si="0"/>
        <v>14</v>
      </c>
      <c r="H11" s="78">
        <v>0</v>
      </c>
      <c r="I11" s="76">
        <v>0</v>
      </c>
      <c r="J11" s="46">
        <f t="shared" si="1"/>
        <v>13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3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6</v>
      </c>
      <c r="F18" s="71">
        <v>10</v>
      </c>
      <c r="G18" s="46">
        <f t="shared" si="0"/>
        <v>16</v>
      </c>
      <c r="H18" s="78">
        <v>0</v>
      </c>
      <c r="I18" s="76">
        <v>0</v>
      </c>
      <c r="J18" s="46">
        <f t="shared" si="1"/>
        <v>13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3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3</v>
      </c>
      <c r="F22" s="71">
        <v>10</v>
      </c>
      <c r="G22" s="46">
        <f t="shared" si="0"/>
        <v>13</v>
      </c>
      <c r="H22" s="78">
        <v>0</v>
      </c>
      <c r="I22" s="76">
        <v>0</v>
      </c>
      <c r="J22" s="46">
        <f t="shared" si="1"/>
        <v>9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2">
        <f t="shared" si="3"/>
        <v>400</v>
      </c>
      <c r="Q22" s="123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8</v>
      </c>
      <c r="F23" s="71"/>
      <c r="G23" s="46">
        <f t="shared" si="0"/>
        <v>8</v>
      </c>
      <c r="H23" s="78">
        <v>0</v>
      </c>
      <c r="I23" s="76">
        <v>0</v>
      </c>
      <c r="J23" s="46">
        <f t="shared" si="1"/>
        <v>8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3</v>
      </c>
      <c r="F28" s="71">
        <v>10</v>
      </c>
      <c r="G28" s="46">
        <f t="shared" si="5"/>
        <v>13</v>
      </c>
      <c r="H28" s="78">
        <v>0</v>
      </c>
      <c r="I28" s="76">
        <v>0</v>
      </c>
      <c r="J28" s="46">
        <f t="shared" si="6"/>
        <v>13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3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2</v>
      </c>
      <c r="F33" s="71">
        <v>3</v>
      </c>
      <c r="G33" s="46">
        <f t="shared" si="5"/>
        <v>5</v>
      </c>
      <c r="H33" s="78">
        <v>0</v>
      </c>
      <c r="I33" s="76">
        <v>0</v>
      </c>
      <c r="J33" s="46">
        <f t="shared" si="6"/>
        <v>3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1</v>
      </c>
      <c r="F35" s="71">
        <v>3</v>
      </c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6</v>
      </c>
      <c r="F46" s="71">
        <v>5</v>
      </c>
      <c r="G46" s="46">
        <f t="shared" si="5"/>
        <v>11</v>
      </c>
      <c r="H46" s="78">
        <v>0</v>
      </c>
      <c r="I46" s="76">
        <v>0</v>
      </c>
      <c r="J46" s="46">
        <f t="shared" si="6"/>
        <v>10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3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10</v>
      </c>
      <c r="F48" s="71">
        <v>5</v>
      </c>
      <c r="G48" s="46">
        <f t="shared" si="5"/>
        <v>15</v>
      </c>
      <c r="H48" s="78">
        <v>0</v>
      </c>
      <c r="I48" s="76">
        <v>0</v>
      </c>
      <c r="J48" s="46">
        <f t="shared" si="6"/>
        <v>14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 t="shared" si="3"/>
        <v>50</v>
      </c>
      <c r="Q48" s="123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50</v>
      </c>
      <c r="P49" s="23">
        <f t="shared" si="3"/>
        <v>0</v>
      </c>
      <c r="Q49" s="123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12</v>
      </c>
      <c r="F53" s="71">
        <v>5</v>
      </c>
      <c r="G53" s="46">
        <f t="shared" si="5"/>
        <v>17</v>
      </c>
      <c r="H53" s="78">
        <v>0</v>
      </c>
      <c r="I53" s="76">
        <v>0</v>
      </c>
      <c r="J53" s="46">
        <f t="shared" si="6"/>
        <v>16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 t="shared" si="3"/>
        <v>50</v>
      </c>
      <c r="Q53" s="123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0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1</v>
      </c>
      <c r="F74" s="71">
        <v>3</v>
      </c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4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 t="shared" si="8"/>
        <v>200</v>
      </c>
      <c r="Q112" s="123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11</v>
      </c>
      <c r="F113" s="71"/>
      <c r="G113" s="46">
        <f t="shared" si="20"/>
        <v>11</v>
      </c>
      <c r="H113" s="78">
        <v>0</v>
      </c>
      <c r="I113" s="76">
        <v>0</v>
      </c>
      <c r="J113" s="46">
        <f t="shared" si="21"/>
        <v>10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3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2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13</v>
      </c>
      <c r="F116" s="71"/>
      <c r="G116" s="46">
        <f t="shared" si="20"/>
        <v>13</v>
      </c>
      <c r="H116" s="78">
        <v>0</v>
      </c>
      <c r="I116" s="76">
        <v>0</v>
      </c>
      <c r="J116" s="46">
        <f t="shared" si="21"/>
        <v>12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9</v>
      </c>
      <c r="F193" s="71"/>
      <c r="G193" s="46">
        <f t="shared" si="27"/>
        <v>9</v>
      </c>
      <c r="H193" s="78">
        <v>0</v>
      </c>
      <c r="I193" s="76">
        <v>0</v>
      </c>
      <c r="J193" s="46">
        <f t="shared" si="28"/>
        <v>7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02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3</v>
      </c>
      <c r="F194" s="71">
        <v>20</v>
      </c>
      <c r="G194" s="46">
        <f t="shared" si="27"/>
        <v>23</v>
      </c>
      <c r="H194" s="78">
        <v>0</v>
      </c>
      <c r="I194" s="76">
        <v>0</v>
      </c>
      <c r="J194" s="46">
        <f t="shared" si="28"/>
        <v>22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18</v>
      </c>
      <c r="F205" s="71"/>
      <c r="G205" s="46">
        <f t="shared" si="27"/>
        <v>18</v>
      </c>
      <c r="H205" s="78">
        <v>0</v>
      </c>
      <c r="I205" s="76">
        <v>0</v>
      </c>
      <c r="J205" s="46">
        <f t="shared" si="28"/>
        <v>15</v>
      </c>
      <c r="K205" s="72">
        <v>3</v>
      </c>
      <c r="L205" s="20">
        <v>55</v>
      </c>
      <c r="M205" s="65">
        <f t="shared" si="31"/>
        <v>165</v>
      </c>
      <c r="N205" s="17" t="s">
        <v>16</v>
      </c>
      <c r="O205" s="18"/>
      <c r="P205" s="102">
        <f t="shared" si="26"/>
        <v>165</v>
      </c>
      <c r="Q205" s="90">
        <v>40</v>
      </c>
      <c r="R205" s="43">
        <f t="shared" si="32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4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1051.8499999999999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700</v>
      </c>
      <c r="O264" s="2">
        <v>100</v>
      </c>
      <c r="P264" s="2">
        <v>30</v>
      </c>
      <c r="Q264" s="2">
        <v>400</v>
      </c>
      <c r="R264" s="2">
        <v>50</v>
      </c>
      <c r="S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A2" sqref="A2:O2"/>
      <selection pane="topRight" activeCell="A2" sqref="A2:O2"/>
      <selection pane="bottomLeft" activeCell="A2" sqref="A2:O2"/>
      <selection pane="bottomRight" activeCell="J18" sqref="J18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3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43</v>
      </c>
      <c r="F6" s="71"/>
      <c r="G6" s="46">
        <f t="shared" si="0"/>
        <v>43</v>
      </c>
      <c r="H6" s="78">
        <v>0</v>
      </c>
      <c r="I6" s="76">
        <v>0</v>
      </c>
      <c r="J6" s="46">
        <f t="shared" si="1"/>
        <v>37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2">
        <f t="shared" ref="P6:P51" si="3">SUM(M6-O6)</f>
        <v>600</v>
      </c>
      <c r="Q6" s="123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3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13</v>
      </c>
      <c r="F18" s="71"/>
      <c r="G18" s="46">
        <f t="shared" si="0"/>
        <v>13</v>
      </c>
      <c r="H18" s="78">
        <v>0</v>
      </c>
      <c r="I18" s="76">
        <v>0</v>
      </c>
      <c r="J18" s="46">
        <f t="shared" si="1"/>
        <v>12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3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123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8</v>
      </c>
      <c r="F23" s="71"/>
      <c r="G23" s="46">
        <f t="shared" si="0"/>
        <v>8</v>
      </c>
      <c r="H23" s="78">
        <v>0</v>
      </c>
      <c r="I23" s="76">
        <v>0</v>
      </c>
      <c r="J23" s="46">
        <f t="shared" si="1"/>
        <v>8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12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3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>SUM(M31-O31)</f>
        <v>0</v>
      </c>
      <c r="Q31" s="123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2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0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3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 t="shared" si="3"/>
        <v>50</v>
      </c>
      <c r="Q48" s="123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ref="P52:P69" si="7"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14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 t="shared" si="7"/>
        <v>100</v>
      </c>
      <c r="Q53" s="123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7" si="8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8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8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ref="P98:P154" si="23">SUM(M98-O98)</f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4">+L99*K99</f>
        <v>0</v>
      </c>
      <c r="N99" s="17" t="s">
        <v>16</v>
      </c>
      <c r="O99" s="18"/>
      <c r="P99" s="23">
        <f t="shared" si="23"/>
        <v>0</v>
      </c>
      <c r="Q99" s="119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3"/>
        <v>0</v>
      </c>
      <c r="Q100" s="119"/>
      <c r="R100" s="43">
        <f t="shared" si="25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3"/>
        <v>0</v>
      </c>
      <c r="Q101" s="119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3"/>
        <v>0</v>
      </c>
      <c r="Q102" s="119"/>
      <c r="R102" s="43">
        <f t="shared" si="25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3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3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3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23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23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3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3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23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23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4</v>
      </c>
      <c r="F112" s="71"/>
      <c r="G112" s="46">
        <f t="shared" si="21"/>
        <v>4</v>
      </c>
      <c r="H112" s="78">
        <v>0</v>
      </c>
      <c r="I112" s="76">
        <v>0</v>
      </c>
      <c r="J112" s="46">
        <f t="shared" si="22"/>
        <v>2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 t="shared" si="23"/>
        <v>200</v>
      </c>
      <c r="Q112" s="123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10</v>
      </c>
      <c r="F113" s="71"/>
      <c r="G113" s="46">
        <f t="shared" si="21"/>
        <v>10</v>
      </c>
      <c r="H113" s="78">
        <v>0</v>
      </c>
      <c r="I113" s="76">
        <v>0</v>
      </c>
      <c r="J113" s="46">
        <f t="shared" si="22"/>
        <v>9</v>
      </c>
      <c r="K113" s="72">
        <v>1</v>
      </c>
      <c r="L113" s="20">
        <v>55</v>
      </c>
      <c r="M113" s="65">
        <f t="shared" si="9"/>
        <v>55</v>
      </c>
      <c r="N113" s="17" t="s">
        <v>16</v>
      </c>
      <c r="O113" s="18"/>
      <c r="P113" s="102">
        <f t="shared" si="23"/>
        <v>55</v>
      </c>
      <c r="Q113" s="123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23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2</v>
      </c>
      <c r="F115" s="71"/>
      <c r="G115" s="46">
        <f t="shared" si="21"/>
        <v>2</v>
      </c>
      <c r="H115" s="78">
        <v>0</v>
      </c>
      <c r="I115" s="76">
        <v>0</v>
      </c>
      <c r="J115" s="46">
        <f t="shared" si="22"/>
        <v>2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23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12</v>
      </c>
      <c r="F116" s="71"/>
      <c r="G116" s="46">
        <f t="shared" si="21"/>
        <v>12</v>
      </c>
      <c r="H116" s="78">
        <v>0</v>
      </c>
      <c r="I116" s="76">
        <v>0</v>
      </c>
      <c r="J116" s="46">
        <f t="shared" si="22"/>
        <v>11</v>
      </c>
      <c r="K116" s="72">
        <v>1</v>
      </c>
      <c r="L116" s="22">
        <v>100</v>
      </c>
      <c r="M116" s="65">
        <f t="shared" si="9"/>
        <v>100</v>
      </c>
      <c r="N116" s="17" t="s">
        <v>16</v>
      </c>
      <c r="O116" s="18"/>
      <c r="P116" s="102">
        <f t="shared" si="23"/>
        <v>100</v>
      </c>
      <c r="Q116" s="90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23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23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23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23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3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23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23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3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23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23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23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23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23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23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0</v>
      </c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23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23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0</v>
      </c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23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23"/>
        <v>0</v>
      </c>
      <c r="Q134" s="119"/>
      <c r="R134" s="43">
        <f t="shared" si="10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3"/>
        <v>0</v>
      </c>
      <c r="Q135" s="119"/>
      <c r="R135" s="43">
        <f t="shared" si="10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3"/>
        <v>0</v>
      </c>
      <c r="Q136" s="119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3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3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3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3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3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3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3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3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3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3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3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3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3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3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3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3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3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3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ref="P155:P218" si="28">SUM(M155-O155)</f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8"/>
        <v>0</v>
      </c>
      <c r="Q163" s="123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8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8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0</v>
      </c>
      <c r="F175" s="71"/>
      <c r="G175" s="46">
        <f t="shared" si="29"/>
        <v>0</v>
      </c>
      <c r="H175" s="78">
        <v>0</v>
      </c>
      <c r="I175" s="76">
        <v>0</v>
      </c>
      <c r="J175" s="46">
        <f t="shared" si="30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8"/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8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28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28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28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8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28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8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28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28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28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8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8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8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28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28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28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7</v>
      </c>
      <c r="F193" s="71"/>
      <c r="G193" s="46">
        <f t="shared" si="29"/>
        <v>7</v>
      </c>
      <c r="H193" s="78">
        <v>0</v>
      </c>
      <c r="I193" s="76">
        <v>0</v>
      </c>
      <c r="J193" s="46">
        <f t="shared" si="30"/>
        <v>6</v>
      </c>
      <c r="K193" s="72">
        <v>1</v>
      </c>
      <c r="L193" s="20">
        <v>60</v>
      </c>
      <c r="M193" s="65">
        <f t="shared" si="33"/>
        <v>60</v>
      </c>
      <c r="N193" s="17" t="s">
        <v>16</v>
      </c>
      <c r="O193" s="18"/>
      <c r="P193" s="102">
        <f t="shared" si="28"/>
        <v>60</v>
      </c>
      <c r="Q193" s="90">
        <v>38</v>
      </c>
      <c r="R193" s="43">
        <f t="shared" si="34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22</v>
      </c>
      <c r="F194" s="71"/>
      <c r="G194" s="46">
        <f t="shared" si="29"/>
        <v>22</v>
      </c>
      <c r="H194" s="78">
        <v>0</v>
      </c>
      <c r="I194" s="76">
        <v>0</v>
      </c>
      <c r="J194" s="46">
        <f t="shared" si="30"/>
        <v>21</v>
      </c>
      <c r="K194" s="72">
        <v>1</v>
      </c>
      <c r="L194" s="20">
        <v>120</v>
      </c>
      <c r="M194" s="65">
        <f t="shared" si="33"/>
        <v>120</v>
      </c>
      <c r="N194" s="17" t="s">
        <v>16</v>
      </c>
      <c r="O194" s="18"/>
      <c r="P194" s="102">
        <f t="shared" si="28"/>
        <v>120</v>
      </c>
      <c r="Q194" s="90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28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28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28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28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28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28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28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28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28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28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15</v>
      </c>
      <c r="F205" s="71"/>
      <c r="G205" s="46">
        <f t="shared" si="29"/>
        <v>15</v>
      </c>
      <c r="H205" s="78">
        <v>0</v>
      </c>
      <c r="I205" s="76">
        <v>0</v>
      </c>
      <c r="J205" s="46">
        <f t="shared" si="30"/>
        <v>13</v>
      </c>
      <c r="K205" s="72">
        <v>2</v>
      </c>
      <c r="L205" s="20">
        <v>55</v>
      </c>
      <c r="M205" s="65">
        <f t="shared" si="33"/>
        <v>110</v>
      </c>
      <c r="N205" s="17" t="s">
        <v>16</v>
      </c>
      <c r="O205" s="18"/>
      <c r="P205" s="102">
        <f t="shared" si="28"/>
        <v>110</v>
      </c>
      <c r="Q205" s="90">
        <v>40</v>
      </c>
      <c r="R205" s="43">
        <f t="shared" si="34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28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8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28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28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28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28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28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8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28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28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28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ref="P219:P258" si="38">SUM(M219-O219)</f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8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8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8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8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8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8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8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8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8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8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8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0" si="41">E235+F235</f>
        <v>0</v>
      </c>
      <c r="H235" s="78">
        <v>0</v>
      </c>
      <c r="I235" s="76">
        <v>0</v>
      </c>
      <c r="J235" s="46">
        <f t="shared" ref="J235:J248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8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8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8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8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8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8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8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ref="J250" si="47">+G250-H250-K250-I250</f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3"/>
        <v>0</v>
      </c>
      <c r="N251" s="17" t="s">
        <v>16</v>
      </c>
      <c r="O251" s="18"/>
      <c r="P251" s="23">
        <f t="shared" si="38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3"/>
        <v>0</v>
      </c>
      <c r="N252" s="17" t="s">
        <v>16</v>
      </c>
      <c r="O252" s="18"/>
      <c r="P252" s="23">
        <f t="shared" si="38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si="38"/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8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8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8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si="38"/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8"/>
        <v>0</v>
      </c>
      <c r="Q258" s="90"/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827.72999999999979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2205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580</v>
      </c>
      <c r="O264" s="2">
        <v>100</v>
      </c>
      <c r="P264" s="2">
        <v>200</v>
      </c>
      <c r="Q264" s="2">
        <v>180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 filterMode="1"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273" sqref="P27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3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33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2">
        <f t="shared" ref="P6:P69" si="3">SUM(M6-O6)</f>
        <v>400</v>
      </c>
      <c r="Q6" s="123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8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2">
        <f t="shared" si="3"/>
        <v>150</v>
      </c>
      <c r="Q11" s="123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5</v>
      </c>
      <c r="K18" s="72">
        <v>7</v>
      </c>
      <c r="L18" s="15">
        <v>50</v>
      </c>
      <c r="M18" s="65">
        <f t="shared" si="2"/>
        <v>350</v>
      </c>
      <c r="N18" s="17" t="s">
        <v>16</v>
      </c>
      <c r="O18" s="18"/>
      <c r="P18" s="102">
        <f t="shared" si="3"/>
        <v>350</v>
      </c>
      <c r="Q18" s="123">
        <v>19.12</v>
      </c>
      <c r="R18" s="43">
        <f t="shared" si="4"/>
        <v>133.84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123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8</v>
      </c>
      <c r="F23" s="71"/>
      <c r="G23" s="46">
        <f t="shared" si="0"/>
        <v>8</v>
      </c>
      <c r="H23" s="78">
        <v>0</v>
      </c>
      <c r="I23" s="76">
        <v>0</v>
      </c>
      <c r="J23" s="46">
        <f t="shared" si="1"/>
        <v>8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9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02">
        <f t="shared" si="3"/>
        <v>300</v>
      </c>
      <c r="Q28" s="123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3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0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02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0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 t="shared" si="3"/>
        <v>100</v>
      </c>
      <c r="Q48" s="123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 t="shared" si="3"/>
        <v>50</v>
      </c>
      <c r="Q49" s="123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3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11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2">
        <f t="shared" si="3"/>
        <v>150</v>
      </c>
      <c r="Q53" s="123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2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>SUM(M93-O93)</f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ref="P94:P157" si="22">SUM(M94-O94)</f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2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9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9"/>
      <c r="R100" s="43">
        <f t="shared" si="24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9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9"/>
      <c r="R102" s="43">
        <f t="shared" si="24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2"/>
        <v>0</v>
      </c>
      <c r="Q112" s="123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8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02">
        <f t="shared" si="22"/>
        <v>55</v>
      </c>
      <c r="Q113" s="123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2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2</v>
      </c>
      <c r="F115" s="71"/>
      <c r="G115" s="46">
        <f t="shared" si="20"/>
        <v>2</v>
      </c>
      <c r="H115" s="78">
        <v>0</v>
      </c>
      <c r="I115" s="76">
        <v>0</v>
      </c>
      <c r="J115" s="46">
        <f t="shared" si="21"/>
        <v>0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02">
        <f t="shared" si="22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2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2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2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2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2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2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2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2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2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2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2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2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2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2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2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2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2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2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2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2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2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2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2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2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2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2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2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2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2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2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2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2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2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2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2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2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2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2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2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ref="P158:P167" si="27">SUM(M158-O158)</f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ref="P169:P172" si="30">SUM(M169-O169)</f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30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30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30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ref="P177:P258" si="34">SUM(M177-O177)</f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4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4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4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34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4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4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4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4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4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4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6</v>
      </c>
      <c r="F193" s="71">
        <v>6</v>
      </c>
      <c r="G193" s="46">
        <f t="shared" si="28"/>
        <v>12</v>
      </c>
      <c r="H193" s="78">
        <v>0</v>
      </c>
      <c r="I193" s="76">
        <v>0</v>
      </c>
      <c r="J193" s="46">
        <f t="shared" si="29"/>
        <v>9</v>
      </c>
      <c r="K193" s="72">
        <v>3</v>
      </c>
      <c r="L193" s="20">
        <v>60</v>
      </c>
      <c r="M193" s="65">
        <f t="shared" si="33"/>
        <v>180</v>
      </c>
      <c r="N193" s="17" t="s">
        <v>16</v>
      </c>
      <c r="O193" s="18"/>
      <c r="P193" s="102">
        <f t="shared" si="34"/>
        <v>180</v>
      </c>
      <c r="Q193" s="90">
        <v>38</v>
      </c>
      <c r="R193" s="43">
        <f t="shared" si="35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21</v>
      </c>
      <c r="F194" s="71"/>
      <c r="G194" s="46">
        <f t="shared" si="28"/>
        <v>21</v>
      </c>
      <c r="H194" s="78">
        <v>0</v>
      </c>
      <c r="I194" s="76">
        <v>0</v>
      </c>
      <c r="J194" s="46">
        <f t="shared" si="29"/>
        <v>18</v>
      </c>
      <c r="K194" s="72">
        <v>3</v>
      </c>
      <c r="L194" s="20">
        <v>120</v>
      </c>
      <c r="M194" s="65">
        <f t="shared" si="33"/>
        <v>360</v>
      </c>
      <c r="N194" s="17" t="s">
        <v>16</v>
      </c>
      <c r="O194" s="18"/>
      <c r="P194" s="102">
        <f t="shared" si="34"/>
        <v>360</v>
      </c>
      <c r="Q194" s="90">
        <v>73</v>
      </c>
      <c r="R194" s="43">
        <f t="shared" si="35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4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4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4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4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4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4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4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4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4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13</v>
      </c>
      <c r="F205" s="71"/>
      <c r="G205" s="46">
        <f t="shared" si="28"/>
        <v>13</v>
      </c>
      <c r="H205" s="78">
        <v>0</v>
      </c>
      <c r="I205" s="76">
        <v>0</v>
      </c>
      <c r="J205" s="46">
        <f t="shared" si="29"/>
        <v>11</v>
      </c>
      <c r="K205" s="72">
        <v>2</v>
      </c>
      <c r="L205" s="20">
        <v>55</v>
      </c>
      <c r="M205" s="65">
        <f t="shared" si="33"/>
        <v>110</v>
      </c>
      <c r="N205" s="17" t="s">
        <v>16</v>
      </c>
      <c r="O205" s="18"/>
      <c r="P205" s="102">
        <f t="shared" si="34"/>
        <v>110</v>
      </c>
      <c r="Q205" s="90">
        <v>40</v>
      </c>
      <c r="R205" s="43">
        <f t="shared" si="35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4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4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>
        <v>3</v>
      </c>
      <c r="G209" s="46">
        <f t="shared" si="28"/>
        <v>3</v>
      </c>
      <c r="H209" s="78">
        <v>0</v>
      </c>
      <c r="I209" s="76">
        <v>0</v>
      </c>
      <c r="J209" s="46">
        <f t="shared" si="29"/>
        <v>2</v>
      </c>
      <c r="K209" s="72">
        <v>1</v>
      </c>
      <c r="L209" s="20">
        <v>120</v>
      </c>
      <c r="M209" s="65">
        <f t="shared" si="33"/>
        <v>120</v>
      </c>
      <c r="N209" s="17" t="s">
        <v>16</v>
      </c>
      <c r="O209" s="18"/>
      <c r="P209" s="102">
        <f t="shared" si="34"/>
        <v>120</v>
      </c>
      <c r="Q209" s="90">
        <v>83</v>
      </c>
      <c r="R209" s="43">
        <f t="shared" si="35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4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4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4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4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4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4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4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4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4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4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4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4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4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4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4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4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4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4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4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4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4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0" si="41">E235+F235</f>
        <v>0</v>
      </c>
      <c r="H235" s="78">
        <v>0</v>
      </c>
      <c r="I235" s="76">
        <v>0</v>
      </c>
      <c r="J235" s="46">
        <f t="shared" ref="J235:J248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4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4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ref="J250" si="49">+G250-H250-K250-I250</f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4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3"/>
        <v>0</v>
      </c>
      <c r="N251" s="17" t="s">
        <v>16</v>
      </c>
      <c r="O251" s="18"/>
      <c r="P251" s="23">
        <f t="shared" si="34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3"/>
        <v>0</v>
      </c>
      <c r="N252" s="17" t="s">
        <v>16</v>
      </c>
      <c r="O252" s="18"/>
      <c r="P252" s="23">
        <f t="shared" si="34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4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4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4"/>
        <v>0</v>
      </c>
      <c r="Q256" s="90"/>
      <c r="R256" s="43">
        <f t="shared" si="35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4"/>
        <v>0</v>
      </c>
      <c r="Q258" s="90"/>
      <c r="R258" s="43">
        <f t="shared" si="35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1393.4699999999998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3395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1320</v>
      </c>
      <c r="O264" s="2">
        <v>100</v>
      </c>
      <c r="P264" s="2">
        <v>50</v>
      </c>
      <c r="Q264" s="2">
        <v>200</v>
      </c>
      <c r="R264" s="2">
        <v>440</v>
      </c>
      <c r="S264" s="2">
        <v>60</v>
      </c>
      <c r="T264" s="2">
        <v>50</v>
      </c>
      <c r="U264" s="2">
        <v>100</v>
      </c>
      <c r="V264" s="2">
        <v>320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2060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2060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20.00"/>
        <filter val="150.00"/>
        <filter val="180.00"/>
        <filter val="260.00"/>
        <filter val="300.00"/>
        <filter val="350.00"/>
        <filter val="360.00"/>
        <filter val="390.00"/>
        <filter val="400.00"/>
        <filter val="50"/>
        <filter val="50.00"/>
        <filter val="5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J13" sqref="J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7</v>
      </c>
      <c r="F5" s="71">
        <v>10</v>
      </c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15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3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33</v>
      </c>
      <c r="F6" s="71">
        <v>10</v>
      </c>
      <c r="G6" s="46">
        <f t="shared" si="0"/>
        <v>43</v>
      </c>
      <c r="H6" s="78">
        <v>0</v>
      </c>
      <c r="I6" s="76">
        <v>0</v>
      </c>
      <c r="J6" s="46">
        <f t="shared" si="1"/>
        <v>37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2">
        <f t="shared" ref="P6:P69" si="3">SUM(M6-O6)</f>
        <v>600</v>
      </c>
      <c r="Q6" s="123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8</v>
      </c>
      <c r="F11" s="71">
        <v>10</v>
      </c>
      <c r="G11" s="46">
        <f t="shared" si="0"/>
        <v>18</v>
      </c>
      <c r="H11" s="78">
        <v>0</v>
      </c>
      <c r="I11" s="76">
        <v>0</v>
      </c>
      <c r="J11" s="46">
        <f t="shared" si="1"/>
        <v>16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3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5</v>
      </c>
      <c r="F18" s="71">
        <v>10</v>
      </c>
      <c r="G18" s="46">
        <f t="shared" si="0"/>
        <v>15</v>
      </c>
      <c r="H18" s="78">
        <v>0</v>
      </c>
      <c r="I18" s="76">
        <v>0</v>
      </c>
      <c r="J18" s="46">
        <f t="shared" si="1"/>
        <v>13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3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5</v>
      </c>
      <c r="F22" s="71">
        <v>10</v>
      </c>
      <c r="G22" s="46">
        <f t="shared" si="0"/>
        <v>15</v>
      </c>
      <c r="H22" s="78">
        <v>0</v>
      </c>
      <c r="I22" s="76">
        <v>0</v>
      </c>
      <c r="J22" s="46">
        <f t="shared" si="1"/>
        <v>9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02">
        <f t="shared" si="3"/>
        <v>600</v>
      </c>
      <c r="Q22" s="123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8</v>
      </c>
      <c r="F23" s="71"/>
      <c r="G23" s="46">
        <f t="shared" si="0"/>
        <v>8</v>
      </c>
      <c r="H23" s="78">
        <v>0</v>
      </c>
      <c r="I23" s="76">
        <v>0</v>
      </c>
      <c r="J23" s="46">
        <f t="shared" si="1"/>
        <v>8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9</v>
      </c>
      <c r="F28" s="71">
        <v>10</v>
      </c>
      <c r="G28" s="46">
        <f t="shared" si="5"/>
        <v>19</v>
      </c>
      <c r="H28" s="78">
        <v>0</v>
      </c>
      <c r="I28" s="76">
        <v>0</v>
      </c>
      <c r="J28" s="46">
        <f t="shared" si="6"/>
        <v>12</v>
      </c>
      <c r="K28" s="72">
        <v>7</v>
      </c>
      <c r="L28" s="15">
        <v>100</v>
      </c>
      <c r="M28" s="65">
        <f t="shared" si="2"/>
        <v>700</v>
      </c>
      <c r="N28" s="17" t="s">
        <v>16</v>
      </c>
      <c r="O28" s="18"/>
      <c r="P28" s="102">
        <f t="shared" si="3"/>
        <v>700</v>
      </c>
      <c r="Q28" s="123">
        <v>30.86</v>
      </c>
      <c r="R28" s="43">
        <f t="shared" si="4"/>
        <v>216.01999999999998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3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5</v>
      </c>
      <c r="F32" s="71">
        <v>3</v>
      </c>
      <c r="G32" s="46">
        <f t="shared" si="5"/>
        <v>8</v>
      </c>
      <c r="H32" s="78">
        <v>0</v>
      </c>
      <c r="I32" s="76">
        <v>0</v>
      </c>
      <c r="J32" s="46">
        <f t="shared" si="6"/>
        <v>7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9</v>
      </c>
      <c r="F46" s="71">
        <v>5</v>
      </c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11</v>
      </c>
      <c r="F48" s="71">
        <v>5</v>
      </c>
      <c r="G48" s="46">
        <f t="shared" si="5"/>
        <v>16</v>
      </c>
      <c r="H48" s="78">
        <v>0</v>
      </c>
      <c r="I48" s="76">
        <v>0</v>
      </c>
      <c r="J48" s="46">
        <f t="shared" si="6"/>
        <v>15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 t="shared" si="3"/>
        <v>50</v>
      </c>
      <c r="Q48" s="123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2</v>
      </c>
      <c r="F49" s="71">
        <v>3</v>
      </c>
      <c r="G49" s="46">
        <f t="shared" si="5"/>
        <v>5</v>
      </c>
      <c r="H49" s="78">
        <v>0</v>
      </c>
      <c r="I49" s="76">
        <v>3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1430</v>
      </c>
      <c r="O49" s="18"/>
      <c r="P49" s="102">
        <f t="shared" si="3"/>
        <v>50</v>
      </c>
      <c r="Q49" s="123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2</v>
      </c>
      <c r="F50" s="71">
        <v>3</v>
      </c>
      <c r="G50" s="46">
        <f t="shared" si="5"/>
        <v>5</v>
      </c>
      <c r="H50" s="78">
        <v>0</v>
      </c>
      <c r="I50" s="76">
        <v>3</v>
      </c>
      <c r="J50" s="46">
        <f t="shared" si="6"/>
        <v>0</v>
      </c>
      <c r="K50" s="72">
        <v>2</v>
      </c>
      <c r="L50" s="15">
        <v>50</v>
      </c>
      <c r="M50" s="65">
        <f t="shared" si="2"/>
        <v>100</v>
      </c>
      <c r="N50" s="17" t="s">
        <v>1430</v>
      </c>
      <c r="O50" s="18"/>
      <c r="P50" s="102">
        <f t="shared" si="3"/>
        <v>100</v>
      </c>
      <c r="Q50" s="123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11</v>
      </c>
      <c r="F53" s="71">
        <v>5</v>
      </c>
      <c r="G53" s="46">
        <f t="shared" si="5"/>
        <v>16</v>
      </c>
      <c r="H53" s="78">
        <v>0</v>
      </c>
      <c r="I53" s="76">
        <v>0</v>
      </c>
      <c r="J53" s="46">
        <f t="shared" si="6"/>
        <v>14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02">
        <f t="shared" si="3"/>
        <v>50</v>
      </c>
      <c r="Q53" s="123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05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2</v>
      </c>
      <c r="F74" s="71">
        <v>3</v>
      </c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>SUM(M106-O106)</f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ref="P107:P120" si="26">SUM(M107-O107)</f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6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6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6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6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0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 t="shared" si="26"/>
        <v>200</v>
      </c>
      <c r="Q112" s="123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5</v>
      </c>
      <c r="K113" s="72">
        <v>3</v>
      </c>
      <c r="L113" s="20">
        <v>55</v>
      </c>
      <c r="M113" s="65">
        <f t="shared" si="8"/>
        <v>165</v>
      </c>
      <c r="N113" s="17" t="s">
        <v>16</v>
      </c>
      <c r="O113" s="18"/>
      <c r="P113" s="102">
        <f t="shared" si="26"/>
        <v>165</v>
      </c>
      <c r="Q113" s="123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6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0</v>
      </c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6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8</v>
      </c>
      <c r="K116" s="72">
        <v>3</v>
      </c>
      <c r="L116" s="22">
        <v>100</v>
      </c>
      <c r="M116" s="65">
        <f t="shared" si="8"/>
        <v>300</v>
      </c>
      <c r="N116" s="17" t="s">
        <v>16</v>
      </c>
      <c r="O116" s="18"/>
      <c r="P116" s="102">
        <f t="shared" si="26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6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6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6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6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ref="P122:P139" si="27">SUM(M122-O122)</f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ref="P140:P172" si="28">SUM(M140-O140)</f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0" si="31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1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0</v>
      </c>
      <c r="F175" s="71"/>
      <c r="G175" s="46">
        <f t="shared" si="29"/>
        <v>0</v>
      </c>
      <c r="H175" s="78">
        <v>0</v>
      </c>
      <c r="I175" s="76">
        <v>0</v>
      </c>
      <c r="J175" s="46">
        <f t="shared" si="30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1"/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1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31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ref="P182:P258" si="36">SUM(M182-O182)</f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9</v>
      </c>
      <c r="F193" s="71"/>
      <c r="G193" s="46">
        <f t="shared" si="29"/>
        <v>9</v>
      </c>
      <c r="H193" s="78">
        <v>0</v>
      </c>
      <c r="I193" s="76">
        <v>0</v>
      </c>
      <c r="J193" s="46">
        <f t="shared" si="30"/>
        <v>5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02">
        <f t="shared" si="36"/>
        <v>240</v>
      </c>
      <c r="Q193" s="90">
        <v>38</v>
      </c>
      <c r="R193" s="43">
        <f t="shared" si="35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18</v>
      </c>
      <c r="F194" s="71"/>
      <c r="G194" s="46">
        <f t="shared" si="29"/>
        <v>18</v>
      </c>
      <c r="H194" s="78">
        <v>0</v>
      </c>
      <c r="I194" s="76">
        <v>0</v>
      </c>
      <c r="J194" s="46">
        <f t="shared" si="30"/>
        <v>11</v>
      </c>
      <c r="K194" s="72">
        <v>7</v>
      </c>
      <c r="L194" s="20">
        <v>120</v>
      </c>
      <c r="M194" s="65">
        <f t="shared" si="34"/>
        <v>840</v>
      </c>
      <c r="N194" s="17" t="s">
        <v>16</v>
      </c>
      <c r="O194" s="18"/>
      <c r="P194" s="102">
        <f t="shared" si="36"/>
        <v>840</v>
      </c>
      <c r="Q194" s="90">
        <v>73</v>
      </c>
      <c r="R194" s="43">
        <f t="shared" si="35"/>
        <v>511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11</v>
      </c>
      <c r="F205" s="71"/>
      <c r="G205" s="46">
        <f t="shared" si="29"/>
        <v>11</v>
      </c>
      <c r="H205" s="78">
        <v>0</v>
      </c>
      <c r="I205" s="76">
        <v>0</v>
      </c>
      <c r="J205" s="46">
        <f t="shared" si="30"/>
        <v>10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6"/>
        <v>55</v>
      </c>
      <c r="Q205" s="90">
        <v>40</v>
      </c>
      <c r="R205" s="43">
        <f t="shared" si="35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2</v>
      </c>
      <c r="F209" s="71"/>
      <c r="G209" s="46">
        <f t="shared" si="29"/>
        <v>2</v>
      </c>
      <c r="H209" s="78">
        <v>0</v>
      </c>
      <c r="I209" s="76">
        <v>0</v>
      </c>
      <c r="J209" s="46">
        <f t="shared" si="30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5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5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1770.84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4480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1405</v>
      </c>
      <c r="O264" s="2">
        <v>200</v>
      </c>
      <c r="P264" s="2">
        <v>200</v>
      </c>
      <c r="Q264" s="2">
        <v>200</v>
      </c>
      <c r="R264" s="2">
        <v>200</v>
      </c>
      <c r="S264" s="2">
        <v>220</v>
      </c>
      <c r="T264" s="2">
        <v>120</v>
      </c>
      <c r="U264" s="2">
        <v>265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3010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3010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K250" activePane="bottomRight" state="frozen"/>
      <selection activeCell="A2" sqref="A2:O2"/>
      <selection pane="topRight" activeCell="A2" sqref="A2:O2"/>
      <selection pane="bottomLeft" activeCell="A2" sqref="A2:O2"/>
      <selection pane="bottomRight" activeCell="Q271" sqref="Q27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3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36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69" si="3">SUM(M6-O6)</f>
        <v>100</v>
      </c>
      <c r="Q6" s="123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14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3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13</v>
      </c>
      <c r="F18" s="71"/>
      <c r="G18" s="46">
        <f t="shared" si="0"/>
        <v>13</v>
      </c>
      <c r="H18" s="78">
        <v>0</v>
      </c>
      <c r="I18" s="76">
        <v>0</v>
      </c>
      <c r="J18" s="46">
        <f t="shared" si="1"/>
        <v>11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3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4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02">
        <f t="shared" si="3"/>
        <v>500</v>
      </c>
      <c r="Q22" s="123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8</v>
      </c>
      <c r="F23" s="71"/>
      <c r="G23" s="46">
        <f t="shared" si="0"/>
        <v>8</v>
      </c>
      <c r="H23" s="78">
        <v>0</v>
      </c>
      <c r="I23" s="76">
        <v>0</v>
      </c>
      <c r="J23" s="46">
        <f t="shared" si="1"/>
        <v>8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2">
        <f t="shared" si="3"/>
        <v>200</v>
      </c>
      <c r="Q28" s="123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3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3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6"/>
        <v>14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 t="shared" si="3"/>
        <v>50</v>
      </c>
      <c r="Q48" s="123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3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3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0</v>
      </c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7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0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5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11</v>
      </c>
      <c r="F194" s="71"/>
      <c r="G194" s="46">
        <f t="shared" si="27"/>
        <v>11</v>
      </c>
      <c r="H194" s="78">
        <v>0</v>
      </c>
      <c r="I194" s="76">
        <v>0</v>
      </c>
      <c r="J194" s="46">
        <f t="shared" si="28"/>
        <v>9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02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19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>SUM(M200-O200)</f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ref="P201:P256" si="36">SUM(M201-O201)</f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10</v>
      </c>
      <c r="F205" s="71"/>
      <c r="G205" s="46">
        <f t="shared" si="27"/>
        <v>10</v>
      </c>
      <c r="H205" s="78">
        <v>0</v>
      </c>
      <c r="I205" s="76">
        <v>0</v>
      </c>
      <c r="J205" s="46">
        <f t="shared" si="28"/>
        <v>9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02">
        <f t="shared" si="36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0</v>
      </c>
      <c r="K209" s="72">
        <v>2</v>
      </c>
      <c r="L209" s="20">
        <v>120</v>
      </c>
      <c r="M209" s="65">
        <f t="shared" si="31"/>
        <v>240</v>
      </c>
      <c r="N209" s="17" t="s">
        <v>16</v>
      </c>
      <c r="O209" s="18"/>
      <c r="P209" s="102">
        <f t="shared" si="36"/>
        <v>240</v>
      </c>
      <c r="Q209" s="90">
        <v>83</v>
      </c>
      <c r="R209" s="43">
        <f t="shared" si="32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6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+'28'!J251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+'28'!J252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:P259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54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si="54"/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735.1099999999999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770</v>
      </c>
      <c r="O264" s="2">
        <v>120</v>
      </c>
      <c r="P264" s="2">
        <v>300</v>
      </c>
      <c r="Q264" s="2">
        <v>200</v>
      </c>
      <c r="R264" s="2">
        <v>50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1015</v>
      </c>
      <c r="O266" s="2" t="s">
        <v>1431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K262" activePane="bottomRight" state="frozen"/>
      <selection activeCell="A2" sqref="A2:O2"/>
      <selection pane="topRight" activeCell="A2" sqref="A2:O2"/>
      <selection pane="bottomLeft" activeCell="A2" sqref="A2:O2"/>
      <selection pane="bottomRight" activeCell="R277" sqref="R27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3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36</v>
      </c>
      <c r="F6" s="71"/>
      <c r="G6" s="46">
        <f t="shared" si="0"/>
        <v>36</v>
      </c>
      <c r="H6" s="78">
        <v>0</v>
      </c>
      <c r="I6" s="76">
        <v>0</v>
      </c>
      <c r="J6" s="46">
        <f t="shared" si="1"/>
        <v>36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3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11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2">
        <f t="shared" si="3"/>
        <v>150</v>
      </c>
      <c r="Q11" s="123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8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3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3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8</v>
      </c>
      <c r="F23" s="71"/>
      <c r="G23" s="46">
        <f t="shared" si="0"/>
        <v>8</v>
      </c>
      <c r="H23" s="78">
        <v>0</v>
      </c>
      <c r="I23" s="76">
        <v>0</v>
      </c>
      <c r="J23" s="46">
        <f t="shared" si="1"/>
        <v>8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02">
        <f t="shared" si="3"/>
        <v>50</v>
      </c>
      <c r="Q28" s="123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3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6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>SUM(M32-O32)</f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1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0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3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 t="shared" si="3"/>
        <v>50</v>
      </c>
      <c r="Q48" s="123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 t="shared" si="3"/>
        <v>50</v>
      </c>
      <c r="Q49" s="123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0</v>
      </c>
      <c r="F50" s="71">
        <v>8</v>
      </c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3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 t="shared" si="3"/>
        <v>100</v>
      </c>
      <c r="Q53" s="123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-1</v>
      </c>
      <c r="K67" s="72">
        <v>2</v>
      </c>
      <c r="L67" s="15">
        <v>70</v>
      </c>
      <c r="M67" s="65">
        <f t="shared" si="2"/>
        <v>140</v>
      </c>
      <c r="N67" s="17" t="s">
        <v>16</v>
      </c>
      <c r="O67" s="18"/>
      <c r="P67" s="102">
        <f t="shared" si="3"/>
        <v>140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>
        <v>10</v>
      </c>
      <c r="G68" s="46">
        <f t="shared" si="5"/>
        <v>10</v>
      </c>
      <c r="H68" s="78">
        <v>0</v>
      </c>
      <c r="I68" s="76">
        <v>0</v>
      </c>
      <c r="J68" s="46">
        <f t="shared" si="6"/>
        <v>8</v>
      </c>
      <c r="K68" s="72">
        <v>2</v>
      </c>
      <c r="L68" s="15">
        <v>80</v>
      </c>
      <c r="M68" s="65">
        <f t="shared" si="2"/>
        <v>160</v>
      </c>
      <c r="N68" s="17" t="s">
        <v>16</v>
      </c>
      <c r="O68" s="18"/>
      <c r="P68" s="102">
        <f t="shared" si="3"/>
        <v>160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14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0</v>
      </c>
      <c r="F112" s="71">
        <v>10</v>
      </c>
      <c r="G112" s="46">
        <f t="shared" si="20"/>
        <v>10</v>
      </c>
      <c r="H112" s="78">
        <v>0</v>
      </c>
      <c r="I112" s="76">
        <v>0</v>
      </c>
      <c r="J112" s="46">
        <f t="shared" si="21"/>
        <v>7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2">
        <f t="shared" si="7"/>
        <v>300</v>
      </c>
      <c r="Q112" s="123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5</v>
      </c>
      <c r="F113" s="71">
        <v>9</v>
      </c>
      <c r="G113" s="46">
        <f t="shared" si="20"/>
        <v>14</v>
      </c>
      <c r="H113" s="78">
        <v>0</v>
      </c>
      <c r="I113" s="76">
        <v>0</v>
      </c>
      <c r="J113" s="46">
        <f t="shared" si="21"/>
        <v>13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02">
        <f t="shared" si="7"/>
        <v>55</v>
      </c>
      <c r="Q113" s="123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0</v>
      </c>
      <c r="F115" s="71">
        <v>10</v>
      </c>
      <c r="G115" s="46">
        <f t="shared" si="20"/>
        <v>10</v>
      </c>
      <c r="H115" s="78">
        <v>0</v>
      </c>
      <c r="I115" s="76">
        <v>0</v>
      </c>
      <c r="J115" s="46">
        <f t="shared" si="21"/>
        <v>6</v>
      </c>
      <c r="K115" s="72">
        <v>4</v>
      </c>
      <c r="L115" s="22">
        <v>60</v>
      </c>
      <c r="M115" s="65">
        <f t="shared" si="8"/>
        <v>240</v>
      </c>
      <c r="N115" s="17" t="s">
        <v>16</v>
      </c>
      <c r="O115" s="18"/>
      <c r="P115" s="102">
        <f>SUM(M115-O115)</f>
        <v>240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7</v>
      </c>
      <c r="F116" s="71">
        <v>10</v>
      </c>
      <c r="G116" s="46">
        <f t="shared" si="20"/>
        <v>17</v>
      </c>
      <c r="H116" s="78">
        <v>0</v>
      </c>
      <c r="I116" s="76">
        <v>0</v>
      </c>
      <c r="J116" s="46">
        <f t="shared" si="21"/>
        <v>15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02">
        <f t="shared" ref="P116:P176" si="26">SUM(M116-O116)</f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6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6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6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6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6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6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6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6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6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6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6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6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6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6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6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ref="P177:P209" si="32">SUM(M177-O177)</f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3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32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2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32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2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32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32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2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2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2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32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32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2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5</v>
      </c>
      <c r="F193" s="71">
        <v>2</v>
      </c>
      <c r="G193" s="46">
        <f t="shared" si="27"/>
        <v>7</v>
      </c>
      <c r="H193" s="78">
        <v>0</v>
      </c>
      <c r="I193" s="76">
        <v>0</v>
      </c>
      <c r="J193" s="46">
        <f t="shared" si="28"/>
        <v>5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02">
        <f t="shared" si="32"/>
        <v>120</v>
      </c>
      <c r="Q193" s="90">
        <v>38</v>
      </c>
      <c r="R193" s="43">
        <f t="shared" si="33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9</v>
      </c>
      <c r="F194" s="71">
        <v>10</v>
      </c>
      <c r="G194" s="46">
        <f t="shared" si="27"/>
        <v>19</v>
      </c>
      <c r="H194" s="78">
        <v>0</v>
      </c>
      <c r="I194" s="76">
        <v>0</v>
      </c>
      <c r="J194" s="46">
        <f t="shared" si="28"/>
        <v>12</v>
      </c>
      <c r="K194" s="72">
        <v>7</v>
      </c>
      <c r="L194" s="20">
        <v>120</v>
      </c>
      <c r="M194" s="65">
        <f t="shared" si="31"/>
        <v>840</v>
      </c>
      <c r="N194" s="17" t="s">
        <v>16</v>
      </c>
      <c r="O194" s="18"/>
      <c r="P194" s="102">
        <f t="shared" si="32"/>
        <v>840</v>
      </c>
      <c r="Q194" s="90">
        <v>73</v>
      </c>
      <c r="R194" s="43">
        <f t="shared" si="33"/>
        <v>511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2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2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2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2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2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2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2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2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2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2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9</v>
      </c>
      <c r="F205" s="71"/>
      <c r="G205" s="46">
        <f t="shared" si="27"/>
        <v>9</v>
      </c>
      <c r="H205" s="78">
        <v>0</v>
      </c>
      <c r="I205" s="76">
        <v>0</v>
      </c>
      <c r="J205" s="46">
        <f t="shared" si="28"/>
        <v>8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02">
        <f>SUM(M205-O205)</f>
        <v>55</v>
      </c>
      <c r="Q205" s="90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2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2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2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>
        <v>3</v>
      </c>
      <c r="G209" s="46">
        <f t="shared" si="27"/>
        <v>3</v>
      </c>
      <c r="H209" s="78">
        <v>0</v>
      </c>
      <c r="I209" s="76">
        <v>0</v>
      </c>
      <c r="J209" s="46">
        <f t="shared" si="28"/>
        <v>3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2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7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6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+'29'!J252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+'29'!J253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1353.4999999999998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3495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460</v>
      </c>
      <c r="O264" s="2">
        <v>200</v>
      </c>
      <c r="P264" s="2">
        <v>50</v>
      </c>
      <c r="Q264" s="2">
        <v>100</v>
      </c>
      <c r="R264" s="2">
        <v>110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2180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W13" sqref="W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3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3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3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3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8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>SUM(M84-O84)</f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ref="P85:P127" si="12">SUM(M85-O85)</f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2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12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2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2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2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2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2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12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2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/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12"/>
        <v>0</v>
      </c>
      <c r="Q99" s="119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/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12"/>
        <v>0</v>
      </c>
      <c r="Q100" s="119"/>
      <c r="R100" s="43">
        <f t="shared" si="24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/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12"/>
        <v>0</v>
      </c>
      <c r="Q101" s="119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12"/>
        <v>0</v>
      </c>
      <c r="Q102" s="119"/>
      <c r="R102" s="43">
        <f t="shared" si="24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1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1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1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1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1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1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1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1"/>
        <v>0</v>
      </c>
      <c r="H112" s="78">
        <v>0</v>
      </c>
      <c r="I112" s="76">
        <v>0</v>
      </c>
      <c r="J112" s="46">
        <f t="shared" si="22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2"/>
        <v>0</v>
      </c>
      <c r="Q112" s="123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1"/>
        <v>0</v>
      </c>
      <c r="H113" s="78">
        <v>0</v>
      </c>
      <c r="I113" s="76">
        <v>0</v>
      </c>
      <c r="J113" s="46">
        <f t="shared" si="22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12"/>
        <v>0</v>
      </c>
      <c r="Q113" s="123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12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1"/>
        <v>0</v>
      </c>
      <c r="H115" s="78">
        <v>0</v>
      </c>
      <c r="I115" s="76">
        <v>0</v>
      </c>
      <c r="J115" s="46">
        <f t="shared" si="22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12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1"/>
        <v>0</v>
      </c>
      <c r="H116" s="78">
        <v>0</v>
      </c>
      <c r="I116" s="76">
        <v>0</v>
      </c>
      <c r="J116" s="46">
        <f t="shared" si="22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12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1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1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12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12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2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12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12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2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12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12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12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ref="P128:P172" si="27">SUM(M128-O128)</f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/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/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/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/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1" si="30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0"/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/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0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ref="P182:P258" si="35">SUM(M182-O182)</f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/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1">E235+F235</f>
        <v>0</v>
      </c>
      <c r="H235" s="78">
        <v>0</v>
      </c>
      <c r="I235" s="76">
        <v>0</v>
      </c>
      <c r="J235" s="46">
        <f t="shared" ref="J235:J248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41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41"/>
        <v>0</v>
      </c>
      <c r="H250" s="78">
        <v>0</v>
      </c>
      <c r="I250" s="76">
        <v>0</v>
      </c>
      <c r="J250" s="46">
        <f t="shared" ref="J250" si="49">+G250-H250-K250-I250</f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3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3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4" t="s">
        <v>242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O2" s="185" t="s">
        <v>0</v>
      </c>
      <c r="P2" s="185"/>
      <c r="Q2" s="185"/>
      <c r="R2" s="185"/>
      <c r="S2" s="185"/>
      <c r="T2" s="185"/>
      <c r="U2" s="185"/>
      <c r="V2" s="185"/>
      <c r="W2" s="185"/>
      <c r="X2" s="185"/>
      <c r="Y2" s="185"/>
    </row>
    <row r="3" spans="1:26" s="5" customFormat="1" ht="26.25" x14ac:dyDescent="0.55000000000000004">
      <c r="A3" s="186" t="s">
        <v>1</v>
      </c>
      <c r="B3" s="186" t="s">
        <v>2</v>
      </c>
      <c r="C3" s="187" t="s">
        <v>3</v>
      </c>
      <c r="D3" s="187" t="s">
        <v>4</v>
      </c>
      <c r="E3" s="187" t="s">
        <v>5</v>
      </c>
      <c r="F3" s="4" t="s">
        <v>6</v>
      </c>
      <c r="G3" s="189" t="s">
        <v>7</v>
      </c>
      <c r="H3" s="191" t="s">
        <v>8</v>
      </c>
      <c r="I3" s="192"/>
      <c r="J3" s="193"/>
      <c r="K3" s="194" t="s">
        <v>9</v>
      </c>
      <c r="L3" s="181" t="s">
        <v>10</v>
      </c>
      <c r="O3" s="186" t="s">
        <v>1</v>
      </c>
      <c r="P3" s="186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89" t="s">
        <v>7</v>
      </c>
      <c r="V3" s="191" t="s">
        <v>8</v>
      </c>
      <c r="W3" s="192"/>
      <c r="X3" s="193"/>
      <c r="Y3" s="194" t="s">
        <v>9</v>
      </c>
      <c r="Z3" s="181" t="s">
        <v>10</v>
      </c>
    </row>
    <row r="4" spans="1:26" s="5" customFormat="1" ht="27" thickBot="1" x14ac:dyDescent="0.6">
      <c r="A4" s="186"/>
      <c r="B4" s="186"/>
      <c r="C4" s="188"/>
      <c r="D4" s="188"/>
      <c r="E4" s="188"/>
      <c r="F4" s="6" t="s">
        <v>11</v>
      </c>
      <c r="G4" s="190"/>
      <c r="H4" s="7" t="s">
        <v>12</v>
      </c>
      <c r="I4" s="8" t="s">
        <v>13</v>
      </c>
      <c r="J4" s="9" t="s">
        <v>14</v>
      </c>
      <c r="K4" s="195"/>
      <c r="L4" s="181"/>
      <c r="O4" s="186"/>
      <c r="P4" s="186"/>
      <c r="Q4" s="188"/>
      <c r="R4" s="188"/>
      <c r="S4" s="188"/>
      <c r="T4" s="6" t="s">
        <v>11</v>
      </c>
      <c r="U4" s="190"/>
      <c r="V4" s="7" t="s">
        <v>12</v>
      </c>
      <c r="W4" s="8" t="s">
        <v>13</v>
      </c>
      <c r="X4" s="9" t="s">
        <v>14</v>
      </c>
      <c r="Y4" s="195"/>
      <c r="Z4" s="181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6" t="s">
        <v>119</v>
      </c>
      <c r="Q107" s="197"/>
      <c r="R107" s="197"/>
      <c r="S107" s="197"/>
      <c r="T107" s="197"/>
      <c r="U107" s="197"/>
      <c r="V107" s="197"/>
      <c r="W107" s="198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1" t="s">
        <v>213</v>
      </c>
      <c r="N205" s="201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5" t="s">
        <v>212</v>
      </c>
      <c r="I206" s="17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2" t="s">
        <v>202</v>
      </c>
      <c r="J207" s="202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9" t="s">
        <v>203</v>
      </c>
      <c r="J208" s="200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9" t="s">
        <v>205</v>
      </c>
      <c r="J210" s="200"/>
      <c r="K210" s="36">
        <v>0</v>
      </c>
    </row>
    <row r="211" spans="1:11" ht="25.5" x14ac:dyDescent="0.55000000000000004">
      <c r="A211" s="1"/>
      <c r="C211" s="31"/>
      <c r="E211" s="31"/>
      <c r="G211" s="31"/>
      <c r="I211" s="199" t="s">
        <v>206</v>
      </c>
      <c r="J211" s="200"/>
      <c r="K211" s="36">
        <v>0</v>
      </c>
    </row>
    <row r="212" spans="1:11" ht="25.5" x14ac:dyDescent="0.55000000000000004">
      <c r="A212" s="1"/>
      <c r="C212" s="31"/>
      <c r="E212" s="31"/>
      <c r="G212" s="31"/>
      <c r="I212" s="199" t="s">
        <v>207</v>
      </c>
      <c r="J212" s="200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9" t="s">
        <v>208</v>
      </c>
      <c r="J213" s="200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9" t="s">
        <v>209</v>
      </c>
      <c r="J214" s="200"/>
      <c r="K214" s="37">
        <v>0</v>
      </c>
    </row>
    <row r="215" spans="1:11" ht="25.5" x14ac:dyDescent="0.55000000000000004">
      <c r="A215" s="1"/>
      <c r="C215" s="31"/>
      <c r="E215" s="31"/>
      <c r="G215" s="31"/>
      <c r="I215" s="199" t="s">
        <v>210</v>
      </c>
      <c r="J215" s="200"/>
      <c r="K215" s="33">
        <f>+K214-K213</f>
        <v>0</v>
      </c>
    </row>
    <row r="216" spans="1:11" ht="25.5" x14ac:dyDescent="0.55000000000000004">
      <c r="G216" s="2"/>
      <c r="I216" s="199" t="s">
        <v>211</v>
      </c>
      <c r="J216" s="200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2025-05-03T02:46:06Z</dcterms:modified>
</cp:coreProperties>
</file>