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พ.ค. 68\"/>
    </mc:Choice>
  </mc:AlternateContent>
  <xr:revisionPtr revIDLastSave="0" documentId="13_ncr:1_{973166F9-A855-4842-B8D8-F0EE9847DE5D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'1'!$A$1:$S$273</definedName>
    <definedName name="_xlnm._FilterDatabase" localSheetId="13" hidden="1">'10'!$A$1:$S$273</definedName>
    <definedName name="_xlnm._FilterDatabase" localSheetId="14" hidden="1">'11'!$A$1:$S$273</definedName>
    <definedName name="_xlnm._FilterDatabase" localSheetId="15" hidden="1">'12'!$A$1:$S$273</definedName>
    <definedName name="_xlnm._FilterDatabase" localSheetId="16" hidden="1">'13'!$A$1:$S$273</definedName>
    <definedName name="_xlnm._FilterDatabase" localSheetId="17" hidden="1">'14'!$A$1:$S$273</definedName>
    <definedName name="_xlnm._FilterDatabase" localSheetId="18" hidden="1">'15'!$A$1:$S$273</definedName>
    <definedName name="_xlnm._FilterDatabase" localSheetId="19" hidden="1">'16'!$A$1:$S$273</definedName>
    <definedName name="_xlnm._FilterDatabase" localSheetId="20" hidden="1">'17'!$A$1:$S$273</definedName>
    <definedName name="_xlnm._FilterDatabase" localSheetId="21" hidden="1">'18'!$A$1:$S$273</definedName>
    <definedName name="_xlnm._FilterDatabase" localSheetId="22" hidden="1">'19'!$A$1:$S$273</definedName>
    <definedName name="_xlnm._FilterDatabase" localSheetId="5" hidden="1">'2'!$A$1:$S$273</definedName>
    <definedName name="_xlnm._FilterDatabase" localSheetId="23" hidden="1">'20'!$A$1:$S$273</definedName>
    <definedName name="_xlnm._FilterDatabase" localSheetId="24" hidden="1">'21'!$A$1:$S$273</definedName>
    <definedName name="_xlnm._FilterDatabase" localSheetId="25" hidden="1">'22'!$A$1:$S$273</definedName>
    <definedName name="_xlnm._FilterDatabase" localSheetId="26" hidden="1">'23'!$A$1:$S$273</definedName>
    <definedName name="_xlnm._FilterDatabase" localSheetId="27" hidden="1">'24'!$A$1:$S$273</definedName>
    <definedName name="_xlnm._FilterDatabase" localSheetId="28" hidden="1">'25'!$A$1:$S$273</definedName>
    <definedName name="_xlnm._FilterDatabase" localSheetId="29" hidden="1">'26'!$A$1:$S$273</definedName>
    <definedName name="_xlnm._FilterDatabase" localSheetId="30" hidden="1">'27'!$A$1:$S$273</definedName>
    <definedName name="_xlnm._FilterDatabase" localSheetId="31" hidden="1">'28'!$A$1:$S$273</definedName>
    <definedName name="_xlnm._FilterDatabase" localSheetId="32" hidden="1">'29'!$A$1:$S$273</definedName>
    <definedName name="_xlnm._FilterDatabase" localSheetId="6" hidden="1">'3'!$A$1:$S$273</definedName>
    <definedName name="_xlnm._FilterDatabase" localSheetId="33" hidden="1">'30'!$A$1:$S$273</definedName>
    <definedName name="_xlnm._FilterDatabase" localSheetId="35" hidden="1">'31'!$A$1:$Y$216</definedName>
    <definedName name="_xlnm._FilterDatabase" localSheetId="34" hidden="1">'31.'!$A$1:$S$273</definedName>
    <definedName name="_xlnm._FilterDatabase" localSheetId="7" hidden="1">'4'!$A$1:$S$273</definedName>
    <definedName name="_xlnm._FilterDatabase" localSheetId="8" hidden="1">'5'!$A$1:$S$273</definedName>
    <definedName name="_xlnm._FilterDatabase" localSheetId="9" hidden="1">'6'!$A$1:$S$273</definedName>
    <definedName name="_xlnm._FilterDatabase" localSheetId="10" hidden="1">'7'!$A$1:$S$273</definedName>
    <definedName name="_xlnm._FilterDatabase" localSheetId="11" hidden="1">'8'!$A$1:$S$273</definedName>
    <definedName name="_xlnm._FilterDatabase" localSheetId="12" hidden="1">'9'!$A$1:$S$273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สรุป!$A$4:$AC$273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07" l="1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259" i="107"/>
  <c r="E260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5" i="107"/>
  <c r="N269" i="106"/>
  <c r="G250" i="106"/>
  <c r="J250" i="106" s="1"/>
  <c r="G251" i="106"/>
  <c r="J251" i="106" s="1"/>
  <c r="G252" i="106"/>
  <c r="J252" i="106" s="1"/>
  <c r="G253" i="106"/>
  <c r="G254" i="106"/>
  <c r="J254" i="106" s="1"/>
  <c r="G255" i="106"/>
  <c r="J255" i="106" s="1"/>
  <c r="G256" i="106"/>
  <c r="J256" i="106" s="1"/>
  <c r="G257" i="106"/>
  <c r="J257" i="106" s="1"/>
  <c r="G258" i="106"/>
  <c r="J258" i="106" s="1"/>
  <c r="G259" i="106"/>
  <c r="J259" i="106" s="1"/>
  <c r="G260" i="106"/>
  <c r="J253" i="106"/>
  <c r="J260" i="106"/>
  <c r="P252" i="106"/>
  <c r="P260" i="106"/>
  <c r="M252" i="106"/>
  <c r="M253" i="106"/>
  <c r="P253" i="106" s="1"/>
  <c r="M254" i="106"/>
  <c r="P254" i="106" s="1"/>
  <c r="M255" i="106"/>
  <c r="P255" i="106" s="1"/>
  <c r="M256" i="106"/>
  <c r="P256" i="106" s="1"/>
  <c r="M257" i="106"/>
  <c r="P257" i="106" s="1"/>
  <c r="M258" i="106"/>
  <c r="P258" i="106" s="1"/>
  <c r="M259" i="106"/>
  <c r="P259" i="106" s="1"/>
  <c r="M260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259" i="106"/>
  <c r="E260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5" i="106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259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5" i="105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259" i="104"/>
  <c r="E260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5" i="104"/>
  <c r="M244" i="103"/>
  <c r="M245" i="103"/>
  <c r="M246" i="103"/>
  <c r="M247" i="103"/>
  <c r="M248" i="103"/>
  <c r="P248" i="103" s="1"/>
  <c r="M249" i="103"/>
  <c r="P249" i="103" s="1"/>
  <c r="M250" i="103"/>
  <c r="P250" i="103" s="1"/>
  <c r="M251" i="103"/>
  <c r="P251" i="103" s="1"/>
  <c r="M252" i="103"/>
  <c r="P252" i="103" s="1"/>
  <c r="M253" i="103"/>
  <c r="P253" i="103" s="1"/>
  <c r="M254" i="103"/>
  <c r="P254" i="103" s="1"/>
  <c r="M255" i="103"/>
  <c r="P255" i="103" s="1"/>
  <c r="M256" i="103"/>
  <c r="P256" i="103" s="1"/>
  <c r="M257" i="103"/>
  <c r="P257" i="103" s="1"/>
  <c r="M258" i="103"/>
  <c r="P258" i="103" s="1"/>
  <c r="M259" i="103"/>
  <c r="P259" i="103" s="1"/>
  <c r="M260" i="103"/>
  <c r="P260" i="103" s="1"/>
  <c r="M261" i="103"/>
  <c r="J258" i="103"/>
  <c r="J259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259" i="103"/>
  <c r="E260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5" i="103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259" i="102"/>
  <c r="E260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5" i="102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259" i="101"/>
  <c r="E260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5" i="101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259" i="100"/>
  <c r="E260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5" i="100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259" i="99"/>
  <c r="E260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5" i="99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259" i="98"/>
  <c r="E260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5" i="98"/>
  <c r="J258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259" i="97"/>
  <c r="E260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5" i="97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259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5" i="96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259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G257" i="107"/>
  <c r="J257" i="107" s="1"/>
  <c r="G257" i="105"/>
  <c r="J257" i="105" s="1"/>
  <c r="G257" i="104"/>
  <c r="J257" i="104" s="1"/>
  <c r="G257" i="103"/>
  <c r="J257" i="103" s="1"/>
  <c r="G257" i="102"/>
  <c r="J257" i="102" s="1"/>
  <c r="G257" i="101"/>
  <c r="J257" i="101" s="1"/>
  <c r="G257" i="100"/>
  <c r="J257" i="100" s="1"/>
  <c r="G257" i="99"/>
  <c r="J257" i="99" s="1"/>
  <c r="G257" i="98"/>
  <c r="J257" i="98" s="1"/>
  <c r="G257" i="97"/>
  <c r="J257" i="97" s="1"/>
  <c r="E260" i="95"/>
  <c r="G257" i="95"/>
  <c r="J257" i="95" s="1"/>
  <c r="G257" i="77"/>
  <c r="J257" i="77" s="1"/>
  <c r="E5" i="95"/>
  <c r="J258" i="95"/>
  <c r="J259" i="95"/>
  <c r="M250" i="93"/>
  <c r="M251" i="93"/>
  <c r="M252" i="93"/>
  <c r="M253" i="93"/>
  <c r="M254" i="93"/>
  <c r="M255" i="93"/>
  <c r="M256" i="93"/>
  <c r="M257" i="93"/>
  <c r="M258" i="93"/>
  <c r="M259" i="93"/>
  <c r="M260" i="93"/>
  <c r="G253" i="93"/>
  <c r="J253" i="93" s="1"/>
  <c r="E253" i="94" s="1"/>
  <c r="G253" i="94" s="1"/>
  <c r="J253" i="94" s="1"/>
  <c r="G254" i="93"/>
  <c r="J254" i="93" s="1"/>
  <c r="E254" i="94" s="1"/>
  <c r="G254" i="94" s="1"/>
  <c r="J254" i="94" s="1"/>
  <c r="G255" i="93"/>
  <c r="J255" i="93" s="1"/>
  <c r="E255" i="94" s="1"/>
  <c r="G255" i="94" s="1"/>
  <c r="J255" i="94" s="1"/>
  <c r="G256" i="93"/>
  <c r="J256" i="93" s="1"/>
  <c r="E256" i="94" s="1"/>
  <c r="G256" i="94" s="1"/>
  <c r="J256" i="94" s="1"/>
  <c r="G258" i="93"/>
  <c r="J258" i="93" s="1"/>
  <c r="E258" i="94" s="1"/>
  <c r="G258" i="94" s="1"/>
  <c r="J258" i="94" s="1"/>
  <c r="G259" i="93"/>
  <c r="J259" i="93" s="1"/>
  <c r="E259" i="94" s="1"/>
  <c r="G259" i="94" s="1"/>
  <c r="J259" i="94" s="1"/>
  <c r="G260" i="93"/>
  <c r="J260" i="93" s="1"/>
  <c r="E260" i="94" s="1"/>
  <c r="G260" i="94" s="1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8" i="93"/>
  <c r="E259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5" i="93"/>
  <c r="P176" i="92"/>
  <c r="P177" i="92"/>
  <c r="P179" i="92"/>
  <c r="P180" i="92"/>
  <c r="P181" i="92"/>
  <c r="E23" i="92" l="1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G254" i="92" s="1"/>
  <c r="J254" i="92" s="1"/>
  <c r="E255" i="92"/>
  <c r="E256" i="92"/>
  <c r="E258" i="92"/>
  <c r="E259" i="92"/>
  <c r="E260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5" i="92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G253" i="91" s="1"/>
  <c r="J253" i="91" s="1"/>
  <c r="E254" i="91"/>
  <c r="E255" i="91"/>
  <c r="E256" i="91"/>
  <c r="E258" i="91"/>
  <c r="E259" i="91"/>
  <c r="E260" i="91"/>
  <c r="E5" i="91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G254" i="90" s="1"/>
  <c r="J254" i="90" s="1"/>
  <c r="E255" i="90"/>
  <c r="E256" i="90"/>
  <c r="E258" i="90"/>
  <c r="E259" i="90"/>
  <c r="E260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5" i="90"/>
  <c r="M258" i="8"/>
  <c r="M259" i="8"/>
  <c r="M262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P248" i="8" s="1"/>
  <c r="K249" i="8"/>
  <c r="P249" i="8" s="1"/>
  <c r="K250" i="8"/>
  <c r="P250" i="8" s="1"/>
  <c r="K251" i="8"/>
  <c r="P251" i="8" s="1"/>
  <c r="K252" i="8"/>
  <c r="P252" i="8" s="1"/>
  <c r="K253" i="8"/>
  <c r="P253" i="8" s="1"/>
  <c r="K254" i="8"/>
  <c r="P254" i="8" s="1"/>
  <c r="K255" i="8"/>
  <c r="P255" i="8" s="1"/>
  <c r="K256" i="8"/>
  <c r="P256" i="8" s="1"/>
  <c r="K257" i="8"/>
  <c r="P257" i="8" s="1"/>
  <c r="K258" i="8"/>
  <c r="P258" i="8" s="1"/>
  <c r="K259" i="8"/>
  <c r="P259" i="8" s="1"/>
  <c r="K260" i="8"/>
  <c r="P260" i="8" s="1"/>
  <c r="K261" i="8"/>
  <c r="P261" i="8" s="1"/>
  <c r="K262" i="8"/>
  <c r="P262" i="8" s="1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F29" i="8"/>
  <c r="F30" i="8"/>
  <c r="F31" i="8"/>
  <c r="G31" i="8" s="1"/>
  <c r="F32" i="8"/>
  <c r="G32" i="8" s="1"/>
  <c r="F33" i="8"/>
  <c r="G33" i="8" s="1"/>
  <c r="F34" i="8"/>
  <c r="F35" i="8"/>
  <c r="G35" i="8" s="1"/>
  <c r="F36" i="8"/>
  <c r="F37" i="8"/>
  <c r="F38" i="8"/>
  <c r="F39" i="8"/>
  <c r="G39" i="8" s="1"/>
  <c r="F40" i="8"/>
  <c r="G40" i="8" s="1"/>
  <c r="F41" i="8"/>
  <c r="F42" i="8"/>
  <c r="G42" i="8" s="1"/>
  <c r="F43" i="8"/>
  <c r="G43" i="8" s="1"/>
  <c r="F44" i="8"/>
  <c r="F45" i="8"/>
  <c r="F46" i="8"/>
  <c r="F47" i="8"/>
  <c r="F48" i="8"/>
  <c r="G48" i="8" s="1"/>
  <c r="F49" i="8"/>
  <c r="F50" i="8"/>
  <c r="G50" i="8" s="1"/>
  <c r="F51" i="8"/>
  <c r="G51" i="8" s="1"/>
  <c r="F52" i="8"/>
  <c r="F53" i="8"/>
  <c r="F54" i="8"/>
  <c r="F55" i="8"/>
  <c r="G55" i="8" s="1"/>
  <c r="F56" i="8"/>
  <c r="F57" i="8"/>
  <c r="F58" i="8"/>
  <c r="F59" i="8"/>
  <c r="G59" i="8" s="1"/>
  <c r="F60" i="8"/>
  <c r="F61" i="8"/>
  <c r="F62" i="8"/>
  <c r="F63" i="8"/>
  <c r="G63" i="8" s="1"/>
  <c r="F64" i="8"/>
  <c r="F65" i="8"/>
  <c r="F66" i="8"/>
  <c r="G66" i="8" s="1"/>
  <c r="F67" i="8"/>
  <c r="G67" i="8" s="1"/>
  <c r="F68" i="8"/>
  <c r="F69" i="8"/>
  <c r="F70" i="8"/>
  <c r="F71" i="8"/>
  <c r="F72" i="8"/>
  <c r="F73" i="8"/>
  <c r="F74" i="8"/>
  <c r="G74" i="8" s="1"/>
  <c r="F75" i="8"/>
  <c r="G75" i="8" s="1"/>
  <c r="F76" i="8"/>
  <c r="G76" i="8" s="1"/>
  <c r="F77" i="8"/>
  <c r="G77" i="8" s="1"/>
  <c r="F78" i="8"/>
  <c r="F79" i="8"/>
  <c r="G79" i="8" s="1"/>
  <c r="F80" i="8"/>
  <c r="F81" i="8"/>
  <c r="F82" i="8"/>
  <c r="F83" i="8"/>
  <c r="G83" i="8" s="1"/>
  <c r="F84" i="8"/>
  <c r="F85" i="8"/>
  <c r="F86" i="8"/>
  <c r="F87" i="8"/>
  <c r="G87" i="8" s="1"/>
  <c r="F88" i="8"/>
  <c r="F89" i="8"/>
  <c r="F90" i="8"/>
  <c r="F91" i="8"/>
  <c r="G91" i="8" s="1"/>
  <c r="F92" i="8"/>
  <c r="F93" i="8"/>
  <c r="F94" i="8"/>
  <c r="F95" i="8"/>
  <c r="F96" i="8"/>
  <c r="F97" i="8"/>
  <c r="F98" i="8"/>
  <c r="F99" i="8"/>
  <c r="G99" i="8" s="1"/>
  <c r="F100" i="8"/>
  <c r="G100" i="8" s="1"/>
  <c r="F101" i="8"/>
  <c r="F102" i="8"/>
  <c r="F103" i="8"/>
  <c r="F104" i="8"/>
  <c r="G104" i="8" s="1"/>
  <c r="F105" i="8"/>
  <c r="F106" i="8"/>
  <c r="F107" i="8"/>
  <c r="G107" i="8" s="1"/>
  <c r="F108" i="8"/>
  <c r="F109" i="8"/>
  <c r="F110" i="8"/>
  <c r="G110" i="8" s="1"/>
  <c r="F111" i="8"/>
  <c r="G111" i="8" s="1"/>
  <c r="F112" i="8"/>
  <c r="F113" i="8"/>
  <c r="F114" i="8"/>
  <c r="F115" i="8"/>
  <c r="G115" i="8" s="1"/>
  <c r="F116" i="8"/>
  <c r="G116" i="8" s="1"/>
  <c r="F117" i="8"/>
  <c r="F118" i="8"/>
  <c r="F119" i="8"/>
  <c r="G119" i="8" s="1"/>
  <c r="F120" i="8"/>
  <c r="F121" i="8"/>
  <c r="F122" i="8"/>
  <c r="F123" i="8"/>
  <c r="G123" i="8" s="1"/>
  <c r="F124" i="8"/>
  <c r="F125" i="8"/>
  <c r="F126" i="8"/>
  <c r="F127" i="8"/>
  <c r="G127" i="8" s="1"/>
  <c r="F128" i="8"/>
  <c r="F129" i="8"/>
  <c r="F130" i="8"/>
  <c r="G130" i="8" s="1"/>
  <c r="F131" i="8"/>
  <c r="G131" i="8" s="1"/>
  <c r="F132" i="8"/>
  <c r="F133" i="8"/>
  <c r="F134" i="8"/>
  <c r="G134" i="8" s="1"/>
  <c r="F135" i="8"/>
  <c r="F136" i="8"/>
  <c r="F137" i="8"/>
  <c r="F138" i="8"/>
  <c r="F139" i="8"/>
  <c r="G139" i="8" s="1"/>
  <c r="F140" i="8"/>
  <c r="F141" i="8"/>
  <c r="F142" i="8"/>
  <c r="F143" i="8"/>
  <c r="F144" i="8"/>
  <c r="G144" i="8" s="1"/>
  <c r="F145" i="8"/>
  <c r="F146" i="8"/>
  <c r="F147" i="8"/>
  <c r="G147" i="8" s="1"/>
  <c r="F148" i="8"/>
  <c r="F149" i="8"/>
  <c r="F150" i="8"/>
  <c r="F151" i="8"/>
  <c r="G151" i="8" s="1"/>
  <c r="F152" i="8"/>
  <c r="G152" i="8" s="1"/>
  <c r="F153" i="8"/>
  <c r="F154" i="8"/>
  <c r="F155" i="8"/>
  <c r="G155" i="8" s="1"/>
  <c r="F156" i="8"/>
  <c r="F157" i="8"/>
  <c r="F158" i="8"/>
  <c r="G158" i="8" s="1"/>
  <c r="F159" i="8"/>
  <c r="G159" i="8" s="1"/>
  <c r="F160" i="8"/>
  <c r="F161" i="8"/>
  <c r="F162" i="8"/>
  <c r="F163" i="8"/>
  <c r="G163" i="8" s="1"/>
  <c r="F164" i="8"/>
  <c r="F165" i="8"/>
  <c r="F166" i="8"/>
  <c r="F167" i="8"/>
  <c r="F168" i="8"/>
  <c r="F169" i="8"/>
  <c r="F170" i="8"/>
  <c r="G170" i="8" s="1"/>
  <c r="F171" i="8"/>
  <c r="G171" i="8" s="1"/>
  <c r="F172" i="8"/>
  <c r="F173" i="8"/>
  <c r="F174" i="8"/>
  <c r="F175" i="8"/>
  <c r="G175" i="8" s="1"/>
  <c r="F176" i="8"/>
  <c r="G176" i="8" s="1"/>
  <c r="F177" i="8"/>
  <c r="F178" i="8"/>
  <c r="F179" i="8"/>
  <c r="G179" i="8" s="1"/>
  <c r="F180" i="8"/>
  <c r="G180" i="8" s="1"/>
  <c r="F181" i="8"/>
  <c r="F182" i="8"/>
  <c r="F183" i="8"/>
  <c r="G183" i="8" s="1"/>
  <c r="F184" i="8"/>
  <c r="F185" i="8"/>
  <c r="F186" i="8"/>
  <c r="F187" i="8"/>
  <c r="G187" i="8" s="1"/>
  <c r="F188" i="8"/>
  <c r="F189" i="8"/>
  <c r="F190" i="8"/>
  <c r="F191" i="8"/>
  <c r="G191" i="8" s="1"/>
  <c r="F192" i="8"/>
  <c r="F193" i="8"/>
  <c r="F194" i="8"/>
  <c r="G194" i="8" s="1"/>
  <c r="F195" i="8"/>
  <c r="G195" i="8" s="1"/>
  <c r="F196" i="8"/>
  <c r="F197" i="8"/>
  <c r="F198" i="8"/>
  <c r="F199" i="8"/>
  <c r="G199" i="8" s="1"/>
  <c r="F200" i="8"/>
  <c r="F201" i="8"/>
  <c r="F202" i="8"/>
  <c r="F203" i="8"/>
  <c r="G203" i="8" s="1"/>
  <c r="F204" i="8"/>
  <c r="G204" i="8" s="1"/>
  <c r="F205" i="8"/>
  <c r="F206" i="8"/>
  <c r="F207" i="8"/>
  <c r="F208" i="8"/>
  <c r="F209" i="8"/>
  <c r="F210" i="8"/>
  <c r="F211" i="8"/>
  <c r="G211" i="8" s="1"/>
  <c r="F212" i="8"/>
  <c r="F213" i="8"/>
  <c r="F214" i="8"/>
  <c r="F215" i="8"/>
  <c r="G215" i="8" s="1"/>
  <c r="F216" i="8"/>
  <c r="G216" i="8" s="1"/>
  <c r="F217" i="8"/>
  <c r="G217" i="8" s="1"/>
  <c r="F218" i="8"/>
  <c r="F219" i="8"/>
  <c r="G219" i="8" s="1"/>
  <c r="F220" i="8"/>
  <c r="F221" i="8"/>
  <c r="F222" i="8"/>
  <c r="F223" i="8"/>
  <c r="G223" i="8" s="1"/>
  <c r="F224" i="8"/>
  <c r="F225" i="8"/>
  <c r="G225" i="8" s="1"/>
  <c r="F226" i="8"/>
  <c r="G226" i="8" s="1"/>
  <c r="F227" i="8"/>
  <c r="G227" i="8" s="1"/>
  <c r="F228" i="8"/>
  <c r="F229" i="8"/>
  <c r="F230" i="8"/>
  <c r="F231" i="8"/>
  <c r="F232" i="8"/>
  <c r="G232" i="8" s="1"/>
  <c r="F233" i="8"/>
  <c r="F234" i="8"/>
  <c r="F235" i="8"/>
  <c r="G235" i="8" s="1"/>
  <c r="F236" i="8"/>
  <c r="F237" i="8"/>
  <c r="F238" i="8"/>
  <c r="F239" i="8"/>
  <c r="G239" i="8" s="1"/>
  <c r="F240" i="8"/>
  <c r="G240" i="8" s="1"/>
  <c r="F241" i="8"/>
  <c r="G241" i="8" s="1"/>
  <c r="F242" i="8"/>
  <c r="G242" i="8" s="1"/>
  <c r="F243" i="8"/>
  <c r="G243" i="8" s="1"/>
  <c r="F244" i="8"/>
  <c r="G244" i="8" s="1"/>
  <c r="F245" i="8"/>
  <c r="F246" i="8"/>
  <c r="F247" i="8"/>
  <c r="F248" i="8"/>
  <c r="G248" i="8" s="1"/>
  <c r="F249" i="8"/>
  <c r="G249" i="8" s="1"/>
  <c r="F250" i="8"/>
  <c r="G250" i="8" s="1"/>
  <c r="F251" i="8"/>
  <c r="G251" i="8" s="1"/>
  <c r="F252" i="8"/>
  <c r="G252" i="8" s="1"/>
  <c r="F253" i="8"/>
  <c r="F254" i="8"/>
  <c r="G254" i="8" s="1"/>
  <c r="F255" i="8"/>
  <c r="F256" i="8"/>
  <c r="G256" i="8" s="1"/>
  <c r="F257" i="8"/>
  <c r="G257" i="8" s="1"/>
  <c r="F258" i="8"/>
  <c r="G258" i="8" s="1"/>
  <c r="F259" i="8"/>
  <c r="G259" i="8" s="1"/>
  <c r="F260" i="8"/>
  <c r="F261" i="8"/>
  <c r="F262" i="8"/>
  <c r="G262" i="8" s="1"/>
  <c r="F6" i="8"/>
  <c r="F7" i="8"/>
  <c r="G7" i="8" s="1"/>
  <c r="F8" i="8"/>
  <c r="F9" i="8"/>
  <c r="F10" i="8"/>
  <c r="F11" i="8"/>
  <c r="G11" i="8" s="1"/>
  <c r="F12" i="8"/>
  <c r="F13" i="8"/>
  <c r="G13" i="8" s="1"/>
  <c r="F14" i="8"/>
  <c r="F15" i="8"/>
  <c r="G15" i="8" s="1"/>
  <c r="F16" i="8"/>
  <c r="G16" i="8" s="1"/>
  <c r="F17" i="8"/>
  <c r="G17" i="8" s="1"/>
  <c r="F18" i="8"/>
  <c r="G18" i="8" s="1"/>
  <c r="F19" i="8"/>
  <c r="G19" i="8" s="1"/>
  <c r="F20" i="8"/>
  <c r="G20" i="8" s="1"/>
  <c r="F21" i="8"/>
  <c r="G21" i="8" s="1"/>
  <c r="F22" i="8"/>
  <c r="G22" i="8" s="1"/>
  <c r="F23" i="8"/>
  <c r="F24" i="8"/>
  <c r="G24" i="8" s="1"/>
  <c r="F25" i="8"/>
  <c r="F26" i="8"/>
  <c r="F27" i="8"/>
  <c r="G27" i="8" s="1"/>
  <c r="F28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8" i="89"/>
  <c r="E259" i="89"/>
  <c r="E260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5" i="89"/>
  <c r="P94" i="88"/>
  <c r="P258" i="88"/>
  <c r="P259" i="88"/>
  <c r="E133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G253" i="88" s="1"/>
  <c r="J253" i="88" s="1"/>
  <c r="E254" i="88"/>
  <c r="E255" i="88"/>
  <c r="E256" i="88"/>
  <c r="E258" i="88"/>
  <c r="E259" i="88"/>
  <c r="E260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5" i="88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G253" i="87" s="1"/>
  <c r="J253" i="87" s="1"/>
  <c r="E254" i="87"/>
  <c r="E255" i="87"/>
  <c r="E256" i="87"/>
  <c r="E258" i="87"/>
  <c r="E259" i="87"/>
  <c r="E260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5" i="87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G253" i="86" s="1"/>
  <c r="J253" i="86" s="1"/>
  <c r="E254" i="86"/>
  <c r="E255" i="86"/>
  <c r="E256" i="86"/>
  <c r="E258" i="86"/>
  <c r="E259" i="86"/>
  <c r="E260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5" i="86"/>
  <c r="G258" i="85"/>
  <c r="J258" i="85" s="1"/>
  <c r="G259" i="85"/>
  <c r="J259" i="85" s="1"/>
  <c r="G260" i="85"/>
  <c r="J260" i="85" s="1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8" i="85"/>
  <c r="E259" i="85"/>
  <c r="E260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5" i="85"/>
  <c r="E248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9" i="84"/>
  <c r="E250" i="84"/>
  <c r="E251" i="84"/>
  <c r="E252" i="84"/>
  <c r="E253" i="84"/>
  <c r="E254" i="84"/>
  <c r="E255" i="84"/>
  <c r="E256" i="84"/>
  <c r="E258" i="84"/>
  <c r="E259" i="84"/>
  <c r="E260" i="84"/>
  <c r="E5" i="84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G255" i="83" s="1"/>
  <c r="J255" i="83" s="1"/>
  <c r="E256" i="83"/>
  <c r="E258" i="83"/>
  <c r="E259" i="83"/>
  <c r="E260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5" i="83"/>
  <c r="J246" i="81"/>
  <c r="J247" i="81"/>
  <c r="E247" i="82" s="1"/>
  <c r="J248" i="81"/>
  <c r="J249" i="81"/>
  <c r="J250" i="81"/>
  <c r="J251" i="81"/>
  <c r="E251" i="82" s="1"/>
  <c r="G251" i="82" s="1"/>
  <c r="J251" i="82" s="1"/>
  <c r="J252" i="81"/>
  <c r="E252" i="82" s="1"/>
  <c r="G252" i="82" s="1"/>
  <c r="J252" i="82" s="1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8" i="82"/>
  <c r="E249" i="82"/>
  <c r="E250" i="82"/>
  <c r="E253" i="82"/>
  <c r="E254" i="82"/>
  <c r="E255" i="82"/>
  <c r="G255" i="82" s="1"/>
  <c r="J255" i="82" s="1"/>
  <c r="E256" i="82"/>
  <c r="E258" i="82"/>
  <c r="E259" i="82"/>
  <c r="E260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M256" i="82"/>
  <c r="M257" i="82"/>
  <c r="M258" i="82"/>
  <c r="M259" i="82"/>
  <c r="M260" i="82"/>
  <c r="M261" i="82"/>
  <c r="G258" i="82"/>
  <c r="J258" i="82" s="1"/>
  <c r="G259" i="82"/>
  <c r="J259" i="82" s="1"/>
  <c r="G260" i="82"/>
  <c r="J260" i="82" s="1"/>
  <c r="G261" i="82"/>
  <c r="J261" i="82" s="1"/>
  <c r="E261" i="82"/>
  <c r="G254" i="82"/>
  <c r="J254" i="82" s="1"/>
  <c r="E5" i="82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8" i="81"/>
  <c r="E259" i="81"/>
  <c r="E260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5" i="81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G252" i="80" s="1"/>
  <c r="J252" i="80" s="1"/>
  <c r="E253" i="80"/>
  <c r="E254" i="80"/>
  <c r="E255" i="80"/>
  <c r="E256" i="80"/>
  <c r="E258" i="80"/>
  <c r="E259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5" i="80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258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5" i="79"/>
  <c r="J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259" i="78"/>
  <c r="E260" i="78"/>
  <c r="E5" i="78"/>
  <c r="E68" i="77"/>
  <c r="E69" i="77"/>
  <c r="E70" i="77"/>
  <c r="E71" i="77"/>
  <c r="E73" i="77"/>
  <c r="E75" i="77"/>
  <c r="E76" i="77"/>
  <c r="E77" i="77"/>
  <c r="E78" i="77"/>
  <c r="E79" i="77"/>
  <c r="E80" i="77"/>
  <c r="E81" i="77"/>
  <c r="E82" i="77"/>
  <c r="E83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E251" i="77"/>
  <c r="E252" i="77"/>
  <c r="G252" i="77" s="1"/>
  <c r="J252" i="77" s="1"/>
  <c r="E253" i="77"/>
  <c r="E254" i="77"/>
  <c r="E255" i="77"/>
  <c r="E256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24" i="77"/>
  <c r="E25" i="77"/>
  <c r="E26" i="77"/>
  <c r="E27" i="77"/>
  <c r="E28" i="77"/>
  <c r="G255" i="108"/>
  <c r="J255" i="108" s="1"/>
  <c r="G254" i="108"/>
  <c r="J254" i="108" s="1"/>
  <c r="G253" i="108"/>
  <c r="J253" i="108" s="1"/>
  <c r="G252" i="108"/>
  <c r="J252" i="108" s="1"/>
  <c r="G251" i="108"/>
  <c r="J251" i="108" s="1"/>
  <c r="G255" i="78"/>
  <c r="J255" i="78" s="1"/>
  <c r="G254" i="78"/>
  <c r="J254" i="78" s="1"/>
  <c r="G253" i="78"/>
  <c r="J253" i="78" s="1"/>
  <c r="G252" i="78"/>
  <c r="J252" i="78" s="1"/>
  <c r="G251" i="78"/>
  <c r="J251" i="78" s="1"/>
  <c r="G255" i="79"/>
  <c r="J255" i="79" s="1"/>
  <c r="G254" i="79"/>
  <c r="J254" i="79" s="1"/>
  <c r="G253" i="79"/>
  <c r="J253" i="79" s="1"/>
  <c r="G252" i="79"/>
  <c r="J252" i="79" s="1"/>
  <c r="G251" i="79"/>
  <c r="J251" i="79" s="1"/>
  <c r="G255" i="80"/>
  <c r="J255" i="80" s="1"/>
  <c r="G254" i="80"/>
  <c r="J254" i="80" s="1"/>
  <c r="G253" i="80"/>
  <c r="J253" i="80" s="1"/>
  <c r="G251" i="80"/>
  <c r="J251" i="80" s="1"/>
  <c r="G255" i="81"/>
  <c r="J255" i="81" s="1"/>
  <c r="G254" i="81"/>
  <c r="J254" i="81" s="1"/>
  <c r="G253" i="81"/>
  <c r="J253" i="81" s="1"/>
  <c r="G252" i="81"/>
  <c r="G251" i="81"/>
  <c r="G253" i="82"/>
  <c r="J253" i="82" s="1"/>
  <c r="G254" i="83"/>
  <c r="J254" i="83" s="1"/>
  <c r="G253" i="83"/>
  <c r="J253" i="83" s="1"/>
  <c r="G252" i="83"/>
  <c r="J252" i="83" s="1"/>
  <c r="G251" i="83"/>
  <c r="J251" i="83" s="1"/>
  <c r="G255" i="84"/>
  <c r="J255" i="84" s="1"/>
  <c r="G254" i="84"/>
  <c r="J254" i="84" s="1"/>
  <c r="G253" i="84"/>
  <c r="J253" i="84" s="1"/>
  <c r="G252" i="84"/>
  <c r="J252" i="84" s="1"/>
  <c r="G251" i="84"/>
  <c r="J251" i="84" s="1"/>
  <c r="G255" i="85"/>
  <c r="J255" i="85" s="1"/>
  <c r="G254" i="85"/>
  <c r="J254" i="85" s="1"/>
  <c r="G253" i="85"/>
  <c r="J253" i="85" s="1"/>
  <c r="G252" i="85"/>
  <c r="J252" i="85" s="1"/>
  <c r="G251" i="85"/>
  <c r="J251" i="85" s="1"/>
  <c r="G255" i="86"/>
  <c r="J255" i="86" s="1"/>
  <c r="G254" i="86"/>
  <c r="J254" i="86" s="1"/>
  <c r="G252" i="86"/>
  <c r="J252" i="86" s="1"/>
  <c r="G251" i="86"/>
  <c r="J251" i="86" s="1"/>
  <c r="G255" i="87"/>
  <c r="J255" i="87" s="1"/>
  <c r="G254" i="87"/>
  <c r="J254" i="87" s="1"/>
  <c r="G252" i="87"/>
  <c r="J252" i="87" s="1"/>
  <c r="G251" i="87"/>
  <c r="J251" i="87" s="1"/>
  <c r="G255" i="88"/>
  <c r="J255" i="88" s="1"/>
  <c r="G254" i="88"/>
  <c r="J254" i="88" s="1"/>
  <c r="G252" i="88"/>
  <c r="J252" i="88" s="1"/>
  <c r="G251" i="88"/>
  <c r="J251" i="88" s="1"/>
  <c r="G255" i="89"/>
  <c r="J255" i="89" s="1"/>
  <c r="G254" i="89"/>
  <c r="J254" i="89" s="1"/>
  <c r="G253" i="89"/>
  <c r="J253" i="89" s="1"/>
  <c r="G252" i="89"/>
  <c r="J252" i="89" s="1"/>
  <c r="G251" i="89"/>
  <c r="J251" i="89" s="1"/>
  <c r="G255" i="90"/>
  <c r="J255" i="90" s="1"/>
  <c r="G253" i="90"/>
  <c r="J253" i="90" s="1"/>
  <c r="G252" i="90"/>
  <c r="J252" i="90" s="1"/>
  <c r="G251" i="90"/>
  <c r="J251" i="90" s="1"/>
  <c r="G255" i="91"/>
  <c r="J255" i="91" s="1"/>
  <c r="G254" i="91"/>
  <c r="J254" i="91" s="1"/>
  <c r="G252" i="91"/>
  <c r="J252" i="91" s="1"/>
  <c r="G251" i="91"/>
  <c r="J251" i="91" s="1"/>
  <c r="G255" i="92"/>
  <c r="J255" i="92" s="1"/>
  <c r="G253" i="92"/>
  <c r="J253" i="92" s="1"/>
  <c r="G252" i="92"/>
  <c r="J252" i="92" s="1"/>
  <c r="G251" i="92"/>
  <c r="J251" i="92" s="1"/>
  <c r="G252" i="93"/>
  <c r="J252" i="93" s="1"/>
  <c r="E252" i="94" s="1"/>
  <c r="G252" i="94" s="1"/>
  <c r="J252" i="94" s="1"/>
  <c r="G251" i="93"/>
  <c r="J251" i="93" s="1"/>
  <c r="E251" i="94" s="1"/>
  <c r="G251" i="94" s="1"/>
  <c r="J251" i="94" s="1"/>
  <c r="G255" i="95"/>
  <c r="J255" i="95" s="1"/>
  <c r="G254" i="95"/>
  <c r="J254" i="95" s="1"/>
  <c r="G253" i="95"/>
  <c r="J253" i="95" s="1"/>
  <c r="G252" i="95"/>
  <c r="J252" i="95" s="1"/>
  <c r="G251" i="95"/>
  <c r="J251" i="95" s="1"/>
  <c r="G255" i="96"/>
  <c r="J255" i="96" s="1"/>
  <c r="G254" i="96"/>
  <c r="J254" i="96" s="1"/>
  <c r="G253" i="96"/>
  <c r="J253" i="96" s="1"/>
  <c r="G252" i="96"/>
  <c r="J252" i="96" s="1"/>
  <c r="G251" i="96"/>
  <c r="J251" i="96" s="1"/>
  <c r="G255" i="97"/>
  <c r="J255" i="97" s="1"/>
  <c r="G254" i="97"/>
  <c r="J254" i="97" s="1"/>
  <c r="G253" i="97"/>
  <c r="J253" i="97" s="1"/>
  <c r="G252" i="97"/>
  <c r="J252" i="97" s="1"/>
  <c r="G251" i="97"/>
  <c r="J251" i="97" s="1"/>
  <c r="G255" i="98"/>
  <c r="J255" i="98" s="1"/>
  <c r="G254" i="98"/>
  <c r="J254" i="98" s="1"/>
  <c r="G253" i="98"/>
  <c r="J253" i="98" s="1"/>
  <c r="G252" i="98"/>
  <c r="J252" i="98" s="1"/>
  <c r="G251" i="98"/>
  <c r="J251" i="98" s="1"/>
  <c r="G255" i="99"/>
  <c r="J255" i="99" s="1"/>
  <c r="G254" i="99"/>
  <c r="J254" i="99" s="1"/>
  <c r="G253" i="99"/>
  <c r="J253" i="99" s="1"/>
  <c r="G252" i="99"/>
  <c r="J252" i="99" s="1"/>
  <c r="G251" i="99"/>
  <c r="J251" i="99" s="1"/>
  <c r="G255" i="100"/>
  <c r="J255" i="100" s="1"/>
  <c r="G254" i="100"/>
  <c r="J254" i="100" s="1"/>
  <c r="G253" i="100"/>
  <c r="J253" i="100" s="1"/>
  <c r="G252" i="100"/>
  <c r="J252" i="100" s="1"/>
  <c r="G251" i="100"/>
  <c r="J251" i="100" s="1"/>
  <c r="G255" i="101"/>
  <c r="J255" i="101" s="1"/>
  <c r="G254" i="101"/>
  <c r="J254" i="101" s="1"/>
  <c r="G253" i="101"/>
  <c r="J253" i="101" s="1"/>
  <c r="G252" i="101"/>
  <c r="J252" i="101" s="1"/>
  <c r="G251" i="101"/>
  <c r="J251" i="101" s="1"/>
  <c r="G255" i="102"/>
  <c r="J255" i="102" s="1"/>
  <c r="G254" i="102"/>
  <c r="J254" i="102" s="1"/>
  <c r="G253" i="102"/>
  <c r="J253" i="102" s="1"/>
  <c r="G252" i="102"/>
  <c r="J252" i="102" s="1"/>
  <c r="G251" i="102"/>
  <c r="J251" i="102" s="1"/>
  <c r="G255" i="103"/>
  <c r="J255" i="103" s="1"/>
  <c r="G254" i="103"/>
  <c r="J254" i="103" s="1"/>
  <c r="G253" i="103"/>
  <c r="J253" i="103" s="1"/>
  <c r="G252" i="103"/>
  <c r="J252" i="103" s="1"/>
  <c r="G251" i="103"/>
  <c r="J251" i="103" s="1"/>
  <c r="G255" i="104"/>
  <c r="J255" i="104" s="1"/>
  <c r="G254" i="104"/>
  <c r="J254" i="104" s="1"/>
  <c r="G253" i="104"/>
  <c r="J253" i="104" s="1"/>
  <c r="G252" i="104"/>
  <c r="J252" i="104" s="1"/>
  <c r="G251" i="104"/>
  <c r="J251" i="104" s="1"/>
  <c r="G255" i="105"/>
  <c r="J255" i="105" s="1"/>
  <c r="G254" i="105"/>
  <c r="J254" i="105" s="1"/>
  <c r="G253" i="105"/>
  <c r="J253" i="105" s="1"/>
  <c r="G252" i="105"/>
  <c r="J252" i="105" s="1"/>
  <c r="G251" i="105"/>
  <c r="J251" i="105" s="1"/>
  <c r="G255" i="107"/>
  <c r="J255" i="107" s="1"/>
  <c r="G254" i="107"/>
  <c r="J254" i="107" s="1"/>
  <c r="G253" i="107"/>
  <c r="J253" i="107" s="1"/>
  <c r="G252" i="107"/>
  <c r="J252" i="107" s="1"/>
  <c r="G251" i="107"/>
  <c r="J251" i="107" s="1"/>
  <c r="G255" i="77"/>
  <c r="J255" i="77" s="1"/>
  <c r="G254" i="77"/>
  <c r="J254" i="77" s="1"/>
  <c r="G253" i="77"/>
  <c r="J253" i="77" s="1"/>
  <c r="G251" i="77"/>
  <c r="J251" i="77" s="1"/>
  <c r="J260" i="8" l="1"/>
  <c r="J236" i="8"/>
  <c r="J228" i="8"/>
  <c r="J220" i="8"/>
  <c r="J212" i="8"/>
  <c r="J196" i="8"/>
  <c r="J188" i="8"/>
  <c r="J172" i="8"/>
  <c r="J164" i="8"/>
  <c r="J156" i="8"/>
  <c r="J148" i="8"/>
  <c r="J140" i="8"/>
  <c r="J132" i="8"/>
  <c r="J124" i="8"/>
  <c r="J108" i="8"/>
  <c r="J92" i="8"/>
  <c r="J84" i="8"/>
  <c r="J68" i="8"/>
  <c r="J60" i="8"/>
  <c r="J52" i="8"/>
  <c r="J44" i="8"/>
  <c r="J36" i="8"/>
  <c r="J25" i="8"/>
  <c r="J9" i="8"/>
  <c r="J234" i="8"/>
  <c r="J218" i="8"/>
  <c r="J210" i="8"/>
  <c r="J202" i="8"/>
  <c r="J186" i="8"/>
  <c r="J162" i="8"/>
  <c r="J154" i="8"/>
  <c r="J146" i="8"/>
  <c r="J138" i="8"/>
  <c r="J122" i="8"/>
  <c r="J114" i="8"/>
  <c r="J106" i="8"/>
  <c r="J98" i="8"/>
  <c r="J90" i="8"/>
  <c r="J82" i="8"/>
  <c r="J58" i="8"/>
  <c r="J8" i="8"/>
  <c r="J233" i="8"/>
  <c r="J201" i="8"/>
  <c r="J193" i="8"/>
  <c r="J177" i="8"/>
  <c r="J169" i="8"/>
  <c r="J161" i="8"/>
  <c r="J153" i="8"/>
  <c r="J145" i="8"/>
  <c r="J137" i="8"/>
  <c r="J129" i="8"/>
  <c r="J121" i="8"/>
  <c r="J113" i="8"/>
  <c r="J105" i="8"/>
  <c r="J97" i="8"/>
  <c r="J89" i="8"/>
  <c r="J73" i="8"/>
  <c r="J57" i="8"/>
  <c r="J49" i="8"/>
  <c r="J26" i="8"/>
  <c r="J10" i="8"/>
  <c r="J28" i="8"/>
  <c r="J65" i="8"/>
  <c r="J178" i="8"/>
  <c r="J34" i="8"/>
  <c r="J12" i="8"/>
  <c r="J261" i="8"/>
  <c r="J253" i="8"/>
  <c r="J245" i="8"/>
  <c r="J237" i="8"/>
  <c r="J229" i="8"/>
  <c r="J221" i="8"/>
  <c r="J213" i="8"/>
  <c r="J197" i="8"/>
  <c r="J189" i="8"/>
  <c r="J181" i="8"/>
  <c r="J173" i="8"/>
  <c r="J165" i="8"/>
  <c r="J157" i="8"/>
  <c r="J149" i="8"/>
  <c r="J141" i="8"/>
  <c r="J133" i="8"/>
  <c r="J125" i="8"/>
  <c r="J117" i="8"/>
  <c r="J109" i="8"/>
  <c r="J101" i="8"/>
  <c r="J93" i="8"/>
  <c r="J85" i="8"/>
  <c r="J69" i="8"/>
  <c r="J61" i="8"/>
  <c r="J53" i="8"/>
  <c r="J45" i="8"/>
  <c r="J37" i="8"/>
  <c r="J23" i="8"/>
  <c r="G36" i="8"/>
  <c r="J209" i="8"/>
  <c r="J185" i="8"/>
  <c r="G181" i="8"/>
  <c r="G93" i="8"/>
  <c r="G28" i="8"/>
  <c r="J76" i="8"/>
  <c r="G157" i="8"/>
  <c r="G245" i="8"/>
  <c r="G141" i="8"/>
  <c r="G53" i="8"/>
  <c r="G213" i="8"/>
  <c r="G117" i="8"/>
  <c r="J14" i="8"/>
  <c r="J255" i="8"/>
  <c r="J247" i="8"/>
  <c r="J231" i="8"/>
  <c r="J207" i="8"/>
  <c r="J167" i="8"/>
  <c r="J143" i="8"/>
  <c r="J135" i="8"/>
  <c r="J103" i="8"/>
  <c r="J95" i="8"/>
  <c r="J71" i="8"/>
  <c r="J205" i="8"/>
  <c r="J81" i="8"/>
  <c r="J77" i="8"/>
  <c r="J47" i="8"/>
  <c r="J41" i="8"/>
  <c r="J6" i="8"/>
  <c r="J152" i="8"/>
  <c r="J223" i="8"/>
  <c r="J199" i="8"/>
  <c r="J33" i="8"/>
  <c r="G12" i="8"/>
  <c r="G237" i="8"/>
  <c r="G205" i="8"/>
  <c r="G137" i="8"/>
  <c r="G73" i="8"/>
  <c r="G57" i="8"/>
  <c r="J246" i="8"/>
  <c r="J238" i="8"/>
  <c r="J230" i="8"/>
  <c r="J222" i="8"/>
  <c r="J214" i="8"/>
  <c r="J206" i="8"/>
  <c r="J198" i="8"/>
  <c r="J190" i="8"/>
  <c r="J182" i="8"/>
  <c r="J174" i="8"/>
  <c r="J166" i="8"/>
  <c r="J150" i="8"/>
  <c r="J142" i="8"/>
  <c r="J126" i="8"/>
  <c r="J118" i="8"/>
  <c r="J102" i="8"/>
  <c r="J94" i="8"/>
  <c r="J86" i="8"/>
  <c r="J78" i="8"/>
  <c r="J70" i="8"/>
  <c r="J62" i="8"/>
  <c r="J54" i="8"/>
  <c r="J46" i="8"/>
  <c r="J38" i="8"/>
  <c r="J30" i="8"/>
  <c r="G10" i="8"/>
  <c r="G177" i="8"/>
  <c r="G133" i="8"/>
  <c r="G113" i="8"/>
  <c r="G69" i="8"/>
  <c r="G97" i="8"/>
  <c r="J29" i="8"/>
  <c r="G261" i="8"/>
  <c r="G229" i="8"/>
  <c r="G197" i="8"/>
  <c r="G173" i="8"/>
  <c r="G153" i="8"/>
  <c r="G109" i="8"/>
  <c r="G89" i="8"/>
  <c r="G47" i="8"/>
  <c r="J208" i="8"/>
  <c r="J15" i="8"/>
  <c r="G34" i="8"/>
  <c r="G149" i="8"/>
  <c r="G129" i="8"/>
  <c r="G85" i="8"/>
  <c r="G65" i="8"/>
  <c r="G44" i="8"/>
  <c r="J252" i="8"/>
  <c r="G121" i="8"/>
  <c r="G161" i="8"/>
  <c r="G253" i="8"/>
  <c r="G221" i="8"/>
  <c r="G189" i="8"/>
  <c r="G169" i="8"/>
  <c r="G125" i="8"/>
  <c r="G105" i="8"/>
  <c r="G61" i="8"/>
  <c r="J241" i="8"/>
  <c r="G185" i="8"/>
  <c r="J176" i="8"/>
  <c r="G165" i="8"/>
  <c r="G145" i="8"/>
  <c r="G101" i="8"/>
  <c r="G81" i="8"/>
  <c r="J100" i="8"/>
  <c r="J224" i="8"/>
  <c r="J200" i="8"/>
  <c r="J192" i="8"/>
  <c r="J184" i="8"/>
  <c r="J168" i="8"/>
  <c r="J160" i="8"/>
  <c r="J136" i="8"/>
  <c r="J128" i="8"/>
  <c r="J120" i="8"/>
  <c r="J112" i="8"/>
  <c r="J96" i="8"/>
  <c r="J88" i="8"/>
  <c r="J80" i="8"/>
  <c r="J72" i="8"/>
  <c r="J64" i="8"/>
  <c r="J56" i="8"/>
  <c r="J48" i="8"/>
  <c r="J40" i="8"/>
  <c r="J32" i="8"/>
  <c r="G30" i="8"/>
  <c r="G14" i="8"/>
  <c r="G6" i="8"/>
  <c r="G255" i="8"/>
  <c r="G247" i="8"/>
  <c r="G231" i="8"/>
  <c r="G207" i="8"/>
  <c r="G167" i="8"/>
  <c r="G143" i="8"/>
  <c r="G135" i="8"/>
  <c r="G103" i="8"/>
  <c r="G95" i="8"/>
  <c r="G71" i="8"/>
  <c r="G46" i="8"/>
  <c r="G38" i="8"/>
  <c r="J17" i="8"/>
  <c r="J7" i="8"/>
  <c r="J254" i="8"/>
  <c r="J244" i="8"/>
  <c r="J226" i="8"/>
  <c r="J158" i="8"/>
  <c r="J134" i="8"/>
  <c r="J104" i="8"/>
  <c r="J239" i="8"/>
  <c r="J215" i="8"/>
  <c r="J191" i="8"/>
  <c r="J183" i="8"/>
  <c r="J175" i="8"/>
  <c r="J159" i="8"/>
  <c r="J151" i="8"/>
  <c r="J127" i="8"/>
  <c r="J119" i="8"/>
  <c r="J87" i="8"/>
  <c r="J79" i="8"/>
  <c r="J63" i="8"/>
  <c r="J55" i="8"/>
  <c r="J39" i="8"/>
  <c r="G29" i="8"/>
  <c r="G246" i="8"/>
  <c r="G238" i="8"/>
  <c r="G230" i="8"/>
  <c r="G222" i="8"/>
  <c r="G214" i="8"/>
  <c r="G206" i="8"/>
  <c r="G198" i="8"/>
  <c r="G190" i="8"/>
  <c r="G182" i="8"/>
  <c r="G174" i="8"/>
  <c r="G166" i="8"/>
  <c r="G150" i="8"/>
  <c r="G142" i="8"/>
  <c r="G126" i="8"/>
  <c r="G118" i="8"/>
  <c r="G102" i="8"/>
  <c r="G94" i="8"/>
  <c r="G86" i="8"/>
  <c r="G78" i="8"/>
  <c r="G70" i="8"/>
  <c r="G62" i="8"/>
  <c r="G54" i="8"/>
  <c r="G45" i="8"/>
  <c r="G37" i="8"/>
  <c r="J16" i="8"/>
  <c r="J242" i="8"/>
  <c r="J225" i="8"/>
  <c r="J204" i="8"/>
  <c r="J180" i="8"/>
  <c r="J130" i="8"/>
  <c r="J42" i="8"/>
  <c r="G260" i="8"/>
  <c r="G236" i="8"/>
  <c r="G228" i="8"/>
  <c r="G220" i="8"/>
  <c r="G212" i="8"/>
  <c r="G196" i="8"/>
  <c r="G188" i="8"/>
  <c r="G172" i="8"/>
  <c r="G164" i="8"/>
  <c r="G156" i="8"/>
  <c r="G148" i="8"/>
  <c r="G140" i="8"/>
  <c r="G132" i="8"/>
  <c r="G124" i="8"/>
  <c r="G108" i="8"/>
  <c r="G92" i="8"/>
  <c r="G84" i="8"/>
  <c r="G68" i="8"/>
  <c r="G60" i="8"/>
  <c r="G52" i="8"/>
  <c r="J250" i="8"/>
  <c r="J240" i="8"/>
  <c r="G26" i="8"/>
  <c r="J258" i="8"/>
  <c r="J249" i="8"/>
  <c r="J217" i="8"/>
  <c r="J194" i="8"/>
  <c r="J170" i="8"/>
  <c r="J144" i="8"/>
  <c r="J66" i="8"/>
  <c r="G25" i="8"/>
  <c r="G9" i="8"/>
  <c r="G234" i="8"/>
  <c r="G218" i="8"/>
  <c r="G210" i="8"/>
  <c r="G202" i="8"/>
  <c r="G186" i="8"/>
  <c r="G178" i="8"/>
  <c r="G162" i="8"/>
  <c r="G154" i="8"/>
  <c r="G146" i="8"/>
  <c r="G138" i="8"/>
  <c r="G122" i="8"/>
  <c r="G114" i="8"/>
  <c r="G106" i="8"/>
  <c r="G98" i="8"/>
  <c r="G90" i="8"/>
  <c r="G82" i="8"/>
  <c r="G58" i="8"/>
  <c r="G49" i="8"/>
  <c r="G41" i="8"/>
  <c r="J257" i="8"/>
  <c r="J248" i="8"/>
  <c r="J216" i="8"/>
  <c r="G8" i="8"/>
  <c r="G233" i="8"/>
  <c r="G209" i="8"/>
  <c r="G201" i="8"/>
  <c r="G193" i="8"/>
  <c r="J256" i="8"/>
  <c r="J232" i="8"/>
  <c r="J24" i="8"/>
  <c r="G23" i="8"/>
  <c r="G224" i="8"/>
  <c r="G208" i="8"/>
  <c r="G200" i="8"/>
  <c r="G192" i="8"/>
  <c r="G184" i="8"/>
  <c r="G168" i="8"/>
  <c r="G160" i="8"/>
  <c r="G136" i="8"/>
  <c r="G128" i="8"/>
  <c r="G120" i="8"/>
  <c r="G112" i="8"/>
  <c r="G96" i="8"/>
  <c r="G88" i="8"/>
  <c r="G80" i="8"/>
  <c r="G72" i="8"/>
  <c r="G64" i="8"/>
  <c r="G56" i="8"/>
  <c r="J22" i="8"/>
  <c r="J111" i="8"/>
  <c r="J31" i="8"/>
  <c r="J21" i="8"/>
  <c r="J13" i="8"/>
  <c r="J110" i="8"/>
  <c r="J20" i="8"/>
  <c r="J27" i="8"/>
  <c r="J19" i="8"/>
  <c r="J11" i="8"/>
  <c r="J116" i="8"/>
  <c r="J18" i="8"/>
  <c r="J259" i="8"/>
  <c r="J251" i="8"/>
  <c r="J243" i="8"/>
  <c r="J235" i="8"/>
  <c r="J227" i="8"/>
  <c r="J219" i="8"/>
  <c r="J211" i="8"/>
  <c r="J203" i="8"/>
  <c r="J195" i="8"/>
  <c r="J187" i="8"/>
  <c r="J179" i="8"/>
  <c r="J171" i="8"/>
  <c r="J163" i="8"/>
  <c r="J155" i="8"/>
  <c r="J147" i="8"/>
  <c r="J139" i="8"/>
  <c r="J131" i="8"/>
  <c r="J123" i="8"/>
  <c r="J115" i="8"/>
  <c r="J107" i="8"/>
  <c r="J99" i="8"/>
  <c r="J91" i="8"/>
  <c r="J83" i="8"/>
  <c r="J75" i="8"/>
  <c r="J67" i="8"/>
  <c r="J59" i="8"/>
  <c r="J51" i="8"/>
  <c r="J43" i="8"/>
  <c r="J35" i="8"/>
  <c r="J74" i="8"/>
  <c r="J50" i="8"/>
  <c r="G250" i="78"/>
  <c r="J250" i="78" s="1"/>
  <c r="G250" i="79"/>
  <c r="J250" i="79" s="1"/>
  <c r="G250" i="80"/>
  <c r="J250" i="80" s="1"/>
  <c r="G250" i="81"/>
  <c r="G250" i="82"/>
  <c r="J250" i="82" s="1"/>
  <c r="G250" i="83"/>
  <c r="J250" i="83" s="1"/>
  <c r="G250" i="84"/>
  <c r="J250" i="84" s="1"/>
  <c r="G250" i="85"/>
  <c r="J250" i="85" s="1"/>
  <c r="G250" i="86"/>
  <c r="J250" i="86" s="1"/>
  <c r="G250" i="87"/>
  <c r="J250" i="87" s="1"/>
  <c r="G250" i="88"/>
  <c r="J250" i="88" s="1"/>
  <c r="G250" i="89"/>
  <c r="J250" i="89" s="1"/>
  <c r="G250" i="90"/>
  <c r="J250" i="90" s="1"/>
  <c r="G250" i="91"/>
  <c r="J250" i="91" s="1"/>
  <c r="G250" i="92"/>
  <c r="J250" i="92" s="1"/>
  <c r="G250" i="93"/>
  <c r="J250" i="93" s="1"/>
  <c r="E250" i="94" s="1"/>
  <c r="G250" i="94" s="1"/>
  <c r="J250" i="94" s="1"/>
  <c r="G250" i="95"/>
  <c r="J250" i="95" s="1"/>
  <c r="G250" i="96"/>
  <c r="J250" i="96" s="1"/>
  <c r="G250" i="97"/>
  <c r="J250" i="97" s="1"/>
  <c r="G250" i="98"/>
  <c r="J250" i="98" s="1"/>
  <c r="G250" i="99"/>
  <c r="J250" i="99" s="1"/>
  <c r="G250" i="100"/>
  <c r="J250" i="100" s="1"/>
  <c r="G250" i="101"/>
  <c r="J250" i="101" s="1"/>
  <c r="G250" i="102"/>
  <c r="J250" i="102" s="1"/>
  <c r="G250" i="103"/>
  <c r="J250" i="103" s="1"/>
  <c r="G250" i="104"/>
  <c r="J250" i="104" s="1"/>
  <c r="G250" i="105"/>
  <c r="J250" i="105" s="1"/>
  <c r="G250" i="107"/>
  <c r="J250" i="107" s="1"/>
  <c r="G250" i="77"/>
  <c r="J250" i="77" s="1"/>
  <c r="G243" i="77"/>
  <c r="J243" i="77" s="1"/>
  <c r="G244" i="77"/>
  <c r="J244" i="77" s="1"/>
  <c r="G245" i="77"/>
  <c r="J245" i="77" s="1"/>
  <c r="G246" i="77"/>
  <c r="J246" i="77" s="1"/>
  <c r="G247" i="77"/>
  <c r="J247" i="77" s="1"/>
  <c r="G248" i="77"/>
  <c r="J248" i="77" s="1"/>
  <c r="G249" i="77"/>
  <c r="J249" i="77" s="1"/>
  <c r="M240" i="74"/>
  <c r="M241" i="74"/>
  <c r="M242" i="74"/>
  <c r="M243" i="74"/>
  <c r="M244" i="74"/>
  <c r="M245" i="74"/>
  <c r="M246" i="74"/>
  <c r="M247" i="74"/>
  <c r="M248" i="74"/>
  <c r="M249" i="74"/>
  <c r="M250" i="74"/>
  <c r="M251" i="74"/>
  <c r="M252" i="74"/>
  <c r="M253" i="74"/>
  <c r="M254" i="74"/>
  <c r="M255" i="74"/>
  <c r="M256" i="74"/>
  <c r="J237" i="74"/>
  <c r="J238" i="74"/>
  <c r="J239" i="74"/>
  <c r="J240" i="74"/>
  <c r="J241" i="74"/>
  <c r="J242" i="74"/>
  <c r="J243" i="74"/>
  <c r="J244" i="74"/>
  <c r="J245" i="74"/>
  <c r="J246" i="74"/>
  <c r="J247" i="74"/>
  <c r="J250" i="74"/>
  <c r="J251" i="74"/>
  <c r="J252" i="74"/>
  <c r="J253" i="74"/>
  <c r="J254" i="74"/>
  <c r="G241" i="74"/>
  <c r="G242" i="74"/>
  <c r="G243" i="74"/>
  <c r="G244" i="74"/>
  <c r="G245" i="74"/>
  <c r="G246" i="74"/>
  <c r="G247" i="74"/>
  <c r="G248" i="74"/>
  <c r="J248" i="74" s="1"/>
  <c r="G249" i="74"/>
  <c r="J249" i="74" s="1"/>
  <c r="G250" i="74"/>
  <c r="G251" i="74"/>
  <c r="G252" i="74"/>
  <c r="G253" i="74"/>
  <c r="G254" i="74"/>
  <c r="G255" i="74"/>
  <c r="P94" i="106"/>
  <c r="P94" i="105"/>
  <c r="P94" i="104"/>
  <c r="P94" i="99"/>
  <c r="P94" i="96"/>
  <c r="M14" i="95"/>
  <c r="M15" i="95"/>
  <c r="M16" i="95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R104" i="78"/>
  <c r="R105" i="78"/>
  <c r="R106" i="78"/>
  <c r="R107" i="78"/>
  <c r="R108" i="78"/>
  <c r="R109" i="78"/>
  <c r="R110" i="78"/>
  <c r="R111" i="78"/>
  <c r="R104" i="79"/>
  <c r="R105" i="79"/>
  <c r="R106" i="79"/>
  <c r="R107" i="79"/>
  <c r="R108" i="79"/>
  <c r="R109" i="79"/>
  <c r="R110" i="79"/>
  <c r="R111" i="79"/>
  <c r="R104" i="80"/>
  <c r="R105" i="80"/>
  <c r="R106" i="80"/>
  <c r="R107" i="80"/>
  <c r="R108" i="80"/>
  <c r="R109" i="80"/>
  <c r="R110" i="80"/>
  <c r="R111" i="80"/>
  <c r="R104" i="81"/>
  <c r="R105" i="81"/>
  <c r="R106" i="81"/>
  <c r="R107" i="81"/>
  <c r="R108" i="81"/>
  <c r="R109" i="81"/>
  <c r="R110" i="81"/>
  <c r="R111" i="81"/>
  <c r="R104" i="82"/>
  <c r="R105" i="82"/>
  <c r="R106" i="82"/>
  <c r="R107" i="82"/>
  <c r="R108" i="82"/>
  <c r="R109" i="82"/>
  <c r="R110" i="82"/>
  <c r="R111" i="82"/>
  <c r="R104" i="83"/>
  <c r="R105" i="83"/>
  <c r="R106" i="83"/>
  <c r="R107" i="83"/>
  <c r="R108" i="83"/>
  <c r="R109" i="83"/>
  <c r="R110" i="83"/>
  <c r="R111" i="83"/>
  <c r="R104" i="84"/>
  <c r="R105" i="84"/>
  <c r="R106" i="84"/>
  <c r="R107" i="84"/>
  <c r="R108" i="84"/>
  <c r="R109" i="84"/>
  <c r="R110" i="84"/>
  <c r="R111" i="84"/>
  <c r="R104" i="85"/>
  <c r="R105" i="85"/>
  <c r="R106" i="85"/>
  <c r="R107" i="85"/>
  <c r="R108" i="85"/>
  <c r="R109" i="85"/>
  <c r="R110" i="85"/>
  <c r="R111" i="85"/>
  <c r="R104" i="86"/>
  <c r="R105" i="86"/>
  <c r="R106" i="86"/>
  <c r="R107" i="86"/>
  <c r="R108" i="86"/>
  <c r="R109" i="86"/>
  <c r="R110" i="86"/>
  <c r="R111" i="86"/>
  <c r="R104" i="87"/>
  <c r="R105" i="87"/>
  <c r="R106" i="87"/>
  <c r="R107" i="87"/>
  <c r="R108" i="87"/>
  <c r="R109" i="87"/>
  <c r="R110" i="87"/>
  <c r="R111" i="87"/>
  <c r="R104" i="88"/>
  <c r="R105" i="88"/>
  <c r="R106" i="88"/>
  <c r="R107" i="88"/>
  <c r="R108" i="88"/>
  <c r="R109" i="88"/>
  <c r="R110" i="88"/>
  <c r="R111" i="88"/>
  <c r="R104" i="89"/>
  <c r="R105" i="89"/>
  <c r="R106" i="89"/>
  <c r="R107" i="89"/>
  <c r="R108" i="89"/>
  <c r="R109" i="89"/>
  <c r="R110" i="89"/>
  <c r="R111" i="89"/>
  <c r="R104" i="90"/>
  <c r="R105" i="90"/>
  <c r="R106" i="90"/>
  <c r="R107" i="90"/>
  <c r="R108" i="90"/>
  <c r="R109" i="90"/>
  <c r="R110" i="90"/>
  <c r="R111" i="90"/>
  <c r="R104" i="91"/>
  <c r="R105" i="91"/>
  <c r="R106" i="91"/>
  <c r="R107" i="91"/>
  <c r="R108" i="91"/>
  <c r="R109" i="91"/>
  <c r="R110" i="91"/>
  <c r="R111" i="91"/>
  <c r="R104" i="92"/>
  <c r="R105" i="92"/>
  <c r="R106" i="92"/>
  <c r="R107" i="92"/>
  <c r="R108" i="92"/>
  <c r="R109" i="92"/>
  <c r="R110" i="92"/>
  <c r="R111" i="92"/>
  <c r="R104" i="93"/>
  <c r="R105" i="93"/>
  <c r="R106" i="93"/>
  <c r="R107" i="93"/>
  <c r="R108" i="93"/>
  <c r="R109" i="93"/>
  <c r="R110" i="93"/>
  <c r="R111" i="93"/>
  <c r="R104" i="94"/>
  <c r="R105" i="94"/>
  <c r="R106" i="94"/>
  <c r="R107" i="94"/>
  <c r="R108" i="94"/>
  <c r="R109" i="94"/>
  <c r="R110" i="94"/>
  <c r="R111" i="94"/>
  <c r="R104" i="95"/>
  <c r="R105" i="95"/>
  <c r="R106" i="95"/>
  <c r="R107" i="95"/>
  <c r="R108" i="95"/>
  <c r="R109" i="95"/>
  <c r="R110" i="95"/>
  <c r="R111" i="95"/>
  <c r="R104" i="96"/>
  <c r="R105" i="96"/>
  <c r="R106" i="96"/>
  <c r="R107" i="96"/>
  <c r="R108" i="96"/>
  <c r="R109" i="96"/>
  <c r="R110" i="96"/>
  <c r="R111" i="96"/>
  <c r="R104" i="97"/>
  <c r="R105" i="97"/>
  <c r="R106" i="97"/>
  <c r="R107" i="97"/>
  <c r="R108" i="97"/>
  <c r="R109" i="97"/>
  <c r="R110" i="97"/>
  <c r="R111" i="97"/>
  <c r="R104" i="98"/>
  <c r="R105" i="98"/>
  <c r="R106" i="98"/>
  <c r="R107" i="98"/>
  <c r="R108" i="98"/>
  <c r="R109" i="98"/>
  <c r="R110" i="98"/>
  <c r="R111" i="98"/>
  <c r="R104" i="99"/>
  <c r="R105" i="99"/>
  <c r="R106" i="99"/>
  <c r="R107" i="99"/>
  <c r="R108" i="99"/>
  <c r="R109" i="99"/>
  <c r="R110" i="99"/>
  <c r="R111" i="99"/>
  <c r="R104" i="100"/>
  <c r="R105" i="100"/>
  <c r="R106" i="100"/>
  <c r="R107" i="100"/>
  <c r="R108" i="100"/>
  <c r="R109" i="100"/>
  <c r="R110" i="100"/>
  <c r="R111" i="100"/>
  <c r="R104" i="101"/>
  <c r="R105" i="101"/>
  <c r="R106" i="101"/>
  <c r="R107" i="101"/>
  <c r="R108" i="101"/>
  <c r="R109" i="101"/>
  <c r="R110" i="101"/>
  <c r="R111" i="101"/>
  <c r="R104" i="102"/>
  <c r="R105" i="102"/>
  <c r="R106" i="102"/>
  <c r="R107" i="102"/>
  <c r="R108" i="102"/>
  <c r="R109" i="102"/>
  <c r="R110" i="102"/>
  <c r="R111" i="102"/>
  <c r="R104" i="103"/>
  <c r="R105" i="103"/>
  <c r="R106" i="103"/>
  <c r="R107" i="103"/>
  <c r="R108" i="103"/>
  <c r="R109" i="103"/>
  <c r="R110" i="103"/>
  <c r="R111" i="103"/>
  <c r="R104" i="104"/>
  <c r="R105" i="104"/>
  <c r="R106" i="104"/>
  <c r="R107" i="104"/>
  <c r="R108" i="104"/>
  <c r="R109" i="104"/>
  <c r="R110" i="104"/>
  <c r="R111" i="104"/>
  <c r="R104" i="105"/>
  <c r="R105" i="105"/>
  <c r="R106" i="105"/>
  <c r="R107" i="105"/>
  <c r="R108" i="105"/>
  <c r="R109" i="105"/>
  <c r="R110" i="105"/>
  <c r="R111" i="105"/>
  <c r="R104" i="106"/>
  <c r="R105" i="106"/>
  <c r="R106" i="106"/>
  <c r="R107" i="106"/>
  <c r="R108" i="106"/>
  <c r="R109" i="106"/>
  <c r="R110" i="106"/>
  <c r="R111" i="106"/>
  <c r="R104" i="107"/>
  <c r="R105" i="107"/>
  <c r="R106" i="107"/>
  <c r="R107" i="107"/>
  <c r="R108" i="107"/>
  <c r="R109" i="107"/>
  <c r="R110" i="107"/>
  <c r="R111" i="107"/>
  <c r="R104" i="77"/>
  <c r="R105" i="77"/>
  <c r="R106" i="77"/>
  <c r="R107" i="77"/>
  <c r="R108" i="77"/>
  <c r="R109" i="77"/>
  <c r="R110" i="77"/>
  <c r="R111" i="77"/>
  <c r="P94" i="78"/>
  <c r="P94" i="79"/>
  <c r="P94" i="80"/>
  <c r="P94" i="81"/>
  <c r="P94" i="82"/>
  <c r="P94" i="83"/>
  <c r="P94" i="84"/>
  <c r="P94" i="85"/>
  <c r="P94" i="86"/>
  <c r="P94" i="87"/>
  <c r="P94" i="89"/>
  <c r="P94" i="90"/>
  <c r="P94" i="91"/>
  <c r="P94" i="92"/>
  <c r="P94" i="93"/>
  <c r="P94" i="94"/>
  <c r="P94" i="95"/>
  <c r="P94" i="97"/>
  <c r="P94" i="98"/>
  <c r="P94" i="100"/>
  <c r="P94" i="101"/>
  <c r="P94" i="102"/>
  <c r="P94" i="107"/>
  <c r="P94" i="77"/>
  <c r="G249" i="78"/>
  <c r="J249" i="78" s="1"/>
  <c r="G248" i="78"/>
  <c r="J248" i="78" s="1"/>
  <c r="G247" i="78"/>
  <c r="J247" i="78" s="1"/>
  <c r="G246" i="78"/>
  <c r="J246" i="78" s="1"/>
  <c r="G245" i="78"/>
  <c r="J245" i="78" s="1"/>
  <c r="G244" i="78"/>
  <c r="J244" i="78" s="1"/>
  <c r="G243" i="78"/>
  <c r="J243" i="78" s="1"/>
  <c r="G249" i="79"/>
  <c r="J249" i="79" s="1"/>
  <c r="G248" i="79"/>
  <c r="J248" i="79" s="1"/>
  <c r="G247" i="79"/>
  <c r="J247" i="79" s="1"/>
  <c r="G246" i="79"/>
  <c r="J246" i="79" s="1"/>
  <c r="G245" i="79"/>
  <c r="J245" i="79" s="1"/>
  <c r="G244" i="79"/>
  <c r="J244" i="79" s="1"/>
  <c r="G243" i="79"/>
  <c r="J243" i="79" s="1"/>
  <c r="G249" i="80"/>
  <c r="J249" i="80" s="1"/>
  <c r="G248" i="80"/>
  <c r="J248" i="80" s="1"/>
  <c r="G247" i="80"/>
  <c r="J247" i="80" s="1"/>
  <c r="G246" i="80"/>
  <c r="J246" i="80" s="1"/>
  <c r="G245" i="80"/>
  <c r="J245" i="80" s="1"/>
  <c r="G244" i="80"/>
  <c r="J244" i="80" s="1"/>
  <c r="G243" i="80"/>
  <c r="J243" i="80" s="1"/>
  <c r="G249" i="81"/>
  <c r="G248" i="81"/>
  <c r="G247" i="81"/>
  <c r="G246" i="81"/>
  <c r="G245" i="81"/>
  <c r="J245" i="81" s="1"/>
  <c r="G244" i="81"/>
  <c r="J244" i="81" s="1"/>
  <c r="G243" i="81"/>
  <c r="J243" i="81" s="1"/>
  <c r="G249" i="82"/>
  <c r="J249" i="82" s="1"/>
  <c r="G248" i="82"/>
  <c r="J248" i="82" s="1"/>
  <c r="G247" i="82"/>
  <c r="J247" i="82" s="1"/>
  <c r="G246" i="82"/>
  <c r="J246" i="82" s="1"/>
  <c r="G245" i="82"/>
  <c r="J245" i="82" s="1"/>
  <c r="G244" i="82"/>
  <c r="J244" i="82" s="1"/>
  <c r="G243" i="82"/>
  <c r="J243" i="82" s="1"/>
  <c r="G249" i="83"/>
  <c r="G248" i="83"/>
  <c r="J248" i="83" s="1"/>
  <c r="G247" i="83"/>
  <c r="J247" i="83" s="1"/>
  <c r="G246" i="83"/>
  <c r="J246" i="83" s="1"/>
  <c r="G245" i="83"/>
  <c r="J245" i="83" s="1"/>
  <c r="G244" i="83"/>
  <c r="J244" i="83" s="1"/>
  <c r="G243" i="83"/>
  <c r="J243" i="83" s="1"/>
  <c r="G249" i="84"/>
  <c r="J249" i="84" s="1"/>
  <c r="G248" i="84"/>
  <c r="J248" i="84" s="1"/>
  <c r="G247" i="84"/>
  <c r="J247" i="84" s="1"/>
  <c r="G246" i="84"/>
  <c r="J246" i="84" s="1"/>
  <c r="G245" i="84"/>
  <c r="J245" i="84" s="1"/>
  <c r="G244" i="84"/>
  <c r="J244" i="84" s="1"/>
  <c r="G243" i="84"/>
  <c r="J243" i="84" s="1"/>
  <c r="G249" i="85"/>
  <c r="J249" i="85" s="1"/>
  <c r="G248" i="85"/>
  <c r="J248" i="85" s="1"/>
  <c r="G247" i="85"/>
  <c r="J247" i="85" s="1"/>
  <c r="G246" i="85"/>
  <c r="J246" i="85" s="1"/>
  <c r="G245" i="85"/>
  <c r="J245" i="85" s="1"/>
  <c r="G244" i="85"/>
  <c r="J244" i="85" s="1"/>
  <c r="G243" i="85"/>
  <c r="J243" i="85" s="1"/>
  <c r="G249" i="86"/>
  <c r="G248" i="86"/>
  <c r="J248" i="86" s="1"/>
  <c r="G247" i="86"/>
  <c r="J247" i="86" s="1"/>
  <c r="G246" i="86"/>
  <c r="J246" i="86" s="1"/>
  <c r="G245" i="86"/>
  <c r="J245" i="86" s="1"/>
  <c r="G244" i="86"/>
  <c r="J244" i="86" s="1"/>
  <c r="G243" i="86"/>
  <c r="J243" i="86" s="1"/>
  <c r="G249" i="87"/>
  <c r="G248" i="87"/>
  <c r="J248" i="87" s="1"/>
  <c r="G247" i="87"/>
  <c r="J247" i="87" s="1"/>
  <c r="G246" i="87"/>
  <c r="J246" i="87" s="1"/>
  <c r="G245" i="87"/>
  <c r="J245" i="87" s="1"/>
  <c r="G244" i="87"/>
  <c r="J244" i="87" s="1"/>
  <c r="G243" i="87"/>
  <c r="J243" i="87" s="1"/>
  <c r="G249" i="88"/>
  <c r="G248" i="88"/>
  <c r="J248" i="88" s="1"/>
  <c r="G247" i="88"/>
  <c r="J247" i="88" s="1"/>
  <c r="G246" i="88"/>
  <c r="J246" i="88" s="1"/>
  <c r="G245" i="88"/>
  <c r="J245" i="88" s="1"/>
  <c r="G244" i="88"/>
  <c r="J244" i="88" s="1"/>
  <c r="G243" i="88"/>
  <c r="J243" i="88" s="1"/>
  <c r="G249" i="89"/>
  <c r="G248" i="89"/>
  <c r="J248" i="89" s="1"/>
  <c r="G247" i="89"/>
  <c r="J247" i="89" s="1"/>
  <c r="G246" i="89"/>
  <c r="J246" i="89" s="1"/>
  <c r="G245" i="89"/>
  <c r="J245" i="89" s="1"/>
  <c r="G244" i="89"/>
  <c r="J244" i="89" s="1"/>
  <c r="G243" i="89"/>
  <c r="J243" i="89" s="1"/>
  <c r="G249" i="90"/>
  <c r="G248" i="90"/>
  <c r="J248" i="90" s="1"/>
  <c r="G247" i="90"/>
  <c r="J247" i="90" s="1"/>
  <c r="G246" i="90"/>
  <c r="J246" i="90" s="1"/>
  <c r="G245" i="90"/>
  <c r="J245" i="90" s="1"/>
  <c r="G244" i="90"/>
  <c r="J244" i="90" s="1"/>
  <c r="G243" i="90"/>
  <c r="J243" i="90" s="1"/>
  <c r="G249" i="91"/>
  <c r="G248" i="91"/>
  <c r="J248" i="91" s="1"/>
  <c r="G247" i="91"/>
  <c r="J247" i="91" s="1"/>
  <c r="G246" i="91"/>
  <c r="J246" i="91" s="1"/>
  <c r="G245" i="91"/>
  <c r="J245" i="91" s="1"/>
  <c r="G244" i="91"/>
  <c r="J244" i="91" s="1"/>
  <c r="G243" i="91"/>
  <c r="J243" i="91" s="1"/>
  <c r="G249" i="92"/>
  <c r="G248" i="92"/>
  <c r="J248" i="92" s="1"/>
  <c r="G247" i="92"/>
  <c r="J247" i="92" s="1"/>
  <c r="G246" i="92"/>
  <c r="J246" i="92" s="1"/>
  <c r="G245" i="92"/>
  <c r="J245" i="92" s="1"/>
  <c r="G244" i="92"/>
  <c r="J244" i="92" s="1"/>
  <c r="G243" i="92"/>
  <c r="J243" i="92" s="1"/>
  <c r="G249" i="93"/>
  <c r="J249" i="93" s="1"/>
  <c r="E249" i="94" s="1"/>
  <c r="G249" i="94" s="1"/>
  <c r="J249" i="94" s="1"/>
  <c r="G248" i="93"/>
  <c r="J248" i="93" s="1"/>
  <c r="E248" i="94" s="1"/>
  <c r="G248" i="94" s="1"/>
  <c r="J248" i="94" s="1"/>
  <c r="G247" i="93"/>
  <c r="J247" i="93" s="1"/>
  <c r="E247" i="94" s="1"/>
  <c r="G247" i="94" s="1"/>
  <c r="J247" i="94" s="1"/>
  <c r="G246" i="93"/>
  <c r="J246" i="93" s="1"/>
  <c r="E246" i="94" s="1"/>
  <c r="G246" i="94" s="1"/>
  <c r="J246" i="94" s="1"/>
  <c r="G245" i="93"/>
  <c r="J245" i="93" s="1"/>
  <c r="E245" i="94" s="1"/>
  <c r="G245" i="94" s="1"/>
  <c r="J245" i="94" s="1"/>
  <c r="G244" i="93"/>
  <c r="J244" i="93" s="1"/>
  <c r="E244" i="94" s="1"/>
  <c r="G244" i="94" s="1"/>
  <c r="J244" i="94" s="1"/>
  <c r="G243" i="93"/>
  <c r="J243" i="93" s="1"/>
  <c r="E243" i="94" s="1"/>
  <c r="G243" i="94" s="1"/>
  <c r="J243" i="94" s="1"/>
  <c r="G249" i="95"/>
  <c r="J249" i="95" s="1"/>
  <c r="G248" i="95"/>
  <c r="J248" i="95" s="1"/>
  <c r="G247" i="95"/>
  <c r="J247" i="95" s="1"/>
  <c r="G246" i="95"/>
  <c r="J246" i="95" s="1"/>
  <c r="G245" i="95"/>
  <c r="J245" i="95" s="1"/>
  <c r="G244" i="95"/>
  <c r="J244" i="95" s="1"/>
  <c r="G243" i="95"/>
  <c r="J243" i="95" s="1"/>
  <c r="G249" i="96"/>
  <c r="G248" i="96"/>
  <c r="J248" i="96" s="1"/>
  <c r="G247" i="96"/>
  <c r="J247" i="96" s="1"/>
  <c r="G246" i="96"/>
  <c r="J246" i="96" s="1"/>
  <c r="G245" i="96"/>
  <c r="J245" i="96" s="1"/>
  <c r="G244" i="96"/>
  <c r="J244" i="96" s="1"/>
  <c r="G243" i="96"/>
  <c r="J243" i="96" s="1"/>
  <c r="G249" i="97"/>
  <c r="J249" i="97" s="1"/>
  <c r="G248" i="97"/>
  <c r="J248" i="97" s="1"/>
  <c r="G247" i="97"/>
  <c r="J247" i="97" s="1"/>
  <c r="G246" i="97"/>
  <c r="J246" i="97" s="1"/>
  <c r="G245" i="97"/>
  <c r="J245" i="97" s="1"/>
  <c r="G244" i="97"/>
  <c r="J244" i="97" s="1"/>
  <c r="G243" i="97"/>
  <c r="J243" i="97" s="1"/>
  <c r="G249" i="98"/>
  <c r="G248" i="98"/>
  <c r="J248" i="98" s="1"/>
  <c r="G247" i="98"/>
  <c r="J247" i="98" s="1"/>
  <c r="G246" i="98"/>
  <c r="J246" i="98" s="1"/>
  <c r="G245" i="98"/>
  <c r="J245" i="98" s="1"/>
  <c r="G244" i="98"/>
  <c r="J244" i="98" s="1"/>
  <c r="G243" i="98"/>
  <c r="J243" i="98" s="1"/>
  <c r="G249" i="99"/>
  <c r="J249" i="99" s="1"/>
  <c r="G248" i="99"/>
  <c r="J248" i="99" s="1"/>
  <c r="G247" i="99"/>
  <c r="J247" i="99" s="1"/>
  <c r="G246" i="99"/>
  <c r="J246" i="99" s="1"/>
  <c r="G245" i="99"/>
  <c r="J245" i="99" s="1"/>
  <c r="G244" i="99"/>
  <c r="J244" i="99" s="1"/>
  <c r="G243" i="99"/>
  <c r="J243" i="99" s="1"/>
  <c r="G249" i="100"/>
  <c r="G248" i="100"/>
  <c r="J248" i="100" s="1"/>
  <c r="G247" i="100"/>
  <c r="J247" i="100" s="1"/>
  <c r="G246" i="100"/>
  <c r="J246" i="100" s="1"/>
  <c r="G245" i="100"/>
  <c r="J245" i="100" s="1"/>
  <c r="G244" i="100"/>
  <c r="J244" i="100" s="1"/>
  <c r="G243" i="100"/>
  <c r="J243" i="100" s="1"/>
  <c r="G249" i="10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49" i="102"/>
  <c r="J249" i="102" s="1"/>
  <c r="G248" i="102"/>
  <c r="J248" i="102" s="1"/>
  <c r="G247" i="102"/>
  <c r="J247" i="102" s="1"/>
  <c r="G246" i="102"/>
  <c r="J246" i="102" s="1"/>
  <c r="G245" i="102"/>
  <c r="J245" i="102" s="1"/>
  <c r="G244" i="102"/>
  <c r="J244" i="102" s="1"/>
  <c r="G243" i="102"/>
  <c r="J243" i="102" s="1"/>
  <c r="G249" i="103"/>
  <c r="J249" i="103" s="1"/>
  <c r="G248" i="103"/>
  <c r="J248" i="103" s="1"/>
  <c r="G247" i="103"/>
  <c r="J247" i="103" s="1"/>
  <c r="G246" i="103"/>
  <c r="J246" i="103" s="1"/>
  <c r="G245" i="103"/>
  <c r="J245" i="103" s="1"/>
  <c r="G244" i="103"/>
  <c r="J244" i="103" s="1"/>
  <c r="G243" i="103"/>
  <c r="J243" i="103" s="1"/>
  <c r="G249" i="104"/>
  <c r="G248" i="104"/>
  <c r="J248" i="104" s="1"/>
  <c r="G247" i="104"/>
  <c r="J247" i="104" s="1"/>
  <c r="G246" i="104"/>
  <c r="J246" i="104" s="1"/>
  <c r="G245" i="104"/>
  <c r="J245" i="104" s="1"/>
  <c r="G244" i="104"/>
  <c r="J244" i="104" s="1"/>
  <c r="G243" i="104"/>
  <c r="J243" i="104" s="1"/>
  <c r="G249" i="105"/>
  <c r="J249" i="105" s="1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49" i="106"/>
  <c r="J249" i="106" s="1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49" i="107"/>
  <c r="J249" i="107" s="1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M94" i="103" l="1"/>
  <c r="I262" i="8"/>
  <c r="F263" i="8"/>
  <c r="H263" i="8"/>
  <c r="I263" i="8"/>
  <c r="K263" i="8"/>
  <c r="P263" i="8" s="1"/>
  <c r="R257" i="74"/>
  <c r="M257" i="74"/>
  <c r="P257" i="74" s="1"/>
  <c r="G257" i="74"/>
  <c r="J257" i="74" s="1"/>
  <c r="R257" i="77"/>
  <c r="M257" i="77"/>
  <c r="P257" i="77" s="1"/>
  <c r="R257" i="78"/>
  <c r="M257" i="78"/>
  <c r="P257" i="78" s="1"/>
  <c r="G257" i="78"/>
  <c r="J257" i="78" s="1"/>
  <c r="E257" i="79" s="1"/>
  <c r="G257" i="79" s="1"/>
  <c r="J257" i="79" s="1"/>
  <c r="E257" i="80" s="1"/>
  <c r="G257" i="80" s="1"/>
  <c r="J257" i="80" s="1"/>
  <c r="E257" i="81" s="1"/>
  <c r="G257" i="81" s="1"/>
  <c r="J257" i="81" s="1"/>
  <c r="E257" i="82" s="1"/>
  <c r="G257" i="82" s="1"/>
  <c r="J257" i="82" s="1"/>
  <c r="E257" i="83" s="1"/>
  <c r="G257" i="83" s="1"/>
  <c r="J257" i="83" s="1"/>
  <c r="E257" i="84" s="1"/>
  <c r="G257" i="84" s="1"/>
  <c r="J257" i="84" s="1"/>
  <c r="E257" i="85" s="1"/>
  <c r="G257" i="85" s="1"/>
  <c r="J257" i="85" s="1"/>
  <c r="E257" i="86" s="1"/>
  <c r="G257" i="86" s="1"/>
  <c r="J257" i="86" s="1"/>
  <c r="E257" i="87" s="1"/>
  <c r="G257" i="87" s="1"/>
  <c r="J257" i="87" s="1"/>
  <c r="E257" i="88" s="1"/>
  <c r="G257" i="88" s="1"/>
  <c r="J257" i="88" s="1"/>
  <c r="E257" i="89" s="1"/>
  <c r="G257" i="89" s="1"/>
  <c r="J257" i="89" s="1"/>
  <c r="E257" i="90" s="1"/>
  <c r="G257" i="90" s="1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E257" i="94" s="1"/>
  <c r="G257" i="94" s="1"/>
  <c r="J257" i="94" s="1"/>
  <c r="R257" i="79"/>
  <c r="M257" i="79"/>
  <c r="P257" i="79" s="1"/>
  <c r="R257" i="80"/>
  <c r="M257" i="80"/>
  <c r="P257" i="80" s="1"/>
  <c r="R257" i="81"/>
  <c r="M257" i="81"/>
  <c r="P257" i="81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P257" i="87" s="1"/>
  <c r="R257" i="88"/>
  <c r="M257" i="88"/>
  <c r="P257" i="88" s="1"/>
  <c r="R257" i="89"/>
  <c r="M257" i="89"/>
  <c r="P257" i="89" s="1"/>
  <c r="R257" i="90"/>
  <c r="M257" i="90"/>
  <c r="R257" i="91"/>
  <c r="M257" i="91"/>
  <c r="P257" i="91" s="1"/>
  <c r="R257" i="92"/>
  <c r="M257" i="92"/>
  <c r="P257" i="92" s="1"/>
  <c r="R257" i="93"/>
  <c r="P257" i="93"/>
  <c r="R257" i="94"/>
  <c r="M257" i="94"/>
  <c r="P257" i="94" s="1"/>
  <c r="R257" i="95"/>
  <c r="M257" i="95"/>
  <c r="P257" i="95" s="1"/>
  <c r="R257" i="96"/>
  <c r="M257" i="96"/>
  <c r="P257" i="96" s="1"/>
  <c r="G257" i="96"/>
  <c r="J257" i="96" s="1"/>
  <c r="R257" i="97"/>
  <c r="M257" i="97"/>
  <c r="P257" i="97" s="1"/>
  <c r="R257" i="98"/>
  <c r="M257" i="98"/>
  <c r="P257" i="98" s="1"/>
  <c r="R257" i="99"/>
  <c r="M257" i="99"/>
  <c r="P257" i="99" s="1"/>
  <c r="R257" i="100"/>
  <c r="M257" i="100"/>
  <c r="P257" i="100" s="1"/>
  <c r="R257" i="101"/>
  <c r="M257" i="101"/>
  <c r="P257" i="101" s="1"/>
  <c r="R257" i="102"/>
  <c r="M257" i="102"/>
  <c r="P257" i="102" s="1"/>
  <c r="R257" i="103"/>
  <c r="R257" i="104"/>
  <c r="M257" i="104"/>
  <c r="P257" i="104" s="1"/>
  <c r="R257" i="105"/>
  <c r="M257" i="105"/>
  <c r="P257" i="105" s="1"/>
  <c r="R257" i="106"/>
  <c r="R257" i="107"/>
  <c r="M257" i="107"/>
  <c r="P257" i="107" s="1"/>
  <c r="R257" i="82"/>
  <c r="P257" i="82"/>
  <c r="R88" i="74"/>
  <c r="M88" i="74"/>
  <c r="P88" i="74" s="1"/>
  <c r="G88" i="74"/>
  <c r="J88" i="74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P87" i="77" s="1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P253" i="74"/>
  <c r="R252" i="74"/>
  <c r="P252" i="74"/>
  <c r="R251" i="74"/>
  <c r="P251" i="74"/>
  <c r="R250" i="74"/>
  <c r="P250" i="74"/>
  <c r="R249" i="74"/>
  <c r="P249" i="74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R252" i="90"/>
  <c r="M252" i="90"/>
  <c r="R251" i="90"/>
  <c r="M251" i="90"/>
  <c r="R250" i="90"/>
  <c r="M250" i="90"/>
  <c r="R249" i="90"/>
  <c r="M249" i="90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P253" i="93"/>
  <c r="R252" i="93"/>
  <c r="P252" i="93"/>
  <c r="R251" i="93"/>
  <c r="P251" i="93"/>
  <c r="R250" i="93"/>
  <c r="P250" i="93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R252" i="103"/>
  <c r="R251" i="103"/>
  <c r="R250" i="103"/>
  <c r="R249" i="103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R252" i="106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P246" i="74"/>
  <c r="E263" i="8"/>
  <c r="R245" i="74"/>
  <c r="P245" i="74"/>
  <c r="R244" i="74"/>
  <c r="P244" i="74"/>
  <c r="R243" i="74"/>
  <c r="P243" i="74"/>
  <c r="R242" i="74"/>
  <c r="P242" i="74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R245" i="90"/>
  <c r="M245" i="90"/>
  <c r="R244" i="90"/>
  <c r="M244" i="90"/>
  <c r="R243" i="90"/>
  <c r="M243" i="90"/>
  <c r="R242" i="90"/>
  <c r="M242" i="90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P246" i="103"/>
  <c r="R245" i="103"/>
  <c r="P245" i="103"/>
  <c r="R244" i="103"/>
  <c r="P244" i="103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7" i="74"/>
  <c r="P247" i="74"/>
  <c r="R241" i="74"/>
  <c r="P241" i="74"/>
  <c r="R240" i="74"/>
  <c r="P240" i="74"/>
  <c r="G240" i="74"/>
  <c r="R239" i="74"/>
  <c r="M239" i="74"/>
  <c r="P239" i="74" s="1"/>
  <c r="G239" i="74"/>
  <c r="R238" i="74"/>
  <c r="M238" i="74"/>
  <c r="P238" i="74" s="1"/>
  <c r="G238" i="74"/>
  <c r="R237" i="74"/>
  <c r="M237" i="74"/>
  <c r="P237" i="74" s="1"/>
  <c r="G237" i="74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P247" i="80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R241" i="90"/>
  <c r="M241" i="90"/>
  <c r="R240" i="90"/>
  <c r="M240" i="90"/>
  <c r="R239" i="90"/>
  <c r="M239" i="90"/>
  <c r="R238" i="90"/>
  <c r="M238" i="90"/>
  <c r="R237" i="90"/>
  <c r="M237" i="90"/>
  <c r="R236" i="90"/>
  <c r="M236" i="90"/>
  <c r="R235" i="90"/>
  <c r="M235" i="90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P247" i="103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259" i="74"/>
  <c r="M259" i="74"/>
  <c r="P259" i="74" s="1"/>
  <c r="G259" i="74"/>
  <c r="J259" i="74" s="1"/>
  <c r="E261" i="77" s="1"/>
  <c r="R261" i="77"/>
  <c r="M261" i="77"/>
  <c r="P261" i="77" s="1"/>
  <c r="R261" i="78"/>
  <c r="M261" i="78"/>
  <c r="P261" i="78" s="1"/>
  <c r="R261" i="79"/>
  <c r="M261" i="79"/>
  <c r="P261" i="79" s="1"/>
  <c r="R261" i="80"/>
  <c r="M261" i="80"/>
  <c r="P261" i="80" s="1"/>
  <c r="R261" i="81"/>
  <c r="M261" i="81"/>
  <c r="P261" i="81" s="1"/>
  <c r="R261" i="82"/>
  <c r="P261" i="82"/>
  <c r="R261" i="83"/>
  <c r="M261" i="83"/>
  <c r="P261" i="83" s="1"/>
  <c r="R261" i="84"/>
  <c r="M261" i="84"/>
  <c r="P261" i="84" s="1"/>
  <c r="R261" i="85"/>
  <c r="M261" i="85"/>
  <c r="P261" i="85" s="1"/>
  <c r="R261" i="86"/>
  <c r="M261" i="86"/>
  <c r="P261" i="86" s="1"/>
  <c r="R261" i="87"/>
  <c r="M261" i="87"/>
  <c r="P261" i="87" s="1"/>
  <c r="R261" i="88"/>
  <c r="M261" i="88"/>
  <c r="P261" i="88" s="1"/>
  <c r="R261" i="89"/>
  <c r="M261" i="89"/>
  <c r="P261" i="89" s="1"/>
  <c r="R261" i="90"/>
  <c r="M261" i="90"/>
  <c r="R261" i="91"/>
  <c r="M261" i="91"/>
  <c r="P261" i="91" s="1"/>
  <c r="R261" i="92"/>
  <c r="M261" i="92"/>
  <c r="P261" i="92" s="1"/>
  <c r="R261" i="93"/>
  <c r="M261" i="93"/>
  <c r="P261" i="93" s="1"/>
  <c r="R261" i="94"/>
  <c r="M261" i="94"/>
  <c r="P261" i="94" s="1"/>
  <c r="R261" i="95"/>
  <c r="M261" i="95"/>
  <c r="P261" i="95" s="1"/>
  <c r="R261" i="96"/>
  <c r="M261" i="96"/>
  <c r="P261" i="96" s="1"/>
  <c r="R261" i="97"/>
  <c r="M261" i="97"/>
  <c r="P261" i="97" s="1"/>
  <c r="R261" i="98"/>
  <c r="M261" i="98"/>
  <c r="P261" i="98" s="1"/>
  <c r="R261" i="99"/>
  <c r="M261" i="99"/>
  <c r="P261" i="99" s="1"/>
  <c r="R261" i="100"/>
  <c r="M261" i="100"/>
  <c r="P261" i="100" s="1"/>
  <c r="R261" i="101"/>
  <c r="M261" i="101"/>
  <c r="P261" i="101" s="1"/>
  <c r="G261" i="101"/>
  <c r="J261" i="101" s="1"/>
  <c r="R261" i="102"/>
  <c r="M261" i="102"/>
  <c r="P261" i="102" s="1"/>
  <c r="R261" i="103"/>
  <c r="P261" i="103"/>
  <c r="R261" i="104"/>
  <c r="M261" i="104"/>
  <c r="P261" i="104" s="1"/>
  <c r="R261" i="105"/>
  <c r="M261" i="105"/>
  <c r="P261" i="105" s="1"/>
  <c r="R261" i="106"/>
  <c r="M261" i="106"/>
  <c r="P261" i="106" s="1"/>
  <c r="R261" i="107"/>
  <c r="M261" i="107"/>
  <c r="P261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M54" i="95"/>
  <c r="P54" i="95" s="1"/>
  <c r="M49" i="95"/>
  <c r="P49" i="95" s="1"/>
  <c r="M6" i="95"/>
  <c r="P6" i="95" s="1"/>
  <c r="P94" i="103" l="1"/>
  <c r="M94" i="8"/>
  <c r="P238" i="90"/>
  <c r="M238" i="8"/>
  <c r="P247" i="90"/>
  <c r="M247" i="8"/>
  <c r="P249" i="90"/>
  <c r="M249" i="8"/>
  <c r="P253" i="90"/>
  <c r="M253" i="8"/>
  <c r="P261" i="90"/>
  <c r="M261" i="8"/>
  <c r="P243" i="90"/>
  <c r="M243" i="8"/>
  <c r="P87" i="90"/>
  <c r="M87" i="8"/>
  <c r="P257" i="90"/>
  <c r="M257" i="8"/>
  <c r="P235" i="90"/>
  <c r="M235" i="8"/>
  <c r="P239" i="90"/>
  <c r="M239" i="8"/>
  <c r="P250" i="90"/>
  <c r="M250" i="8"/>
  <c r="P174" i="90"/>
  <c r="M174" i="8"/>
  <c r="P246" i="90"/>
  <c r="M246" i="8"/>
  <c r="P244" i="90"/>
  <c r="M244" i="8"/>
  <c r="P88" i="90"/>
  <c r="M88" i="8"/>
  <c r="P236" i="90"/>
  <c r="M236" i="8"/>
  <c r="P240" i="90"/>
  <c r="M240" i="8"/>
  <c r="P251" i="90"/>
  <c r="M251" i="8"/>
  <c r="P242" i="90"/>
  <c r="M242" i="8"/>
  <c r="P102" i="90"/>
  <c r="M102" i="8"/>
  <c r="P245" i="90"/>
  <c r="M245" i="8"/>
  <c r="P237" i="90"/>
  <c r="M237" i="8"/>
  <c r="P241" i="90"/>
  <c r="M241" i="8"/>
  <c r="P252" i="90"/>
  <c r="M252" i="8"/>
  <c r="G242" i="77"/>
  <c r="J242" i="77" s="1"/>
  <c r="G263" i="8"/>
  <c r="J262" i="8"/>
  <c r="M263" i="8"/>
  <c r="J263" i="8"/>
  <c r="N269" i="78" l="1"/>
  <c r="N269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J255" i="74"/>
  <c r="G256" i="74"/>
  <c r="J256" i="74" s="1"/>
  <c r="G258" i="74"/>
  <c r="J258" i="74" s="1"/>
  <c r="E260" i="77" s="1"/>
  <c r="G173" i="74"/>
  <c r="J173" i="74" s="1"/>
  <c r="G82" i="74"/>
  <c r="J82" i="74" s="1"/>
  <c r="G103" i="74"/>
  <c r="J103" i="74" s="1"/>
  <c r="G104" i="74"/>
  <c r="J104" i="74" s="1"/>
  <c r="AA36" i="8"/>
  <c r="N269" i="107"/>
  <c r="N266" i="107"/>
  <c r="M263" i="107"/>
  <c r="N266" i="106"/>
  <c r="M263" i="106"/>
  <c r="N269" i="105"/>
  <c r="N266" i="105"/>
  <c r="M263" i="105"/>
  <c r="N269" i="104"/>
  <c r="N266" i="104"/>
  <c r="M263" i="104"/>
  <c r="N269" i="103"/>
  <c r="N266" i="103"/>
  <c r="M263" i="103"/>
  <c r="N269" i="102"/>
  <c r="N266" i="102"/>
  <c r="M263" i="102"/>
  <c r="N269" i="101"/>
  <c r="N266" i="101"/>
  <c r="M263" i="101"/>
  <c r="N269" i="100"/>
  <c r="N266" i="100"/>
  <c r="M263" i="100"/>
  <c r="N269" i="99"/>
  <c r="N266" i="99"/>
  <c r="M263" i="99"/>
  <c r="N269" i="98"/>
  <c r="N266" i="98"/>
  <c r="M263" i="98"/>
  <c r="N269" i="97"/>
  <c r="N266" i="97"/>
  <c r="M263" i="97"/>
  <c r="N269" i="96"/>
  <c r="N266" i="96"/>
  <c r="M263" i="96"/>
  <c r="N269" i="95"/>
  <c r="N266" i="95"/>
  <c r="M263" i="95"/>
  <c r="N269" i="94"/>
  <c r="N266" i="94"/>
  <c r="M263" i="94"/>
  <c r="N269" i="93"/>
  <c r="N266" i="93"/>
  <c r="M263" i="93"/>
  <c r="N269" i="92"/>
  <c r="N266" i="92"/>
  <c r="M263" i="92"/>
  <c r="N269" i="91"/>
  <c r="N266" i="91"/>
  <c r="M263" i="91"/>
  <c r="N269" i="90"/>
  <c r="N266" i="90"/>
  <c r="M263" i="90"/>
  <c r="N269" i="89"/>
  <c r="N266" i="89"/>
  <c r="M263" i="89"/>
  <c r="N269" i="88"/>
  <c r="N266" i="88"/>
  <c r="M263" i="88"/>
  <c r="N269" i="87"/>
  <c r="N266" i="87"/>
  <c r="M263" i="87"/>
  <c r="N269" i="86"/>
  <c r="N266" i="86"/>
  <c r="M263" i="86"/>
  <c r="N269" i="85"/>
  <c r="N266" i="85"/>
  <c r="M263" i="85"/>
  <c r="N269" i="84"/>
  <c r="N266" i="84"/>
  <c r="M263" i="84"/>
  <c r="N269" i="83"/>
  <c r="N266" i="83"/>
  <c r="W11" i="8" s="1"/>
  <c r="M263" i="83"/>
  <c r="N269" i="82"/>
  <c r="N266" i="82"/>
  <c r="M263" i="82"/>
  <c r="N269" i="81"/>
  <c r="N266" i="81"/>
  <c r="M263" i="81"/>
  <c r="N269" i="80"/>
  <c r="N266" i="80"/>
  <c r="M263" i="80"/>
  <c r="N269" i="79"/>
  <c r="N266" i="79"/>
  <c r="M263" i="79"/>
  <c r="N266" i="78"/>
  <c r="M263" i="78"/>
  <c r="N266" i="77"/>
  <c r="M263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60" i="107"/>
  <c r="P260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60" i="105"/>
  <c r="P260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60" i="104"/>
  <c r="P260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60" i="102"/>
  <c r="P260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60" i="101"/>
  <c r="P260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60" i="100"/>
  <c r="P260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60" i="99"/>
  <c r="P260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60" i="98"/>
  <c r="P260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P105" i="97" s="1"/>
  <c r="M104" i="97"/>
  <c r="P104" i="97" s="1"/>
  <c r="M103" i="97"/>
  <c r="P103" i="97" s="1"/>
  <c r="M82" i="97"/>
  <c r="P82" i="97" s="1"/>
  <c r="M173" i="97"/>
  <c r="P173" i="97" s="1"/>
  <c r="M260" i="97"/>
  <c r="P260" i="97" s="1"/>
  <c r="M256" i="97"/>
  <c r="P256" i="97" s="1"/>
  <c r="M255" i="97"/>
  <c r="P255" i="97" s="1"/>
  <c r="M254" i="97"/>
  <c r="P254" i="97" s="1"/>
  <c r="M248" i="97"/>
  <c r="P248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60" i="96"/>
  <c r="P260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P207" i="95" s="1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60" i="95"/>
  <c r="P260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M53" i="95"/>
  <c r="P53" i="95" s="1"/>
  <c r="M52" i="95"/>
  <c r="P52" i="95" s="1"/>
  <c r="M51" i="95"/>
  <c r="P51" i="95" s="1"/>
  <c r="M50" i="95"/>
  <c r="P50" i="95" s="1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P16" i="95"/>
  <c r="P15" i="95"/>
  <c r="P14" i="95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60" i="94"/>
  <c r="P260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P260" i="93"/>
  <c r="P256" i="93"/>
  <c r="P255" i="93"/>
  <c r="P254" i="93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60" i="92"/>
  <c r="P260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M180" i="92"/>
  <c r="M179" i="92"/>
  <c r="M178" i="92"/>
  <c r="P178" i="92" s="1"/>
  <c r="M177" i="92"/>
  <c r="M176" i="92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60" i="91"/>
  <c r="P260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M207" i="90"/>
  <c r="M189" i="90"/>
  <c r="M188" i="90"/>
  <c r="M187" i="90"/>
  <c r="M105" i="90"/>
  <c r="M104" i="90"/>
  <c r="M103" i="90"/>
  <c r="M82" i="90"/>
  <c r="M173" i="90"/>
  <c r="M260" i="90"/>
  <c r="M256" i="90"/>
  <c r="M255" i="90"/>
  <c r="M254" i="90"/>
  <c r="M248" i="90"/>
  <c r="M234" i="90"/>
  <c r="M233" i="90"/>
  <c r="M232" i="90"/>
  <c r="M231" i="90"/>
  <c r="M230" i="90"/>
  <c r="M229" i="90"/>
  <c r="M228" i="90"/>
  <c r="M227" i="90"/>
  <c r="M226" i="90"/>
  <c r="M225" i="90"/>
  <c r="M224" i="90"/>
  <c r="M223" i="90"/>
  <c r="M222" i="90"/>
  <c r="M221" i="90"/>
  <c r="M220" i="90"/>
  <c r="M219" i="90"/>
  <c r="M218" i="90"/>
  <c r="M217" i="90"/>
  <c r="M216" i="90"/>
  <c r="M215" i="90"/>
  <c r="M214" i="90"/>
  <c r="M213" i="90"/>
  <c r="M212" i="90"/>
  <c r="M211" i="90"/>
  <c r="M210" i="90"/>
  <c r="M209" i="90"/>
  <c r="M208" i="90"/>
  <c r="M206" i="90"/>
  <c r="M205" i="90"/>
  <c r="M204" i="90"/>
  <c r="M203" i="90"/>
  <c r="M202" i="90"/>
  <c r="M201" i="90"/>
  <c r="M200" i="90"/>
  <c r="M199" i="90"/>
  <c r="M198" i="90"/>
  <c r="M197" i="90"/>
  <c r="M196" i="90"/>
  <c r="M195" i="90"/>
  <c r="M194" i="90"/>
  <c r="M193" i="90"/>
  <c r="M192" i="90"/>
  <c r="M191" i="90"/>
  <c r="M190" i="90"/>
  <c r="M186" i="90"/>
  <c r="M185" i="90"/>
  <c r="M184" i="90"/>
  <c r="M183" i="90"/>
  <c r="M182" i="90"/>
  <c r="M181" i="90"/>
  <c r="M180" i="90"/>
  <c r="M179" i="90"/>
  <c r="M178" i="90"/>
  <c r="M177" i="90"/>
  <c r="M176" i="90"/>
  <c r="M175" i="90"/>
  <c r="M172" i="90"/>
  <c r="M171" i="90"/>
  <c r="M170" i="90"/>
  <c r="M169" i="90"/>
  <c r="M168" i="90"/>
  <c r="M167" i="90"/>
  <c r="M166" i="90"/>
  <c r="M165" i="90"/>
  <c r="M164" i="90"/>
  <c r="M163" i="90"/>
  <c r="M162" i="90"/>
  <c r="M161" i="90"/>
  <c r="M160" i="90"/>
  <c r="M159" i="90"/>
  <c r="M158" i="90"/>
  <c r="M157" i="90"/>
  <c r="M156" i="90"/>
  <c r="M155" i="90"/>
  <c r="M154" i="90"/>
  <c r="M153" i="90"/>
  <c r="M152" i="90"/>
  <c r="M151" i="90"/>
  <c r="M150" i="90"/>
  <c r="M149" i="90"/>
  <c r="M148" i="90"/>
  <c r="M147" i="90"/>
  <c r="M146" i="90"/>
  <c r="M145" i="90"/>
  <c r="M144" i="90"/>
  <c r="M143" i="90"/>
  <c r="M142" i="90"/>
  <c r="M141" i="90"/>
  <c r="M140" i="90"/>
  <c r="M139" i="90"/>
  <c r="M138" i="90"/>
  <c r="M137" i="90"/>
  <c r="M136" i="90"/>
  <c r="M135" i="90"/>
  <c r="M134" i="90"/>
  <c r="M133" i="90"/>
  <c r="M132" i="90"/>
  <c r="M131" i="90"/>
  <c r="M130" i="90"/>
  <c r="M129" i="90"/>
  <c r="M128" i="90"/>
  <c r="M127" i="90"/>
  <c r="M126" i="90"/>
  <c r="M125" i="90"/>
  <c r="M124" i="90"/>
  <c r="M123" i="90"/>
  <c r="M122" i="90"/>
  <c r="M121" i="90"/>
  <c r="M120" i="90"/>
  <c r="M119" i="90"/>
  <c r="M118" i="90"/>
  <c r="M117" i="90"/>
  <c r="M116" i="90"/>
  <c r="M115" i="90"/>
  <c r="M114" i="90"/>
  <c r="M113" i="90"/>
  <c r="M112" i="90"/>
  <c r="M111" i="90"/>
  <c r="M110" i="90"/>
  <c r="M109" i="90"/>
  <c r="M108" i="90"/>
  <c r="M107" i="90"/>
  <c r="M106" i="90"/>
  <c r="M101" i="90"/>
  <c r="M100" i="90"/>
  <c r="M99" i="90"/>
  <c r="M98" i="90"/>
  <c r="M97" i="90"/>
  <c r="M96" i="90"/>
  <c r="M95" i="90"/>
  <c r="M93" i="90"/>
  <c r="M92" i="90"/>
  <c r="M91" i="90"/>
  <c r="M90" i="90"/>
  <c r="M89" i="90"/>
  <c r="M86" i="90"/>
  <c r="M85" i="90"/>
  <c r="M84" i="90"/>
  <c r="M83" i="90"/>
  <c r="M81" i="90"/>
  <c r="M80" i="90"/>
  <c r="M79" i="90"/>
  <c r="M78" i="90"/>
  <c r="M77" i="90"/>
  <c r="M75" i="90"/>
  <c r="M74" i="90"/>
  <c r="M73" i="90"/>
  <c r="M72" i="90"/>
  <c r="M71" i="90"/>
  <c r="M70" i="90"/>
  <c r="M69" i="90"/>
  <c r="M68" i="90"/>
  <c r="M67" i="90"/>
  <c r="M66" i="90"/>
  <c r="M65" i="90"/>
  <c r="M64" i="90"/>
  <c r="M63" i="90"/>
  <c r="M62" i="90"/>
  <c r="M61" i="90"/>
  <c r="M60" i="90"/>
  <c r="M59" i="90"/>
  <c r="M58" i="90"/>
  <c r="M57" i="90"/>
  <c r="M56" i="90"/>
  <c r="M55" i="90"/>
  <c r="M54" i="90"/>
  <c r="M53" i="90"/>
  <c r="M52" i="90"/>
  <c r="M51" i="90"/>
  <c r="M50" i="90"/>
  <c r="M49" i="90"/>
  <c r="M48" i="90"/>
  <c r="M47" i="90"/>
  <c r="M46" i="90"/>
  <c r="M45" i="90"/>
  <c r="M44" i="90"/>
  <c r="M43" i="90"/>
  <c r="M42" i="90"/>
  <c r="M41" i="90"/>
  <c r="M40" i="90"/>
  <c r="M39" i="90"/>
  <c r="M38" i="90"/>
  <c r="M37" i="90"/>
  <c r="M36" i="90"/>
  <c r="M35" i="90"/>
  <c r="M34" i="90"/>
  <c r="M33" i="90"/>
  <c r="M32" i="90"/>
  <c r="M31" i="90"/>
  <c r="M30" i="90"/>
  <c r="M29" i="90"/>
  <c r="M28" i="90"/>
  <c r="M27" i="90"/>
  <c r="M26" i="90"/>
  <c r="M25" i="90"/>
  <c r="M24" i="90"/>
  <c r="M23" i="90"/>
  <c r="M22" i="90"/>
  <c r="M21" i="90"/>
  <c r="M20" i="90"/>
  <c r="M19" i="90"/>
  <c r="M18" i="90"/>
  <c r="M17" i="90"/>
  <c r="M16" i="90"/>
  <c r="M15" i="90"/>
  <c r="M14" i="90"/>
  <c r="M13" i="90"/>
  <c r="M12" i="90"/>
  <c r="M11" i="90"/>
  <c r="M10" i="90"/>
  <c r="M9" i="90"/>
  <c r="M8" i="90"/>
  <c r="M7" i="90"/>
  <c r="M6" i="90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60" i="89"/>
  <c r="P260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60" i="88"/>
  <c r="P260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60" i="87"/>
  <c r="P260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60" i="86"/>
  <c r="P260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60" i="85"/>
  <c r="P260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60" i="84"/>
  <c r="P260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60" i="83"/>
  <c r="P260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P260" i="82"/>
  <c r="P256" i="82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60" i="81"/>
  <c r="P260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60" i="80"/>
  <c r="P260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60" i="79"/>
  <c r="P260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60" i="78"/>
  <c r="P260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9" i="77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3" i="78"/>
  <c r="R82" i="78"/>
  <c r="R173" i="78"/>
  <c r="R188" i="79"/>
  <c r="R187" i="79"/>
  <c r="R103" i="79"/>
  <c r="R82" i="79"/>
  <c r="R173" i="79"/>
  <c r="R188" i="80"/>
  <c r="R187" i="80"/>
  <c r="R103" i="80"/>
  <c r="R82" i="80"/>
  <c r="R173" i="80"/>
  <c r="R188" i="81"/>
  <c r="R187" i="81"/>
  <c r="R103" i="81"/>
  <c r="R82" i="81"/>
  <c r="R173" i="81"/>
  <c r="R188" i="82"/>
  <c r="R187" i="82"/>
  <c r="R103" i="82"/>
  <c r="R82" i="82"/>
  <c r="R173" i="82"/>
  <c r="R188" i="83"/>
  <c r="R187" i="83"/>
  <c r="R103" i="83"/>
  <c r="R82" i="83"/>
  <c r="R173" i="83"/>
  <c r="R188" i="84"/>
  <c r="R187" i="84"/>
  <c r="R103" i="84"/>
  <c r="R82" i="84"/>
  <c r="R173" i="84"/>
  <c r="R188" i="85"/>
  <c r="R187" i="85"/>
  <c r="R103" i="85"/>
  <c r="R82" i="85"/>
  <c r="R173" i="85"/>
  <c r="R188" i="86"/>
  <c r="R187" i="86"/>
  <c r="R103" i="86"/>
  <c r="R82" i="86"/>
  <c r="R173" i="86"/>
  <c r="R188" i="87"/>
  <c r="R187" i="87"/>
  <c r="R103" i="87"/>
  <c r="R82" i="87"/>
  <c r="R173" i="87"/>
  <c r="R188" i="88"/>
  <c r="R187" i="88"/>
  <c r="R103" i="88"/>
  <c r="R82" i="88"/>
  <c r="R173" i="88"/>
  <c r="R188" i="89"/>
  <c r="R187" i="89"/>
  <c r="R103" i="89"/>
  <c r="R82" i="89"/>
  <c r="R173" i="89"/>
  <c r="R188" i="90"/>
  <c r="R187" i="90"/>
  <c r="R103" i="90"/>
  <c r="R82" i="90"/>
  <c r="R173" i="90"/>
  <c r="R188" i="91"/>
  <c r="R187" i="91"/>
  <c r="R103" i="91"/>
  <c r="R82" i="91"/>
  <c r="R173" i="91"/>
  <c r="R188" i="92"/>
  <c r="R187" i="92"/>
  <c r="R103" i="92"/>
  <c r="R82" i="92"/>
  <c r="R173" i="92"/>
  <c r="R188" i="93"/>
  <c r="R187" i="93"/>
  <c r="R103" i="93"/>
  <c r="R82" i="93"/>
  <c r="R173" i="93"/>
  <c r="R188" i="94"/>
  <c r="R187" i="94"/>
  <c r="R103" i="94"/>
  <c r="R82" i="94"/>
  <c r="R173" i="94"/>
  <c r="R188" i="95"/>
  <c r="R187" i="95"/>
  <c r="R103" i="95"/>
  <c r="R82" i="95"/>
  <c r="R173" i="95"/>
  <c r="R188" i="96"/>
  <c r="R187" i="96"/>
  <c r="R103" i="96"/>
  <c r="R82" i="96"/>
  <c r="R173" i="96"/>
  <c r="R188" i="97"/>
  <c r="R187" i="97"/>
  <c r="R103" i="97"/>
  <c r="R82" i="97"/>
  <c r="R173" i="97"/>
  <c r="R188" i="98"/>
  <c r="R187" i="98"/>
  <c r="R103" i="98"/>
  <c r="R82" i="98"/>
  <c r="R173" i="98"/>
  <c r="R188" i="99"/>
  <c r="R187" i="99"/>
  <c r="R103" i="99"/>
  <c r="R82" i="99"/>
  <c r="R173" i="99"/>
  <c r="R188" i="100"/>
  <c r="R187" i="100"/>
  <c r="R103" i="100"/>
  <c r="R82" i="100"/>
  <c r="R173" i="100"/>
  <c r="R188" i="101"/>
  <c r="R187" i="101"/>
  <c r="R103" i="101"/>
  <c r="R82" i="101"/>
  <c r="R173" i="101"/>
  <c r="R188" i="102"/>
  <c r="R187" i="102"/>
  <c r="R103" i="102"/>
  <c r="R82" i="102"/>
  <c r="R173" i="102"/>
  <c r="R188" i="103"/>
  <c r="R187" i="103"/>
  <c r="R103" i="103"/>
  <c r="R82" i="103"/>
  <c r="R173" i="103"/>
  <c r="R188" i="104"/>
  <c r="R187" i="104"/>
  <c r="R103" i="104"/>
  <c r="R82" i="104"/>
  <c r="R173" i="104"/>
  <c r="R188" i="105"/>
  <c r="R187" i="105"/>
  <c r="R103" i="105"/>
  <c r="R82" i="105"/>
  <c r="R173" i="105"/>
  <c r="R188" i="106"/>
  <c r="R187" i="106"/>
  <c r="R103" i="106"/>
  <c r="R82" i="106"/>
  <c r="R173" i="106"/>
  <c r="R188" i="107"/>
  <c r="R187" i="107"/>
  <c r="R103" i="107"/>
  <c r="R82" i="107"/>
  <c r="R173" i="107"/>
  <c r="R188" i="77"/>
  <c r="M188" i="77"/>
  <c r="P188" i="77" s="1"/>
  <c r="R187" i="77"/>
  <c r="M187" i="77"/>
  <c r="P187" i="77" s="1"/>
  <c r="M105" i="77"/>
  <c r="P105" i="77" s="1"/>
  <c r="M104" i="77"/>
  <c r="P104" i="77" s="1"/>
  <c r="R103" i="77"/>
  <c r="M103" i="77"/>
  <c r="P103" i="77" s="1"/>
  <c r="R82" i="77"/>
  <c r="M82" i="77"/>
  <c r="P82" i="77" s="1"/>
  <c r="R173" i="77"/>
  <c r="M173" i="77"/>
  <c r="P173" i="77" s="1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86" i="77" s="1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P147" i="90" l="1"/>
  <c r="M147" i="8"/>
  <c r="P27" i="90"/>
  <c r="M27" i="8"/>
  <c r="P35" i="90"/>
  <c r="M35" i="8"/>
  <c r="P43" i="90"/>
  <c r="M43" i="8"/>
  <c r="P96" i="90"/>
  <c r="M96" i="8"/>
  <c r="P108" i="90"/>
  <c r="M108" i="8"/>
  <c r="P124" i="90"/>
  <c r="M124" i="8"/>
  <c r="P132" i="90"/>
  <c r="M132" i="8"/>
  <c r="P140" i="90"/>
  <c r="M140" i="8"/>
  <c r="P148" i="90"/>
  <c r="M148" i="8"/>
  <c r="P156" i="90"/>
  <c r="M156" i="8"/>
  <c r="P164" i="90"/>
  <c r="M164" i="8"/>
  <c r="P172" i="90"/>
  <c r="M172" i="8"/>
  <c r="P182" i="90"/>
  <c r="M182" i="8"/>
  <c r="P193" i="90"/>
  <c r="M193" i="8"/>
  <c r="P201" i="90"/>
  <c r="M201" i="8"/>
  <c r="P210" i="90"/>
  <c r="M210" i="8"/>
  <c r="P218" i="90"/>
  <c r="M218" i="8"/>
  <c r="P226" i="90"/>
  <c r="M226" i="8"/>
  <c r="P234" i="90"/>
  <c r="M234" i="8"/>
  <c r="P103" i="90"/>
  <c r="M103" i="8"/>
  <c r="P26" i="90"/>
  <c r="M26" i="8"/>
  <c r="P66" i="90"/>
  <c r="M66" i="8"/>
  <c r="P107" i="90"/>
  <c r="M107" i="8"/>
  <c r="P155" i="90"/>
  <c r="M155" i="8"/>
  <c r="P192" i="90"/>
  <c r="M192" i="8"/>
  <c r="P82" i="90"/>
  <c r="M82" i="8"/>
  <c r="P12" i="90"/>
  <c r="M12" i="8"/>
  <c r="P28" i="90"/>
  <c r="M28" i="8"/>
  <c r="P36" i="90"/>
  <c r="M36" i="8"/>
  <c r="P44" i="90"/>
  <c r="M44" i="8"/>
  <c r="P52" i="90"/>
  <c r="M52" i="8"/>
  <c r="P60" i="90"/>
  <c r="M60" i="8"/>
  <c r="P68" i="90"/>
  <c r="M68" i="8"/>
  <c r="P86" i="90"/>
  <c r="M86" i="8"/>
  <c r="P97" i="90"/>
  <c r="M97" i="8"/>
  <c r="P109" i="90"/>
  <c r="M109" i="8"/>
  <c r="P117" i="90"/>
  <c r="M117" i="8"/>
  <c r="P125" i="90"/>
  <c r="M125" i="8"/>
  <c r="P133" i="90"/>
  <c r="M133" i="8"/>
  <c r="P141" i="90"/>
  <c r="M141" i="8"/>
  <c r="P149" i="90"/>
  <c r="M149" i="8"/>
  <c r="P157" i="90"/>
  <c r="M157" i="8"/>
  <c r="P165" i="90"/>
  <c r="M165" i="8"/>
  <c r="P175" i="90"/>
  <c r="M175" i="8"/>
  <c r="P183" i="90"/>
  <c r="M183" i="8"/>
  <c r="P194" i="90"/>
  <c r="M194" i="8"/>
  <c r="P202" i="90"/>
  <c r="M202" i="8"/>
  <c r="P211" i="90"/>
  <c r="M211" i="8"/>
  <c r="P219" i="90"/>
  <c r="M219" i="8"/>
  <c r="P227" i="90"/>
  <c r="M227" i="8"/>
  <c r="P248" i="90"/>
  <c r="M248" i="8"/>
  <c r="P104" i="90"/>
  <c r="M104" i="8"/>
  <c r="P42" i="90"/>
  <c r="M42" i="8"/>
  <c r="P95" i="90"/>
  <c r="M95" i="8"/>
  <c r="P181" i="90"/>
  <c r="M181" i="8"/>
  <c r="P233" i="90"/>
  <c r="M233" i="8"/>
  <c r="P85" i="90"/>
  <c r="M85" i="8"/>
  <c r="P13" i="90"/>
  <c r="M13" i="8"/>
  <c r="P21" i="90"/>
  <c r="M21" i="8"/>
  <c r="P29" i="90"/>
  <c r="M29" i="8"/>
  <c r="P37" i="90"/>
  <c r="M37" i="8"/>
  <c r="P45" i="90"/>
  <c r="M45" i="8"/>
  <c r="P53" i="90"/>
  <c r="M53" i="8"/>
  <c r="P61" i="90"/>
  <c r="M61" i="8"/>
  <c r="P69" i="90"/>
  <c r="M69" i="8"/>
  <c r="P78" i="90"/>
  <c r="M78" i="8"/>
  <c r="P89" i="90"/>
  <c r="M89" i="8"/>
  <c r="P98" i="90"/>
  <c r="M98" i="8"/>
  <c r="P118" i="90"/>
  <c r="M118" i="8"/>
  <c r="P126" i="90"/>
  <c r="M126" i="8"/>
  <c r="P134" i="90"/>
  <c r="M134" i="8"/>
  <c r="P142" i="90"/>
  <c r="M142" i="8"/>
  <c r="P150" i="90"/>
  <c r="M150" i="8"/>
  <c r="P158" i="90"/>
  <c r="M158" i="8"/>
  <c r="P166" i="90"/>
  <c r="M166" i="8"/>
  <c r="P176" i="90"/>
  <c r="M176" i="8"/>
  <c r="P184" i="90"/>
  <c r="M184" i="8"/>
  <c r="P195" i="90"/>
  <c r="M195" i="8"/>
  <c r="P203" i="90"/>
  <c r="M203" i="8"/>
  <c r="P212" i="90"/>
  <c r="M212" i="8"/>
  <c r="P220" i="90"/>
  <c r="M220" i="8"/>
  <c r="P228" i="90"/>
  <c r="M228" i="8"/>
  <c r="P254" i="90"/>
  <c r="M254" i="8"/>
  <c r="P105" i="90"/>
  <c r="M105" i="8"/>
  <c r="P123" i="90"/>
  <c r="M123" i="8"/>
  <c r="P200" i="90"/>
  <c r="M200" i="8"/>
  <c r="P67" i="90"/>
  <c r="M67" i="8"/>
  <c r="P14" i="90"/>
  <c r="M14" i="8"/>
  <c r="P30" i="90"/>
  <c r="M30" i="8"/>
  <c r="P38" i="90"/>
  <c r="M38" i="8"/>
  <c r="P46" i="90"/>
  <c r="M46" i="8"/>
  <c r="P54" i="90"/>
  <c r="M54" i="8"/>
  <c r="P62" i="90"/>
  <c r="M62" i="8"/>
  <c r="P70" i="90"/>
  <c r="M70" i="8"/>
  <c r="P79" i="90"/>
  <c r="M79" i="8"/>
  <c r="P90" i="90"/>
  <c r="M90" i="8"/>
  <c r="P99" i="90"/>
  <c r="M99" i="8"/>
  <c r="P119" i="90"/>
  <c r="M119" i="8"/>
  <c r="P127" i="90"/>
  <c r="M127" i="8"/>
  <c r="P135" i="90"/>
  <c r="M135" i="8"/>
  <c r="P143" i="90"/>
  <c r="M143" i="8"/>
  <c r="P151" i="90"/>
  <c r="M151" i="8"/>
  <c r="P159" i="90"/>
  <c r="M159" i="8"/>
  <c r="P167" i="90"/>
  <c r="M167" i="8"/>
  <c r="P177" i="90"/>
  <c r="M177" i="8"/>
  <c r="P196" i="90"/>
  <c r="M196" i="8"/>
  <c r="P204" i="90"/>
  <c r="M204" i="8"/>
  <c r="P213" i="90"/>
  <c r="M213" i="8"/>
  <c r="P221" i="90"/>
  <c r="M221" i="8"/>
  <c r="P229" i="90"/>
  <c r="M229" i="8"/>
  <c r="P255" i="90"/>
  <c r="M255" i="8"/>
  <c r="P187" i="90"/>
  <c r="M187" i="8"/>
  <c r="P34" i="90"/>
  <c r="M34" i="8"/>
  <c r="P84" i="90"/>
  <c r="M84" i="8"/>
  <c r="P131" i="90"/>
  <c r="M131" i="8"/>
  <c r="P163" i="90"/>
  <c r="M163" i="8"/>
  <c r="P209" i="90"/>
  <c r="M209" i="8"/>
  <c r="P76" i="90"/>
  <c r="M76" i="8"/>
  <c r="P75" i="90"/>
  <c r="M75" i="8"/>
  <c r="P7" i="90"/>
  <c r="M7" i="8"/>
  <c r="P15" i="90"/>
  <c r="M15" i="8"/>
  <c r="P23" i="90"/>
  <c r="M23" i="8"/>
  <c r="P39" i="90"/>
  <c r="M39" i="8"/>
  <c r="P47" i="90"/>
  <c r="M47" i="8"/>
  <c r="P55" i="90"/>
  <c r="M55" i="8"/>
  <c r="P63" i="90"/>
  <c r="M63" i="8"/>
  <c r="P71" i="90"/>
  <c r="M71" i="8"/>
  <c r="P91" i="90"/>
  <c r="M91" i="8"/>
  <c r="P100" i="90"/>
  <c r="M100" i="8"/>
  <c r="P112" i="90"/>
  <c r="M112" i="8"/>
  <c r="P120" i="90"/>
  <c r="M120" i="8"/>
  <c r="P128" i="90"/>
  <c r="M128" i="8"/>
  <c r="P136" i="90"/>
  <c r="M136" i="8"/>
  <c r="P144" i="90"/>
  <c r="M144" i="8"/>
  <c r="P152" i="90"/>
  <c r="M152" i="8"/>
  <c r="P160" i="90"/>
  <c r="M160" i="8"/>
  <c r="P168" i="90"/>
  <c r="M168" i="8"/>
  <c r="P178" i="90"/>
  <c r="M178" i="8"/>
  <c r="P186" i="90"/>
  <c r="M186" i="8"/>
  <c r="P197" i="90"/>
  <c r="M197" i="8"/>
  <c r="P205" i="90"/>
  <c r="M205" i="8"/>
  <c r="P214" i="90"/>
  <c r="M214" i="8"/>
  <c r="P222" i="90"/>
  <c r="M222" i="8"/>
  <c r="P230" i="90"/>
  <c r="M230" i="8"/>
  <c r="P256" i="90"/>
  <c r="M256" i="8"/>
  <c r="P188" i="90"/>
  <c r="M188" i="8"/>
  <c r="P10" i="90"/>
  <c r="M10" i="8"/>
  <c r="P58" i="90"/>
  <c r="M58" i="8"/>
  <c r="P115" i="90"/>
  <c r="M115" i="8"/>
  <c r="P171" i="90"/>
  <c r="M171" i="8"/>
  <c r="P217" i="90"/>
  <c r="M217" i="8"/>
  <c r="P11" i="90"/>
  <c r="M11" i="8"/>
  <c r="P59" i="90"/>
  <c r="M59" i="8"/>
  <c r="P8" i="90"/>
  <c r="M8" i="8"/>
  <c r="P16" i="90"/>
  <c r="M16" i="8"/>
  <c r="P32" i="90"/>
  <c r="M32" i="8"/>
  <c r="P40" i="90"/>
  <c r="M40" i="8"/>
  <c r="P48" i="90"/>
  <c r="M48" i="8"/>
  <c r="P56" i="90"/>
  <c r="M56" i="8"/>
  <c r="P64" i="90"/>
  <c r="M64" i="8"/>
  <c r="P72" i="90"/>
  <c r="M72" i="8"/>
  <c r="P81" i="90"/>
  <c r="M81" i="8"/>
  <c r="P92" i="90"/>
  <c r="M92" i="8"/>
  <c r="P101" i="90"/>
  <c r="M101" i="8"/>
  <c r="P113" i="90"/>
  <c r="M113" i="8"/>
  <c r="P121" i="90"/>
  <c r="M121" i="8"/>
  <c r="P129" i="90"/>
  <c r="M129" i="8"/>
  <c r="P137" i="90"/>
  <c r="M137" i="8"/>
  <c r="P145" i="90"/>
  <c r="M145" i="8"/>
  <c r="P153" i="90"/>
  <c r="M153" i="8"/>
  <c r="P161" i="90"/>
  <c r="M161" i="8"/>
  <c r="P169" i="90"/>
  <c r="M169" i="8"/>
  <c r="P179" i="90"/>
  <c r="M179" i="8"/>
  <c r="P190" i="90"/>
  <c r="M190" i="8"/>
  <c r="P198" i="90"/>
  <c r="M198" i="8"/>
  <c r="P206" i="90"/>
  <c r="M206" i="8"/>
  <c r="P215" i="90"/>
  <c r="M215" i="8"/>
  <c r="P223" i="90"/>
  <c r="M223" i="8"/>
  <c r="P231" i="90"/>
  <c r="M231" i="8"/>
  <c r="P260" i="90"/>
  <c r="M260" i="8"/>
  <c r="P189" i="90"/>
  <c r="M189" i="8"/>
  <c r="P139" i="90"/>
  <c r="M139" i="8"/>
  <c r="P225" i="90"/>
  <c r="M225" i="8"/>
  <c r="P19" i="90"/>
  <c r="M19" i="8"/>
  <c r="P51" i="90"/>
  <c r="M51" i="8"/>
  <c r="P9" i="90"/>
  <c r="M9" i="8"/>
  <c r="P17" i="90"/>
  <c r="M17" i="8"/>
  <c r="P25" i="90"/>
  <c r="M25" i="8"/>
  <c r="P33" i="90"/>
  <c r="M33" i="8"/>
  <c r="P41" i="90"/>
  <c r="M41" i="8"/>
  <c r="P49" i="90"/>
  <c r="M49" i="8"/>
  <c r="P57" i="90"/>
  <c r="M57" i="8"/>
  <c r="P65" i="90"/>
  <c r="M65" i="8"/>
  <c r="P73" i="90"/>
  <c r="M73" i="8"/>
  <c r="P83" i="90"/>
  <c r="M83" i="8"/>
  <c r="P93" i="90"/>
  <c r="M93" i="8"/>
  <c r="P106" i="90"/>
  <c r="M106" i="8"/>
  <c r="P114" i="90"/>
  <c r="M114" i="8"/>
  <c r="P122" i="90"/>
  <c r="M122" i="8"/>
  <c r="P130" i="90"/>
  <c r="M130" i="8"/>
  <c r="P138" i="90"/>
  <c r="M138" i="8"/>
  <c r="P146" i="90"/>
  <c r="M146" i="8"/>
  <c r="P154" i="90"/>
  <c r="M154" i="8"/>
  <c r="P162" i="90"/>
  <c r="M162" i="8"/>
  <c r="P170" i="90"/>
  <c r="M170" i="8"/>
  <c r="P180" i="90"/>
  <c r="M180" i="8"/>
  <c r="P191" i="90"/>
  <c r="M191" i="8"/>
  <c r="P199" i="90"/>
  <c r="M199" i="8"/>
  <c r="P208" i="90"/>
  <c r="M208" i="8"/>
  <c r="P216" i="90"/>
  <c r="M216" i="8"/>
  <c r="P224" i="90"/>
  <c r="M224" i="8"/>
  <c r="P232" i="90"/>
  <c r="M232" i="8"/>
  <c r="P173" i="90"/>
  <c r="M173" i="8"/>
  <c r="P207" i="90"/>
  <c r="M207" i="8"/>
  <c r="P185" i="90"/>
  <c r="M185" i="8"/>
  <c r="P116" i="90"/>
  <c r="M116" i="8"/>
  <c r="P111" i="90"/>
  <c r="M111" i="8"/>
  <c r="P110" i="90"/>
  <c r="M110" i="8"/>
  <c r="P80" i="90"/>
  <c r="M80" i="8"/>
  <c r="P77" i="90"/>
  <c r="M77" i="8"/>
  <c r="P74" i="90"/>
  <c r="M74" i="8"/>
  <c r="P50" i="90"/>
  <c r="M50" i="8"/>
  <c r="P31" i="90"/>
  <c r="M31" i="8"/>
  <c r="P24" i="90"/>
  <c r="M24" i="8"/>
  <c r="P22" i="90"/>
  <c r="M22" i="8"/>
  <c r="P20" i="90"/>
  <c r="M20" i="8"/>
  <c r="P18" i="90"/>
  <c r="M18" i="8"/>
  <c r="P6" i="90"/>
  <c r="M6" i="8"/>
  <c r="E72" i="77"/>
  <c r="E74" i="77"/>
  <c r="N264" i="106"/>
  <c r="N270" i="106" s="1"/>
  <c r="N273" i="106" s="1"/>
  <c r="N264" i="105"/>
  <c r="N270" i="105" s="1"/>
  <c r="N272" i="105" s="1"/>
  <c r="P5" i="107"/>
  <c r="N264" i="107"/>
  <c r="N270" i="107" s="1"/>
  <c r="N273" i="107" s="1"/>
  <c r="N264" i="103"/>
  <c r="N270" i="103" s="1"/>
  <c r="N272" i="103" s="1"/>
  <c r="N264" i="104"/>
  <c r="N270" i="104" s="1"/>
  <c r="N272" i="104" s="1"/>
  <c r="P5" i="102"/>
  <c r="N264" i="102"/>
  <c r="N270" i="102" s="1"/>
  <c r="N273" i="102" s="1"/>
  <c r="G87" i="77"/>
  <c r="J87" i="77" s="1"/>
  <c r="G88" i="78" s="1"/>
  <c r="J88" i="78" s="1"/>
  <c r="G235" i="77"/>
  <c r="J235" i="77" s="1"/>
  <c r="G242" i="78"/>
  <c r="J242" i="78" s="1"/>
  <c r="G240" i="77"/>
  <c r="J240" i="77" s="1"/>
  <c r="G241" i="77"/>
  <c r="J241" i="77" s="1"/>
  <c r="G239" i="77"/>
  <c r="J239" i="77" s="1"/>
  <c r="G238" i="77"/>
  <c r="J238" i="77" s="1"/>
  <c r="G237" i="77"/>
  <c r="J237" i="77" s="1"/>
  <c r="G236" i="77"/>
  <c r="J236" i="77" s="1"/>
  <c r="G261" i="77"/>
  <c r="J261" i="77" s="1"/>
  <c r="G174" i="77"/>
  <c r="J174" i="77" s="1"/>
  <c r="G102" i="77"/>
  <c r="J102" i="77" s="1"/>
  <c r="N264" i="95"/>
  <c r="N270" i="95" s="1"/>
  <c r="N273" i="95" s="1"/>
  <c r="N264" i="82"/>
  <c r="N270" i="82" s="1"/>
  <c r="N273" i="82" s="1"/>
  <c r="N264" i="90"/>
  <c r="N270" i="90" s="1"/>
  <c r="N273" i="90" s="1"/>
  <c r="N264" i="79"/>
  <c r="N270" i="79" s="1"/>
  <c r="N273" i="79" s="1"/>
  <c r="N264" i="85"/>
  <c r="N270" i="85" s="1"/>
  <c r="N273" i="85" s="1"/>
  <c r="N264" i="93"/>
  <c r="N270" i="93" s="1"/>
  <c r="N272" i="93" s="1"/>
  <c r="N264" i="101"/>
  <c r="N270" i="101" s="1"/>
  <c r="N272" i="101" s="1"/>
  <c r="N264" i="78"/>
  <c r="N270" i="78" s="1"/>
  <c r="N273" i="78" s="1"/>
  <c r="N264" i="86"/>
  <c r="N270" i="86" s="1"/>
  <c r="N273" i="86" s="1"/>
  <c r="N264" i="89"/>
  <c r="N270" i="89" s="1"/>
  <c r="N272" i="89" s="1"/>
  <c r="N264" i="81"/>
  <c r="N270" i="81" s="1"/>
  <c r="N272" i="81" s="1"/>
  <c r="N264" i="94"/>
  <c r="N270" i="94" s="1"/>
  <c r="N272" i="94" s="1"/>
  <c r="N264" i="83"/>
  <c r="N270" i="83" s="1"/>
  <c r="N273" i="83" s="1"/>
  <c r="N264" i="87"/>
  <c r="N270" i="87" s="1"/>
  <c r="N273" i="87" s="1"/>
  <c r="N264" i="91"/>
  <c r="N270" i="91" s="1"/>
  <c r="N272" i="91" s="1"/>
  <c r="N264" i="99"/>
  <c r="N270" i="99" s="1"/>
  <c r="N272" i="99" s="1"/>
  <c r="N264" i="97"/>
  <c r="N270" i="97" s="1"/>
  <c r="N273" i="97" s="1"/>
  <c r="N264" i="98"/>
  <c r="N270" i="98" s="1"/>
  <c r="N273" i="98" s="1"/>
  <c r="N264" i="80"/>
  <c r="N270" i="80" s="1"/>
  <c r="N272" i="80" s="1"/>
  <c r="N264" i="84"/>
  <c r="N270" i="84" s="1"/>
  <c r="N273" i="84" s="1"/>
  <c r="N264" i="88"/>
  <c r="N270" i="88" s="1"/>
  <c r="N272" i="88" s="1"/>
  <c r="N264" i="92"/>
  <c r="N270" i="92" s="1"/>
  <c r="N273" i="92" s="1"/>
  <c r="N264" i="96"/>
  <c r="N270" i="96" s="1"/>
  <c r="N264" i="100"/>
  <c r="N270" i="100" s="1"/>
  <c r="N273" i="100" s="1"/>
  <c r="N273" i="103" l="1"/>
  <c r="N273" i="101"/>
  <c r="N273" i="96"/>
  <c r="N272" i="106"/>
  <c r="N273" i="93"/>
  <c r="N272" i="102"/>
  <c r="N273" i="89"/>
  <c r="N272" i="86"/>
  <c r="N273" i="105"/>
  <c r="N272" i="92"/>
  <c r="N273" i="91"/>
  <c r="N272" i="85"/>
  <c r="N272" i="83"/>
  <c r="N273" i="81"/>
  <c r="N273" i="104"/>
  <c r="N273" i="99"/>
  <c r="N272" i="79"/>
  <c r="N272" i="78"/>
  <c r="G186" i="77"/>
  <c r="J186" i="77" s="1"/>
  <c r="G186" i="78" s="1"/>
  <c r="J186" i="78" s="1"/>
  <c r="N272" i="96"/>
  <c r="N272" i="90"/>
  <c r="N272" i="100"/>
  <c r="N272" i="82"/>
  <c r="N272" i="87"/>
  <c r="N272" i="95"/>
  <c r="N272" i="107"/>
  <c r="N272" i="84"/>
  <c r="N273" i="88"/>
  <c r="N273" i="94"/>
  <c r="N272" i="97"/>
  <c r="N273" i="80"/>
  <c r="N272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6" i="77" l="1"/>
  <c r="P134" i="77"/>
  <c r="P135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60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60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60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60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60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60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60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60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60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60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60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60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60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60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60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60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60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60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60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60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60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60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60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60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60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60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60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60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60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60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60" i="77"/>
  <c r="M260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M111" i="77"/>
  <c r="M110" i="77"/>
  <c r="M109" i="77"/>
  <c r="M108" i="77"/>
  <c r="M107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P20" i="77" s="1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49" i="77" l="1"/>
  <c r="P53" i="77"/>
  <c r="P57" i="77"/>
  <c r="P61" i="77"/>
  <c r="P65" i="77"/>
  <c r="P69" i="77"/>
  <c r="P73" i="77"/>
  <c r="P113" i="77"/>
  <c r="P131" i="77"/>
  <c r="P139" i="77"/>
  <c r="P143" i="77"/>
  <c r="P147" i="77"/>
  <c r="P151" i="77"/>
  <c r="P155" i="77"/>
  <c r="P159" i="77"/>
  <c r="P163" i="77"/>
  <c r="P167" i="77"/>
  <c r="P171" i="77"/>
  <c r="P178" i="77"/>
  <c r="P8" i="77"/>
  <c r="P12" i="77"/>
  <c r="P16" i="77"/>
  <c r="P24" i="77"/>
  <c r="P28" i="77"/>
  <c r="P32" i="77"/>
  <c r="P36" i="77"/>
  <c r="P41" i="77"/>
  <c r="P45" i="77"/>
  <c r="P79" i="77"/>
  <c r="P84" i="77"/>
  <c r="P93" i="77"/>
  <c r="P98" i="77"/>
  <c r="P109" i="77"/>
  <c r="P118" i="77"/>
  <c r="P122" i="77"/>
  <c r="P127" i="77"/>
  <c r="P179" i="77"/>
  <c r="P183" i="77"/>
  <c r="P192" i="77"/>
  <c r="P196" i="77"/>
  <c r="P200" i="77"/>
  <c r="P204" i="77"/>
  <c r="P209" i="77"/>
  <c r="P213" i="77"/>
  <c r="P217" i="77"/>
  <c r="P221" i="77"/>
  <c r="P225" i="77"/>
  <c r="P229" i="77"/>
  <c r="P233" i="77"/>
  <c r="P255" i="77"/>
  <c r="P124" i="77"/>
  <c r="P99" i="77"/>
  <c r="P137" i="77"/>
  <c r="P46" i="77"/>
  <c r="P50" i="77"/>
  <c r="P54" i="77"/>
  <c r="P58" i="77"/>
  <c r="P62" i="77"/>
  <c r="P66" i="77"/>
  <c r="P70" i="77"/>
  <c r="P74" i="77"/>
  <c r="P110" i="77"/>
  <c r="P114" i="77"/>
  <c r="P132" i="77"/>
  <c r="P140" i="77"/>
  <c r="P144" i="77"/>
  <c r="P148" i="77"/>
  <c r="P152" i="77"/>
  <c r="P156" i="77"/>
  <c r="P160" i="77"/>
  <c r="P164" i="77"/>
  <c r="P168" i="77"/>
  <c r="P172" i="77"/>
  <c r="P9" i="77"/>
  <c r="P13" i="77"/>
  <c r="P17" i="77"/>
  <c r="P21" i="77"/>
  <c r="P25" i="77"/>
  <c r="P29" i="77"/>
  <c r="P33" i="77"/>
  <c r="P37" i="77"/>
  <c r="P42" i="77"/>
  <c r="P80" i="77"/>
  <c r="P85" i="77"/>
  <c r="P95" i="77"/>
  <c r="P106" i="77"/>
  <c r="P115" i="77"/>
  <c r="P119" i="77"/>
  <c r="P123" i="77"/>
  <c r="P128" i="77"/>
  <c r="P180" i="77"/>
  <c r="P184" i="77"/>
  <c r="P193" i="77"/>
  <c r="P197" i="77"/>
  <c r="P201" i="77"/>
  <c r="P205" i="77"/>
  <c r="P210" i="77"/>
  <c r="P214" i="77"/>
  <c r="P218" i="77"/>
  <c r="P222" i="77"/>
  <c r="P226" i="77"/>
  <c r="P230" i="77"/>
  <c r="P234" i="77"/>
  <c r="P256" i="77"/>
  <c r="P89" i="77"/>
  <c r="P100" i="77"/>
  <c r="P86" i="77"/>
  <c r="P47" i="77"/>
  <c r="P51" i="77"/>
  <c r="P55" i="77"/>
  <c r="P59" i="77"/>
  <c r="P63" i="77"/>
  <c r="P67" i="77"/>
  <c r="P71" i="77"/>
  <c r="P75" i="77"/>
  <c r="P111" i="77"/>
  <c r="P133" i="77"/>
  <c r="P141" i="77"/>
  <c r="P145" i="77"/>
  <c r="P149" i="77"/>
  <c r="P153" i="77"/>
  <c r="P157" i="77"/>
  <c r="P161" i="77"/>
  <c r="P165" i="77"/>
  <c r="P169" i="77"/>
  <c r="P175" i="77"/>
  <c r="P6" i="77"/>
  <c r="P10" i="77"/>
  <c r="P14" i="77"/>
  <c r="P18" i="77"/>
  <c r="P22" i="77"/>
  <c r="P26" i="77"/>
  <c r="P30" i="77"/>
  <c r="P34" i="77"/>
  <c r="P39" i="77"/>
  <c r="P43" i="77"/>
  <c r="P77" i="77"/>
  <c r="P81" i="77"/>
  <c r="P91" i="77"/>
  <c r="P96" i="77"/>
  <c r="P107" i="77"/>
  <c r="P116" i="77"/>
  <c r="P120" i="77"/>
  <c r="P125" i="77"/>
  <c r="P129" i="77"/>
  <c r="P181" i="77"/>
  <c r="P185" i="77"/>
  <c r="P194" i="77"/>
  <c r="P198" i="77"/>
  <c r="P202" i="77"/>
  <c r="P206" i="77"/>
  <c r="P211" i="77"/>
  <c r="P215" i="77"/>
  <c r="P219" i="77"/>
  <c r="P223" i="77"/>
  <c r="P227" i="77"/>
  <c r="P231" i="77"/>
  <c r="P248" i="77"/>
  <c r="P260" i="77"/>
  <c r="P38" i="77"/>
  <c r="P101" i="77"/>
  <c r="P48" i="77"/>
  <c r="P52" i="77"/>
  <c r="P56" i="77"/>
  <c r="P60" i="77"/>
  <c r="P64" i="77"/>
  <c r="P68" i="77"/>
  <c r="P72" i="77"/>
  <c r="P112" i="77"/>
  <c r="P130" i="77"/>
  <c r="P138" i="77"/>
  <c r="P142" i="77"/>
  <c r="P146" i="77"/>
  <c r="P150" i="77"/>
  <c r="P154" i="77"/>
  <c r="P158" i="77"/>
  <c r="P162" i="77"/>
  <c r="P166" i="77"/>
  <c r="P170" i="77"/>
  <c r="P177" i="77"/>
  <c r="P7" i="77"/>
  <c r="P11" i="77"/>
  <c r="P15" i="77"/>
  <c r="P19" i="77"/>
  <c r="P23" i="77"/>
  <c r="P27" i="77"/>
  <c r="P31" i="77"/>
  <c r="P35" i="77"/>
  <c r="P40" i="77"/>
  <c r="P44" i="77"/>
  <c r="P78" i="77"/>
  <c r="P83" i="77"/>
  <c r="P92" i="77"/>
  <c r="P97" i="77"/>
  <c r="P108" i="77"/>
  <c r="P117" i="77"/>
  <c r="P121" i="77"/>
  <c r="P126" i="77"/>
  <c r="P182" i="77"/>
  <c r="P191" i="77"/>
  <c r="P195" i="77"/>
  <c r="P199" i="77"/>
  <c r="P203" i="77"/>
  <c r="P208" i="77"/>
  <c r="P212" i="77"/>
  <c r="P216" i="77"/>
  <c r="P220" i="77"/>
  <c r="P224" i="77"/>
  <c r="P228" i="77"/>
  <c r="P232" i="77"/>
  <c r="P254" i="77"/>
  <c r="P76" i="77"/>
  <c r="P90" i="77"/>
  <c r="P17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4" i="77"/>
  <c r="N270" i="77" s="1"/>
  <c r="AB5" i="8"/>
  <c r="M5" i="8"/>
  <c r="AB35" i="8"/>
  <c r="W7" i="8"/>
  <c r="AB7" i="8" s="1"/>
  <c r="P5" i="77"/>
  <c r="R262" i="78"/>
  <c r="R262" i="80"/>
  <c r="R262" i="77"/>
  <c r="R262" i="79"/>
  <c r="R262" i="81"/>
  <c r="R262" i="85"/>
  <c r="R262" i="97"/>
  <c r="R262" i="86"/>
  <c r="R262" i="84"/>
  <c r="R262" i="88"/>
  <c r="R262" i="90"/>
  <c r="R262" i="98"/>
  <c r="R262" i="87"/>
  <c r="R262" i="96"/>
  <c r="R262" i="107"/>
  <c r="P8" i="8"/>
  <c r="R262" i="99"/>
  <c r="R262" i="101"/>
  <c r="R262" i="102"/>
  <c r="R262" i="100"/>
  <c r="R262" i="104"/>
  <c r="R262" i="103"/>
  <c r="R262" i="105"/>
  <c r="R262" i="106"/>
  <c r="R262" i="89"/>
  <c r="R262" i="91"/>
  <c r="R262" i="92"/>
  <c r="R262" i="93"/>
  <c r="R262" i="94"/>
  <c r="R262" i="95"/>
  <c r="R262" i="82"/>
  <c r="R262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3" i="77"/>
  <c r="N272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E45" i="94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229" i="78"/>
  <c r="J229" i="78" s="1"/>
  <c r="G237" i="79" s="1"/>
  <c r="J237" i="79" s="1"/>
  <c r="G114" i="92"/>
  <c r="J114" i="92" s="1"/>
  <c r="G63" i="93"/>
  <c r="J63" i="93" s="1"/>
  <c r="E63" i="94" s="1"/>
  <c r="G178" i="93"/>
  <c r="J178" i="93" s="1"/>
  <c r="E178" i="94" s="1"/>
  <c r="G94" i="92"/>
  <c r="J94" i="92" s="1"/>
  <c r="G60" i="93"/>
  <c r="J60" i="93" s="1"/>
  <c r="E60" i="94" s="1"/>
  <c r="G129" i="93"/>
  <c r="J129" i="93" s="1"/>
  <c r="E129" i="94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35" i="94" l="1"/>
  <c r="G35" i="94" s="1"/>
  <c r="J35" i="94" s="1"/>
  <c r="G169" i="88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E94" i="94" s="1"/>
  <c r="G178" i="94"/>
  <c r="J178" i="94" s="1"/>
  <c r="G63" i="94"/>
  <c r="J63" i="94" s="1"/>
  <c r="G109" i="93"/>
  <c r="J109" i="93" s="1"/>
  <c r="E109" i="94" s="1"/>
  <c r="G75" i="92"/>
  <c r="J75" i="92" s="1"/>
  <c r="G35" i="95"/>
  <c r="J35" i="95" s="1"/>
  <c r="G60" i="94"/>
  <c r="J60" i="94" s="1"/>
  <c r="G114" i="93"/>
  <c r="J114" i="93" s="1"/>
  <c r="E114" i="94" s="1"/>
  <c r="G12" i="84"/>
  <c r="J12" i="84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E75" i="94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39" i="78"/>
  <c r="J239" i="78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E169" i="94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29" i="85"/>
  <c r="J229" i="85" s="1"/>
  <c r="G229" i="86" s="1"/>
  <c r="J229" i="86" s="1"/>
  <c r="G237" i="87" s="1"/>
  <c r="J237" i="87" s="1"/>
  <c r="G240" i="79"/>
  <c r="J240" i="79" s="1"/>
  <c r="G241" i="79"/>
  <c r="J241" i="79" s="1"/>
  <c r="G231" i="81"/>
  <c r="J231" i="81" s="1"/>
  <c r="G239" i="81"/>
  <c r="J239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40" i="80"/>
  <c r="J240" i="80" s="1"/>
  <c r="G241" i="80"/>
  <c r="J241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E12" i="94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G229" i="88" l="1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G239" i="83"/>
  <c r="J239" i="83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G241" i="83"/>
  <c r="J241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40" i="85"/>
  <c r="J240" i="85" s="1"/>
  <c r="G241" i="85"/>
  <c r="J241" i="85" s="1"/>
  <c r="G232" i="85"/>
  <c r="J232" i="85" s="1"/>
  <c r="G229" i="93"/>
  <c r="J229" i="93" s="1"/>
  <c r="E229" i="94" s="1"/>
  <c r="G237" i="93"/>
  <c r="J237" i="93" s="1"/>
  <c r="E237" i="94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20" i="77" l="1"/>
  <c r="J20" i="77" s="1"/>
  <c r="G22" i="77"/>
  <c r="J22" i="77" s="1"/>
  <c r="G19" i="77"/>
  <c r="J19" i="77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4" i="77"/>
  <c r="J24" i="77" s="1"/>
  <c r="G26" i="77"/>
  <c r="J26" i="77" s="1"/>
  <c r="G25" i="77"/>
  <c r="J25" i="77" s="1"/>
  <c r="G21" i="77"/>
  <c r="J21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260" i="77"/>
  <c r="J260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61" i="78"/>
  <c r="J261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60" i="78"/>
  <c r="J260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18" i="77" l="1"/>
  <c r="J18" i="77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30" i="80"/>
  <c r="J230" i="80" s="1"/>
  <c r="G232" i="89"/>
  <c r="J232" i="89" s="1"/>
  <c r="G240" i="89"/>
  <c r="J240" i="89" s="1"/>
  <c r="G241" i="89"/>
  <c r="J241" i="89" s="1"/>
  <c r="G261" i="79"/>
  <c r="J261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60" i="79"/>
  <c r="J260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E205" i="94" s="1"/>
  <c r="G148" i="93"/>
  <c r="J148" i="93" s="1"/>
  <c r="E148" i="94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E155" i="94" s="1"/>
  <c r="G195" i="92"/>
  <c r="J195" i="92" s="1"/>
  <c r="G202" i="92"/>
  <c r="J202" i="92" s="1"/>
  <c r="G197" i="92"/>
  <c r="J197" i="92" s="1"/>
  <c r="G196" i="92"/>
  <c r="J196" i="92" s="1"/>
  <c r="G194" i="93"/>
  <c r="J194" i="93" s="1"/>
  <c r="E194" i="94" s="1"/>
  <c r="G211" i="92"/>
  <c r="J211" i="92" s="1"/>
  <c r="G113" i="93"/>
  <c r="J113" i="93" s="1"/>
  <c r="E113" i="94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E84" i="94" s="1"/>
  <c r="G149" i="92"/>
  <c r="J149" i="92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G177" i="93"/>
  <c r="J177" i="93" s="1"/>
  <c r="E177" i="94" s="1"/>
  <c r="G125" i="93"/>
  <c r="J125" i="93" s="1"/>
  <c r="E125" i="94" s="1"/>
  <c r="G147" i="92"/>
  <c r="J147" i="92" s="1"/>
  <c r="G193" i="93"/>
  <c r="J193" i="93" s="1"/>
  <c r="E193" i="94" s="1"/>
  <c r="G208" i="93"/>
  <c r="J208" i="93" s="1"/>
  <c r="E208" i="94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104" i="81"/>
  <c r="J104" i="81" s="1"/>
  <c r="G256" i="81"/>
  <c r="J256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5" i="8"/>
  <c r="M266" i="8"/>
  <c r="H265" i="8"/>
  <c r="M270" i="8"/>
  <c r="H267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E231" i="94" s="1"/>
  <c r="G239" i="93"/>
  <c r="J239" i="93" s="1"/>
  <c r="E239" i="94" s="1"/>
  <c r="G261" i="80"/>
  <c r="J261" i="80" s="1"/>
  <c r="G103" i="80"/>
  <c r="J103" i="80" s="1"/>
  <c r="G102" i="80"/>
  <c r="J102" i="80" s="1"/>
  <c r="G10" i="93"/>
  <c r="J10" i="93" s="1"/>
  <c r="E10" i="94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60" i="80"/>
  <c r="J260" i="80" s="1"/>
  <c r="G260" i="81" s="1"/>
  <c r="J260" i="81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E11" i="94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E9" i="94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39" i="93"/>
  <c r="J39" i="93" s="1"/>
  <c r="E39" i="94" s="1"/>
  <c r="G193" i="94"/>
  <c r="J193" i="94" s="1"/>
  <c r="G206" i="94"/>
  <c r="J206" i="94" s="1"/>
  <c r="G113" i="94"/>
  <c r="J113" i="94" s="1"/>
  <c r="G147" i="93"/>
  <c r="J147" i="93" s="1"/>
  <c r="E147" i="94" s="1"/>
  <c r="G213" i="94"/>
  <c r="J213" i="94" s="1"/>
  <c r="G202" i="93"/>
  <c r="J202" i="93" s="1"/>
  <c r="E202" i="94" s="1"/>
  <c r="G127" i="94"/>
  <c r="J127" i="94" s="1"/>
  <c r="G209" i="93"/>
  <c r="J209" i="93" s="1"/>
  <c r="E209" i="94" s="1"/>
  <c r="G177" i="94"/>
  <c r="J177" i="94" s="1"/>
  <c r="G153" i="94"/>
  <c r="J153" i="94" s="1"/>
  <c r="G194" i="94"/>
  <c r="J194" i="94" s="1"/>
  <c r="G148" i="94"/>
  <c r="J148" i="94" s="1"/>
  <c r="G204" i="93"/>
  <c r="J204" i="93" s="1"/>
  <c r="E204" i="94" s="1"/>
  <c r="G125" i="94"/>
  <c r="J125" i="94" s="1"/>
  <c r="G156" i="93"/>
  <c r="J156" i="93" s="1"/>
  <c r="E156" i="94" s="1"/>
  <c r="G84" i="94"/>
  <c r="J84" i="94" s="1"/>
  <c r="G203" i="93"/>
  <c r="J203" i="93" s="1"/>
  <c r="E203" i="94" s="1"/>
  <c r="G196" i="93"/>
  <c r="J196" i="93" s="1"/>
  <c r="E196" i="94" s="1"/>
  <c r="G205" i="94"/>
  <c r="J205" i="94" s="1"/>
  <c r="G208" i="94"/>
  <c r="J208" i="94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G212" i="93"/>
  <c r="J212" i="93" s="1"/>
  <c r="E212" i="94" s="1"/>
  <c r="G83" i="94"/>
  <c r="J83" i="94" s="1"/>
  <c r="G150" i="93"/>
  <c r="J150" i="93" s="1"/>
  <c r="E150" i="94" s="1"/>
  <c r="G181" i="94"/>
  <c r="J181" i="94" s="1"/>
  <c r="G157" i="93"/>
  <c r="J157" i="93" s="1"/>
  <c r="E157" i="94" s="1"/>
  <c r="G71" i="90"/>
  <c r="J71" i="90" s="1"/>
  <c r="G198" i="93"/>
  <c r="J198" i="93" s="1"/>
  <c r="E198" i="94" s="1"/>
  <c r="G152" i="94"/>
  <c r="J152" i="94" s="1"/>
  <c r="G175" i="90"/>
  <c r="J175" i="90" s="1"/>
  <c r="G151" i="94"/>
  <c r="J151" i="94" s="1"/>
  <c r="G126" i="94"/>
  <c r="J126" i="94" s="1"/>
  <c r="G149" i="93"/>
  <c r="J149" i="93" s="1"/>
  <c r="E149" i="94" s="1"/>
  <c r="G70" i="90"/>
  <c r="J70" i="90" s="1"/>
  <c r="G211" i="93"/>
  <c r="J211" i="93" s="1"/>
  <c r="E211" i="94" s="1"/>
  <c r="G197" i="93"/>
  <c r="J197" i="93" s="1"/>
  <c r="E197" i="94" s="1"/>
  <c r="G155" i="94"/>
  <c r="J155" i="94" s="1"/>
  <c r="G128" i="93"/>
  <c r="J128" i="93" s="1"/>
  <c r="E128" i="94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7" i="8"/>
  <c r="F266" i="8" s="1"/>
  <c r="C267" i="8" s="1"/>
  <c r="H268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61" i="81"/>
  <c r="J261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104" i="83"/>
  <c r="J104" i="83" s="1"/>
  <c r="G260" i="83"/>
  <c r="J260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8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34" i="82"/>
  <c r="J234" i="82" s="1"/>
  <c r="G242" i="83"/>
  <c r="J242" i="83" s="1"/>
  <c r="G230" i="83"/>
  <c r="J230" i="83" s="1"/>
  <c r="G238" i="83"/>
  <c r="J238" i="83" s="1"/>
  <c r="G231" i="95"/>
  <c r="G239" i="95"/>
  <c r="J239" i="95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60" i="84"/>
  <c r="J260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J231" i="95"/>
  <c r="G198" i="96"/>
  <c r="J198" i="96" s="1"/>
  <c r="J198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E232" i="94" s="1"/>
  <c r="G241" i="93"/>
  <c r="J241" i="93" s="1"/>
  <c r="E241" i="94" s="1"/>
  <c r="G240" i="93"/>
  <c r="J240" i="93" s="1"/>
  <c r="E240" i="94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61" i="83"/>
  <c r="J261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E70" i="94" s="1"/>
  <c r="G71" i="93"/>
  <c r="J71" i="93" s="1"/>
  <c r="E71" i="94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E175" i="94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104" i="85"/>
  <c r="J104" i="85" s="1"/>
  <c r="G256" i="85"/>
  <c r="J256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35" i="84"/>
  <c r="J235" i="84" s="1"/>
  <c r="G261" i="84"/>
  <c r="J261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104" i="86"/>
  <c r="J104" i="86" s="1"/>
  <c r="G260" i="86"/>
  <c r="J260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61" i="85"/>
  <c r="J261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60" i="87"/>
  <c r="J260" i="87" s="1"/>
  <c r="G233" i="87"/>
  <c r="J233" i="87" s="1"/>
  <c r="G256" i="87"/>
  <c r="J256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61" i="86"/>
  <c r="J261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104" i="88"/>
  <c r="J104" i="88" s="1"/>
  <c r="G260" i="88"/>
  <c r="J260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61" i="87"/>
  <c r="J261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60" i="89"/>
  <c r="J260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61" i="88"/>
  <c r="J261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256" i="90"/>
  <c r="J256" i="90" s="1"/>
  <c r="G233" i="90"/>
  <c r="J233" i="90" s="1"/>
  <c r="G260" i="90"/>
  <c r="J260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28" i="91"/>
  <c r="J228" i="91" s="1"/>
  <c r="G236" i="91"/>
  <c r="J236" i="91" s="1"/>
  <c r="G261" i="89"/>
  <c r="J261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15" i="93"/>
  <c r="J115" i="93" s="1"/>
  <c r="E115" i="94" s="1"/>
  <c r="G100" i="92"/>
  <c r="J100" i="92" s="1"/>
  <c r="G170" i="92"/>
  <c r="J170" i="92" s="1"/>
  <c r="G78" i="92"/>
  <c r="J78" i="92" s="1"/>
  <c r="G61" i="92"/>
  <c r="J61" i="92" s="1"/>
  <c r="G112" i="93"/>
  <c r="J112" i="93" s="1"/>
  <c r="E112" i="94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E74" i="94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E107" i="94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E97" i="94" s="1"/>
  <c r="G116" i="93"/>
  <c r="J116" i="93" s="1"/>
  <c r="E116" i="94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E108" i="94" s="1"/>
  <c r="G36" i="91"/>
  <c r="J36" i="91" s="1"/>
  <c r="G117" i="93"/>
  <c r="J117" i="93" s="1"/>
  <c r="E117" i="94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E110" i="94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E111" i="94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104" i="91"/>
  <c r="J104" i="91" s="1"/>
  <c r="G260" i="91"/>
  <c r="J260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E88" i="94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61" i="100"/>
  <c r="J261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61" i="90"/>
  <c r="J261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E24" i="94" s="1"/>
  <c r="G21" i="93"/>
  <c r="J21" i="93" s="1"/>
  <c r="E21" i="94" s="1"/>
  <c r="G16" i="90"/>
  <c r="J16" i="90" s="1"/>
  <c r="G19" i="93"/>
  <c r="J19" i="93" s="1"/>
  <c r="E19" i="94" s="1"/>
  <c r="G13" i="90"/>
  <c r="J13" i="90" s="1"/>
  <c r="G22" i="93"/>
  <c r="J22" i="93" s="1"/>
  <c r="E22" i="94" s="1"/>
  <c r="G18" i="90"/>
  <c r="J18" i="90" s="1"/>
  <c r="G26" i="93"/>
  <c r="J26" i="93" s="1"/>
  <c r="E26" i="94" s="1"/>
  <c r="G90" i="93"/>
  <c r="J90" i="93" s="1"/>
  <c r="E90" i="94" s="1"/>
  <c r="G7" i="90"/>
  <c r="J7" i="90" s="1"/>
  <c r="G15" i="90"/>
  <c r="J15" i="90" s="1"/>
  <c r="G23" i="93"/>
  <c r="J23" i="93" s="1"/>
  <c r="E23" i="94" s="1"/>
  <c r="G8" i="90"/>
  <c r="J8" i="90" s="1"/>
  <c r="G6" i="90"/>
  <c r="J6" i="90" s="1"/>
  <c r="G25" i="93"/>
  <c r="J25" i="93" s="1"/>
  <c r="E25" i="94" s="1"/>
  <c r="G20" i="93"/>
  <c r="J20" i="93" s="1"/>
  <c r="G14" i="90"/>
  <c r="J14" i="90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E72" i="94" s="1"/>
  <c r="G101" i="93"/>
  <c r="J101" i="93" s="1"/>
  <c r="E101" i="94" s="1"/>
  <c r="G38" i="92"/>
  <c r="J38" i="92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G214" i="91"/>
  <c r="J214" i="91" s="1"/>
  <c r="G192" i="93"/>
  <c r="J192" i="93" s="1"/>
  <c r="E192" i="94" s="1"/>
  <c r="G54" i="92"/>
  <c r="J54" i="92" s="1"/>
  <c r="G27" i="92"/>
  <c r="J27" i="92" s="1"/>
  <c r="G42" i="92"/>
  <c r="J42" i="92" s="1"/>
  <c r="G66" i="93"/>
  <c r="J66" i="93" s="1"/>
  <c r="E66" i="94" s="1"/>
  <c r="G33" i="92"/>
  <c r="J33" i="92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G145" i="93"/>
  <c r="J145" i="93" s="1"/>
  <c r="E145" i="94" s="1"/>
  <c r="G110" i="94"/>
  <c r="J110" i="94" s="1"/>
  <c r="G28" i="92"/>
  <c r="J28" i="92" s="1"/>
  <c r="G34" i="92"/>
  <c r="J34" i="92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17" i="94"/>
  <c r="J117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G80" i="93"/>
  <c r="J80" i="93" s="1"/>
  <c r="E80" i="94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E130" i="94" s="1"/>
  <c r="G122" i="92"/>
  <c r="J122" i="92" s="1"/>
  <c r="G55" i="92"/>
  <c r="J55" i="92" s="1"/>
  <c r="G143" i="93"/>
  <c r="J143" i="93" s="1"/>
  <c r="E143" i="94" s="1"/>
  <c r="G49" i="92"/>
  <c r="J49" i="92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G85" i="93"/>
  <c r="J85" i="93" s="1"/>
  <c r="E85" i="94" s="1"/>
  <c r="G116" i="94"/>
  <c r="J116" i="94" s="1"/>
  <c r="G142" i="93"/>
  <c r="J142" i="93" s="1"/>
  <c r="E142" i="94" s="1"/>
  <c r="G32" i="92"/>
  <c r="J32" i="92" s="1"/>
  <c r="G141" i="93"/>
  <c r="J141" i="93" s="1"/>
  <c r="E141" i="94" s="1"/>
  <c r="G56" i="92"/>
  <c r="J56" i="92" s="1"/>
  <c r="G112" i="94"/>
  <c r="J112" i="94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G98" i="93"/>
  <c r="J98" i="93" s="1"/>
  <c r="E98" i="94" s="1"/>
  <c r="G69" i="93"/>
  <c r="J69" i="93" s="1"/>
  <c r="E69" i="94" s="1"/>
  <c r="G140" i="93"/>
  <c r="J140" i="93" s="1"/>
  <c r="E140" i="94" s="1"/>
  <c r="G108" i="94"/>
  <c r="J108" i="94" s="1"/>
  <c r="G162" i="93"/>
  <c r="J162" i="93" s="1"/>
  <c r="E162" i="94" s="1"/>
  <c r="G52" i="92"/>
  <c r="J52" i="92" s="1"/>
  <c r="G168" i="93"/>
  <c r="J168" i="93" s="1"/>
  <c r="E168" i="94" s="1"/>
  <c r="G167" i="93"/>
  <c r="J167" i="93" s="1"/>
  <c r="E167" i="94" s="1"/>
  <c r="G46" i="92"/>
  <c r="J46" i="92" s="1"/>
  <c r="G111" i="94"/>
  <c r="J111" i="94" s="1"/>
  <c r="G163" i="93"/>
  <c r="J163" i="93" s="1"/>
  <c r="E163" i="94" s="1"/>
  <c r="G118" i="93"/>
  <c r="J118" i="93" s="1"/>
  <c r="E118" i="94" s="1"/>
  <c r="G96" i="92"/>
  <c r="J96" i="92" s="1"/>
  <c r="G95" i="93"/>
  <c r="J95" i="93" s="1"/>
  <c r="E95" i="94" s="1"/>
  <c r="G160" i="93"/>
  <c r="J160" i="93" s="1"/>
  <c r="E160" i="94" s="1"/>
  <c r="G48" i="92"/>
  <c r="J48" i="92" s="1"/>
  <c r="G107" i="94"/>
  <c r="J107" i="94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115" i="94"/>
  <c r="J115" i="94" s="1"/>
  <c r="G29" i="92"/>
  <c r="J29" i="92" s="1"/>
  <c r="G119" i="92"/>
  <c r="J119" i="92" s="1"/>
  <c r="G185" i="93"/>
  <c r="J185" i="93" s="1"/>
  <c r="E185" i="94" s="1"/>
  <c r="G36" i="92"/>
  <c r="J36" i="92" s="1"/>
  <c r="G47" i="92"/>
  <c r="J47" i="92" s="1"/>
  <c r="G50" i="92"/>
  <c r="J50" i="92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G58" i="92"/>
  <c r="J58" i="92" s="1"/>
  <c r="G158" i="93"/>
  <c r="J158" i="93" s="1"/>
  <c r="E158" i="94" s="1"/>
  <c r="G43" i="92"/>
  <c r="J43" i="92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G260" i="92"/>
  <c r="J260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E20" i="94" l="1"/>
  <c r="G20" i="94" s="1"/>
  <c r="J20" i="94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E86" i="94" s="1"/>
  <c r="G87" i="93"/>
  <c r="J87" i="93" s="1"/>
  <c r="G228" i="93"/>
  <c r="J228" i="93" s="1"/>
  <c r="E228" i="94" s="1"/>
  <c r="G236" i="93"/>
  <c r="J236" i="93" s="1"/>
  <c r="E236" i="94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E230" i="94" s="1"/>
  <c r="G238" i="93"/>
  <c r="J238" i="93" s="1"/>
  <c r="E238" i="94" s="1"/>
  <c r="G227" i="93"/>
  <c r="J227" i="93" s="1"/>
  <c r="E227" i="94" s="1"/>
  <c r="G235" i="93"/>
  <c r="J235" i="93" s="1"/>
  <c r="E235" i="94" s="1"/>
  <c r="G234" i="91"/>
  <c r="J234" i="91" s="1"/>
  <c r="G242" i="92"/>
  <c r="J242" i="92" s="1"/>
  <c r="G261" i="91"/>
  <c r="J261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E161" i="94" s="1"/>
  <c r="G116" i="95"/>
  <c r="J116" i="95" s="1"/>
  <c r="G164" i="94"/>
  <c r="J164" i="94" s="1"/>
  <c r="G43" i="93"/>
  <c r="J43" i="93" s="1"/>
  <c r="E43" i="94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E33" i="94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E50" i="94" s="1"/>
  <c r="G61" i="94"/>
  <c r="J61" i="94" s="1"/>
  <c r="G95" i="94"/>
  <c r="J95" i="94" s="1"/>
  <c r="G167" i="94"/>
  <c r="J167" i="94" s="1"/>
  <c r="G112" i="95"/>
  <c r="J112" i="95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G81" i="94"/>
  <c r="J81" i="94" s="1"/>
  <c r="G142" i="94"/>
  <c r="J142" i="94" s="1"/>
  <c r="G223" i="94"/>
  <c r="J223" i="94" s="1"/>
  <c r="G48" i="93"/>
  <c r="J48" i="93" s="1"/>
  <c r="E48" i="94" s="1"/>
  <c r="G179" i="94"/>
  <c r="J179" i="94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G121" i="94"/>
  <c r="J121" i="94" s="1"/>
  <c r="G168" i="94"/>
  <c r="J168" i="94" s="1"/>
  <c r="G56" i="93"/>
  <c r="J56" i="93" s="1"/>
  <c r="E56" i="94" s="1"/>
  <c r="G221" i="93"/>
  <c r="J221" i="93" s="1"/>
  <c r="E221" i="94" s="1"/>
  <c r="G80" i="94"/>
  <c r="J80" i="94" s="1"/>
  <c r="G154" i="94"/>
  <c r="J154" i="94" s="1"/>
  <c r="G101" i="94"/>
  <c r="J101" i="94" s="1"/>
  <c r="G40" i="93"/>
  <c r="J40" i="93" s="1"/>
  <c r="E40" i="94" s="1"/>
  <c r="G36" i="93"/>
  <c r="J36" i="93" s="1"/>
  <c r="E36" i="94" s="1"/>
  <c r="G100" i="94"/>
  <c r="J100" i="94" s="1"/>
  <c r="G52" i="93"/>
  <c r="J52" i="93" s="1"/>
  <c r="E52" i="94" s="1"/>
  <c r="G74" i="95"/>
  <c r="J74" i="95" s="1"/>
  <c r="G176" i="94"/>
  <c r="J176" i="94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G93" i="94"/>
  <c r="J93" i="94" s="1"/>
  <c r="G119" i="93"/>
  <c r="J119" i="93" s="1"/>
  <c r="E119" i="94" s="1"/>
  <c r="G77" i="94"/>
  <c r="J77" i="94" s="1"/>
  <c r="G163" i="94"/>
  <c r="J163" i="94" s="1"/>
  <c r="G99" i="94"/>
  <c r="J99" i="94" s="1"/>
  <c r="G32" i="93"/>
  <c r="J32" i="93" s="1"/>
  <c r="E32" i="94" s="1"/>
  <c r="G122" i="93"/>
  <c r="J122" i="93" s="1"/>
  <c r="E122" i="94" s="1"/>
  <c r="G215" i="94"/>
  <c r="J215" i="94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G120" i="94"/>
  <c r="J120" i="94" s="1"/>
  <c r="G107" i="95"/>
  <c r="J107" i="95" s="1"/>
  <c r="G96" i="93"/>
  <c r="J96" i="93" s="1"/>
  <c r="E96" i="94" s="1"/>
  <c r="G46" i="93"/>
  <c r="J46" i="93" s="1"/>
  <c r="E46" i="94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E165" i="94" s="1"/>
  <c r="G57" i="93"/>
  <c r="J57" i="93" s="1"/>
  <c r="E57" i="94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E44" i="94" s="1"/>
  <c r="G30" i="93"/>
  <c r="J30" i="93" s="1"/>
  <c r="E30" i="94" s="1"/>
  <c r="G117" i="95"/>
  <c r="J117" i="95" s="1"/>
  <c r="G68" i="94"/>
  <c r="J68" i="94" s="1"/>
  <c r="G145" i="94"/>
  <c r="J145" i="94" s="1"/>
  <c r="G170" i="94"/>
  <c r="J170" i="94" s="1"/>
  <c r="G42" i="93"/>
  <c r="J42" i="93" s="1"/>
  <c r="E42" i="94" s="1"/>
  <c r="G214" i="92"/>
  <c r="J214" i="92" s="1"/>
  <c r="G89" i="94"/>
  <c r="J89" i="94" s="1"/>
  <c r="G59" i="93"/>
  <c r="J59" i="93" s="1"/>
  <c r="E59" i="94" s="1"/>
  <c r="G5" i="78"/>
  <c r="J5" i="78" s="1"/>
  <c r="G186" i="93"/>
  <c r="J186" i="93" s="1"/>
  <c r="E186" i="94" s="1"/>
  <c r="G104" i="93"/>
  <c r="J104" i="93" s="1"/>
  <c r="E104" i="94" s="1"/>
  <c r="G233" i="93"/>
  <c r="J233" i="93" s="1"/>
  <c r="E233" i="94" s="1"/>
  <c r="G191" i="93"/>
  <c r="J191" i="93" s="1"/>
  <c r="E191" i="94" s="1"/>
  <c r="G190" i="93"/>
  <c r="J190" i="93" s="1"/>
  <c r="E190" i="94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8" i="94"/>
  <c r="J88" i="94" s="1"/>
  <c r="E87" i="94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E242" i="94" s="1"/>
  <c r="G240" i="102"/>
  <c r="J240" i="102" s="1"/>
  <c r="G232" i="102"/>
  <c r="J232" i="102" s="1"/>
  <c r="G261" i="102"/>
  <c r="J261" i="102" s="1"/>
  <c r="G227" i="94"/>
  <c r="J227" i="94" s="1"/>
  <c r="G235" i="94"/>
  <c r="J235" i="94" s="1"/>
  <c r="G228" i="94"/>
  <c r="J228" i="94" s="1"/>
  <c r="G236" i="94"/>
  <c r="J236" i="94" s="1"/>
  <c r="G261" i="92"/>
  <c r="J261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E214" i="94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J260" i="94"/>
  <c r="G104" i="94"/>
  <c r="J104" i="94" s="1"/>
  <c r="G191" i="94"/>
  <c r="J191" i="94" s="1"/>
  <c r="G190" i="94"/>
  <c r="J190" i="94" s="1"/>
  <c r="G132" i="93"/>
  <c r="J132" i="93" s="1"/>
  <c r="E132" i="94" s="1"/>
  <c r="G135" i="93"/>
  <c r="J135" i="93" s="1"/>
  <c r="E135" i="94" s="1"/>
  <c r="G133" i="92"/>
  <c r="J133" i="92" s="1"/>
  <c r="G136" i="92"/>
  <c r="J136" i="92" s="1"/>
  <c r="G93" i="96" l="1"/>
  <c r="J93" i="96" s="1"/>
  <c r="J93" i="95"/>
  <c r="G77" i="96"/>
  <c r="J77" i="96" s="1"/>
  <c r="J77" i="95"/>
  <c r="G66" i="96"/>
  <c r="J66" i="96" s="1"/>
  <c r="J66" i="95"/>
  <c r="G98" i="96"/>
  <c r="J98" i="96" s="1"/>
  <c r="J98" i="95"/>
  <c r="G99" i="96"/>
  <c r="J99" i="96" s="1"/>
  <c r="J99" i="95"/>
  <c r="G21" i="96"/>
  <c r="J21" i="96" s="1"/>
  <c r="J21" i="95"/>
  <c r="G86" i="95"/>
  <c r="G87" i="95"/>
  <c r="G240" i="103"/>
  <c r="J240" i="103" s="1"/>
  <c r="G232" i="103"/>
  <c r="J232" i="103" s="1"/>
  <c r="G261" i="103"/>
  <c r="J261" i="103" s="1"/>
  <c r="G234" i="93"/>
  <c r="J234" i="93" s="1"/>
  <c r="E234" i="94" s="1"/>
  <c r="G242" i="94"/>
  <c r="J242" i="94" s="1"/>
  <c r="G228" i="95"/>
  <c r="G236" i="95"/>
  <c r="J236" i="95" s="1"/>
  <c r="G227" i="95"/>
  <c r="G235" i="95"/>
  <c r="J235" i="95" s="1"/>
  <c r="G230" i="95"/>
  <c r="G238" i="95"/>
  <c r="J238" i="95" s="1"/>
  <c r="G261" i="93"/>
  <c r="J261" i="93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G134" i="91"/>
  <c r="J134" i="91" s="1"/>
  <c r="G82" i="93"/>
  <c r="J82" i="93" s="1"/>
  <c r="E82" i="94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104" i="95"/>
  <c r="J104" i="95" s="1"/>
  <c r="G260" i="95"/>
  <c r="J260" i="95" s="1"/>
  <c r="G233" i="95"/>
  <c r="J233" i="95" s="1"/>
  <c r="G191" i="95"/>
  <c r="J191" i="95" s="1"/>
  <c r="G190" i="95"/>
  <c r="J190" i="95" s="1"/>
  <c r="G133" i="93"/>
  <c r="J133" i="93" s="1"/>
  <c r="E133" i="94" s="1"/>
  <c r="G136" i="93"/>
  <c r="J136" i="93" s="1"/>
  <c r="E136" i="94" s="1"/>
  <c r="G132" i="94"/>
  <c r="J132" i="94" s="1"/>
  <c r="G135" i="94"/>
  <c r="J135" i="94" s="1"/>
  <c r="G238" i="96" l="1"/>
  <c r="J238" i="96" s="1"/>
  <c r="J230" i="95"/>
  <c r="G235" i="96"/>
  <c r="J235" i="96" s="1"/>
  <c r="J227" i="95"/>
  <c r="G88" i="96"/>
  <c r="J88" i="96" s="1"/>
  <c r="J87" i="95"/>
  <c r="G87" i="96"/>
  <c r="J87" i="96" s="1"/>
  <c r="G88" i="97" s="1"/>
  <c r="J88" i="97" s="1"/>
  <c r="J86" i="95"/>
  <c r="G236" i="96"/>
  <c r="J236" i="96" s="1"/>
  <c r="J228" i="95"/>
  <c r="G49" i="96"/>
  <c r="J49" i="96" s="1"/>
  <c r="J49" i="95"/>
  <c r="G51" i="96"/>
  <c r="J51" i="96" s="1"/>
  <c r="J51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35" i="97"/>
  <c r="J235" i="97" s="1"/>
  <c r="G240" i="104"/>
  <c r="J240" i="104" s="1"/>
  <c r="G261" i="104"/>
  <c r="J261" i="104" s="1"/>
  <c r="G232" i="104"/>
  <c r="J232" i="104" s="1"/>
  <c r="G261" i="94"/>
  <c r="J261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60" i="96"/>
  <c r="J260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61" i="105"/>
  <c r="J261" i="105" s="1"/>
  <c r="G232" i="105"/>
  <c r="J232" i="105" s="1"/>
  <c r="G228" i="97"/>
  <c r="J228" i="97" s="1"/>
  <c r="G236" i="97"/>
  <c r="J236" i="97" s="1"/>
  <c r="G261" i="95"/>
  <c r="J261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E189" i="94" s="1"/>
  <c r="G189" i="94" s="1"/>
  <c r="J189" i="94" s="1"/>
  <c r="G189" i="83"/>
  <c r="J189" i="83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E187" i="94" s="1"/>
  <c r="G187" i="94" s="1"/>
  <c r="J187" i="94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60" i="97"/>
  <c r="J260" i="97" s="1"/>
  <c r="G187" i="78"/>
  <c r="J187" i="78" s="1"/>
  <c r="G187" i="86"/>
  <c r="J187" i="86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E105" i="94" s="1"/>
  <c r="G105" i="94" s="1"/>
  <c r="J105" i="94" s="1"/>
  <c r="G105" i="78"/>
  <c r="J105" i="78" s="1"/>
  <c r="G105" i="86"/>
  <c r="J105" i="86" s="1"/>
  <c r="G105" i="79"/>
  <c r="J105" i="79" s="1"/>
  <c r="G105" i="87"/>
  <c r="J105" i="87" s="1"/>
  <c r="G105" i="95"/>
  <c r="G105" i="88"/>
  <c r="J105" i="88" s="1"/>
  <c r="G105" i="90"/>
  <c r="J105" i="90" s="1"/>
  <c r="G256" i="97"/>
  <c r="J256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E131" i="94" s="1"/>
  <c r="G134" i="93"/>
  <c r="J134" i="93" s="1"/>
  <c r="E134" i="94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05" i="96" l="1"/>
  <c r="J105" i="96" s="1"/>
  <c r="G105" i="97" s="1"/>
  <c r="J105" i="97" s="1"/>
  <c r="J105" i="95"/>
  <c r="G6" i="96"/>
  <c r="J6" i="96" s="1"/>
  <c r="J6" i="95"/>
  <c r="G189" i="77"/>
  <c r="J189" i="77" s="1"/>
  <c r="G187" i="77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G240" i="106"/>
  <c r="J240" i="106" s="1"/>
  <c r="G261" i="106"/>
  <c r="J261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61" i="96"/>
  <c r="J261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60" i="98"/>
  <c r="J260" i="98" s="1"/>
  <c r="G187" i="98"/>
  <c r="J187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E65" i="105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E66" i="105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61" i="107"/>
  <c r="J261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61" i="97"/>
  <c r="J261" i="97" s="1"/>
  <c r="G188" i="85"/>
  <c r="J188" i="85" s="1"/>
  <c r="G188" i="81"/>
  <c r="J188" i="81" s="1"/>
  <c r="G188" i="79"/>
  <c r="J188" i="79" s="1"/>
  <c r="G188" i="87"/>
  <c r="J188" i="87" s="1"/>
  <c r="G188" i="93"/>
  <c r="J188" i="93" s="1"/>
  <c r="E188" i="94" s="1"/>
  <c r="G188" i="94" s="1"/>
  <c r="J188" i="94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86"/>
  <c r="J207" i="86" s="1"/>
  <c r="G207" i="85"/>
  <c r="J207" i="85" s="1"/>
  <c r="G207" i="93"/>
  <c r="J207" i="93" s="1"/>
  <c r="E207" i="94" s="1"/>
  <c r="G207" i="94" s="1"/>
  <c r="J207" i="94" s="1"/>
  <c r="G207" i="74"/>
  <c r="J207" i="74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G76" i="84"/>
  <c r="J76" i="84" s="1"/>
  <c r="G76" i="92"/>
  <c r="J76" i="92" s="1"/>
  <c r="G76" i="85"/>
  <c r="J76" i="85" s="1"/>
  <c r="G76" i="95"/>
  <c r="J76" i="95" s="1"/>
  <c r="G76" i="77"/>
  <c r="J76" i="77" s="1"/>
  <c r="G76" i="93"/>
  <c r="J76" i="93" s="1"/>
  <c r="E76" i="94" s="1"/>
  <c r="G76" i="94" s="1"/>
  <c r="J76" i="94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104" i="99"/>
  <c r="J104" i="99" s="1"/>
  <c r="G260" i="99"/>
  <c r="J260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G188" i="77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61" i="98"/>
  <c r="J261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60" i="100"/>
  <c r="J260" i="100" s="1"/>
  <c r="G187" i="100"/>
  <c r="J187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E66" i="106" l="1"/>
  <c r="G66" i="106" s="1"/>
  <c r="J66" i="106" s="1"/>
  <c r="G66" i="107" s="1"/>
  <c r="J66" i="107" s="1"/>
  <c r="E65" i="106"/>
  <c r="G65" i="106" s="1"/>
  <c r="J65" i="106" s="1"/>
  <c r="G65" i="107" s="1"/>
  <c r="J65" i="107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61" i="99"/>
  <c r="J261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60" i="101"/>
  <c r="J260" i="101" s="1"/>
  <c r="G187" i="101"/>
  <c r="J187" i="101" s="1"/>
  <c r="G233" i="101"/>
  <c r="J233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104" i="102"/>
  <c r="J104" i="102" s="1"/>
  <c r="G260" i="102"/>
  <c r="J260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G260" i="103"/>
  <c r="J260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36" i="104"/>
  <c r="J236" i="104" s="1"/>
  <c r="G241" i="107"/>
  <c r="J241" i="107" s="1"/>
  <c r="G242" i="107"/>
  <c r="J24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60" i="104"/>
  <c r="J260" i="104" s="1"/>
  <c r="G187" i="104"/>
  <c r="J187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60" i="105"/>
  <c r="J260" i="105" s="1"/>
  <c r="G187" i="105"/>
  <c r="J187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E5" i="94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G189" i="106"/>
  <c r="J189" i="106" s="1"/>
  <c r="G186" i="106"/>
  <c r="J186" i="106" s="1"/>
  <c r="G207" i="106"/>
  <c r="J207" i="106" s="1"/>
  <c r="G104" i="106"/>
  <c r="J104" i="106" s="1"/>
  <c r="G187" i="106"/>
  <c r="J187" i="106" s="1"/>
  <c r="G188" i="106"/>
  <c r="J188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60" i="107"/>
  <c r="J260" i="107" s="1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E219" i="94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G124" i="91"/>
  <c r="J124" i="91" s="1"/>
  <c r="G218" i="93"/>
  <c r="J218" i="93" s="1"/>
  <c r="E218" i="94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E124" i="94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4" i="8"/>
  <c r="G124" i="105" l="1"/>
  <c r="J124" i="105" s="1"/>
  <c r="G124" i="106" s="1"/>
  <c r="J124" i="106" s="1"/>
  <c r="G124" i="107" s="1"/>
  <c r="J124" i="107" s="1"/>
  <c r="G73" i="93"/>
  <c r="J73" i="93" s="1"/>
  <c r="E73" i="94" s="1"/>
  <c r="M267" i="8"/>
  <c r="F265" i="8"/>
  <c r="F268" i="8" s="1"/>
  <c r="F270" i="8" s="1"/>
  <c r="G73" i="94" l="1"/>
  <c r="J73" i="94" s="1"/>
  <c r="C265" i="8"/>
  <c r="C268" i="8" s="1"/>
  <c r="M269" i="8"/>
  <c r="M272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<sst xmlns="http://schemas.openxmlformats.org/spreadsheetml/2006/main" count="39078" uniqueCount="1439">
  <si>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</si>
  <si>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</si>
  <si>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</si>
  <si>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</si>
  <si>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</si>
  <si>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</si>
  <si>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</si>
  <si>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</si>
  <si>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</si>
  <si>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</si>
  <si>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</si>
  <si>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</si>
  <si>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</si>
  <si>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</si>
  <si>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</si>
  <si>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</si>
  <si>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</si>
  <si>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</si>
  <si>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</si>
  <si>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</si>
  <si>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</si>
  <si>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</si>
  <si>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</si>
  <si>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</si>
  <si>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</si>
  <si>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</si>
  <si>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</si>
  <si>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</si>
  <si>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</si>
  <si>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</si>
  <si>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</si>
  <si>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</si>
  <si>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</si>
  <si>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</si>
  <si>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</si>
  <si>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</si>
  <si>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</si>
  <si>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</si>
  <si>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</si>
  <si>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</si>
  <si>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</si>
  <si>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</si>
  <si>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</si>
  <si>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</si>
  <si>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</si>
  <si>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</si>
  <si>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</si>
  <si>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</si>
  <si>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</si>
  <si>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</si>
  <si>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</si>
  <si>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</si>
  <si>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</si>
  <si>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</si>
  <si>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</si>
  <si>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</si>
  <si>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</si>
  <si>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</si>
  <si>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</si>
  <si>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</si>
  <si>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</si>
  <si>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</si>
  <si>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</si>
  <si>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</si>
  <si>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</si>
  <si>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</si>
  <si>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</si>
  <si>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</si>
  <si>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</si>
  <si>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</si>
  <si>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</si>
  <si>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</si>
  <si>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</si>
  <si>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</si>
  <si>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</si>
  <si>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</si>
  <si>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</si>
  <si>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</si>
  <si>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</si>
  <si>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</si>
  <si>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</si>
  <si>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</si>
  <si>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</si>
  <si>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</si>
  <si>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</si>
  <si>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</si>
  <si>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</si>
  <si>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</si>
  <si>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</si>
  <si>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</si>
  <si>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</si>
  <si>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</si>
  <si>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</si>
  <si>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</si>
  <si>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</si>
  <si>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</si>
  <si>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</si>
  <si>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</si>
  <si>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</si>
  <si>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</si>
  <si>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</si>
  <si>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</si>
  <si>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</si>
  <si>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</si>
  <si>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</si>
  <si>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</si>
  <si>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</si>
  <si>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</si>
  <si>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</si>
  <si>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</si>
  <si>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</si>
  <si>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</si>
  <si>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</si>
  <si>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</si>
  <si>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</si>
  <si>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</si>
  <si>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</si>
  <si>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</si>
  <si>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</si>
  <si>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</si>
  <si>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</si>
  <si>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</si>
  <si>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</si>
  <si>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</si>
  <si>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</si>
  <si>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</si>
  <si>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</si>
  <si>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</si>
  <si>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</si>
  <si>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</si>
  <si>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</si>
  <si>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</si>
  <si>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</si>
  <si>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</si>
  <si>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</si>
  <si>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</si>
  <si>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</si>
  <si>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</si>
  <si>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</si>
  <si>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</si>
  <si>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</si>
  <si>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</si>
  <si>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</si>
  <si>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</si>
  <si>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</si>
  <si>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</si>
  <si>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</si>
  <si>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</si>
  <si>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</si>
  <si>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</si>
  <si>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</si>
  <si>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</si>
  <si>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</si>
  <si>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</si>
  <si>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</si>
  <si>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</si>
  <si>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</si>
  <si>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</si>
  <si>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</si>
  <si>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</si>
  <si>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</si>
  <si>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</si>
  <si>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</si>
  <si>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</si>
  <si>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</si>
  <si>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</si>
  <si>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</si>
  <si>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</si>
  <si>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</si>
  <si>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</si>
  <si>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</si>
  <si>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</si>
  <si>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</si>
  <si>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</si>
  <si>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</si>
  <si>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</si>
  <si>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</si>
  <si>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</si>
  <si>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</si>
  <si>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</si>
  <si>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</si>
  <si>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</si>
  <si>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</si>
  <si>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</si>
  <si>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</si>
  <si>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</si>
  <si>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</si>
  <si>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</si>
  <si>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</si>
  <si>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</si>
  <si>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</si>
  <si>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</si>
  <si>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</si>
  <si>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</si>
  <si>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</si>
  <si>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</si>
  <si>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</si>
  <si>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</si>
  <si>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</si>
  <si>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</si>
  <si>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</si>
  <si>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</si>
  <si>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</si>
  <si>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</si>
  <si>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</si>
  <si>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</si>
  <si>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</si>
  <si>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</si>
  <si>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</si>
  <si>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</si>
  <si>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</si>
  <si>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</si>
  <si>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</si>
  <si>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</si>
  <si>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</si>
  <si>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</si>
  <si>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</si>
  <si>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</si>
  <si>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</si>
  <si>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</si>
  <si>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</si>
  <si>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</si>
  <si>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</si>
  <si>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</si>
  <si>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</si>
  <si>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</si>
  <si>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</si>
  <si>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</si>
  <si>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</si>
  <si>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</si>
  <si>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</si>
  <si>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</si>
  <si>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</si>
  <si>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</si>
  <si>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</si>
  <si>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</si>
  <si>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</si>
  <si>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</si>
  <si>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</si>
  <si>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</si>
  <si>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</si>
  <si>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</si>
  <si>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</si>
  <si>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</si>
  <si>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</si>
  <si>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</si>
  <si>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</si>
  <si>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</si>
  <si>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</si>
  <si>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</si>
  <si>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</si>
  <si>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</si>
  <si>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</si>
  <si>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</si>
  <si>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</si>
  <si>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</si>
  <si>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</si>
  <si>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</si>
  <si>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</si>
  <si>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</si>
  <si>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</si>
  <si>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</si>
  <si>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</si>
  <si>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</si>
  <si>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</si>
  <si>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</si>
  <si>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</si>
  <si>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</si>
  <si>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</si>
  <si>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</si>
  <si>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</si>
  <si>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</si>
  <si>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</si>
  <si>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</si>
  <si>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</si>
  <si>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</si>
  <si>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</si>
  <si>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</si>
  <si>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</si>
  <si>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</si>
  <si>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</si>
  <si>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</si>
  <si>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</si>
  <si>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</si>
  <si>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</si>
  <si>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</si>
  <si>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</si>
  <si>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</si>
  <si>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</si>
  <si>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</si>
  <si>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</si>
  <si>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</si>
  <si>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</si>
  <si>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</si>
  <si>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</si>
  <si>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</si>
  <si>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</si>
  <si>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</si>
  <si>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</si>
  <si>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</si>
  <si>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</si>
  <si>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</si>
  <si>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</si>
  <si>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</si>
  <si>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</si>
  <si>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</si>
  <si>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</si>
  <si>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</si>
  <si>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</si>
  <si>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</si>
  <si>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</si>
  <si>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</si>
  <si>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</si>
  <si>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</si>
  <si>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</si>
  <si>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</si>
  <si>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</si>
  <si>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</si>
  <si>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</si>
  <si>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</si>
  <si>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</si>
  <si>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</si>
  <si>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</si>
  <si>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</si>
  <si>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</si>
  <si>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</si>
  <si>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</si>
  <si>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</si>
  <si>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</si>
  <si>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</si>
  <si>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</si>
  <si>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</si>
  <si>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</si>
  <si>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</si>
  <si>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</si>
  <si>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</si>
  <si>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</si>
  <si>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</si>
  <si>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</si>
  <si>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</si>
  <si>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</si>
  <si>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</si>
  <si>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</si>
  <si>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</si>
  <si>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</si>
  <si>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</si>
  <si>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</si>
  <si>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</si>
  <si>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</si>
  <si>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</si>
  <si>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</si>
  <si>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</si>
  <si>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</si>
  <si>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</si>
  <si>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</si>
  <si>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</si>
  <si>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</si>
  <si>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</si>
  <si>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</si>
  <si>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</si>
  <si>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</si>
  <si>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</si>
  <si>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</si>
  <si>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</si>
  <si>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</si>
  <si>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</si>
  <si>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</si>
  <si>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</si>
  <si>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</si>
  <si>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</si>
  <si>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</si>
  <si>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</si>
  <si>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</si>
  <si>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</si>
  <si>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</si>
  <si>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</si>
  <si>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</si>
  <si>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</si>
  <si>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</si>
  <si>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</si>
  <si>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</si>
  <si>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</si>
  <si>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</si>
  <si>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</si>
  <si>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</si>
  <si>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</si>
  <si>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</si>
  <si>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</si>
  <si>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</si>
  <si>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</si>
  <si>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</si>
  <si>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</si>
  <si>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</si>
  <si>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</si>
  <si>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</si>
  <si>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</si>
  <si>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</si>
  <si>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</si>
  <si>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</si>
  <si>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</si>
  <si>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</si>
  <si>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</si>
  <si>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</si>
  <si>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</si>
  <si>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</si>
  <si>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</si>
  <si>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</si>
  <si>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</si>
  <si>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</si>
  <si>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</si>
  <si>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</si>
  <si>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</si>
  <si>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</si>
  <si>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</si>
  <si>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</si>
  <si>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</si>
  <si>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</si>
  <si>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</si>
  <si>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</si>
  <si>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</si>
  <si>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</si>
  <si>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</si>
  <si>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</si>
  <si>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</si>
  <si>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</si>
  <si>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</si>
  <si>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</si>
  <si>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</si>
  <si>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</si>
  <si>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</si>
  <si>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</si>
  <si>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</si>
  <si>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</si>
  <si>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</si>
  <si>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</si>
  <si>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</si>
  <si>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</si>
  <si>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</si>
  <si>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</si>
  <si>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</si>
  <si>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</si>
  <si>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</si>
  <si>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</si>
  <si>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</si>
  <si>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</si>
  <si>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</si>
  <si>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</si>
  <si>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</si>
  <si>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</si>
  <si>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</si>
  <si>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</si>
  <si>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</si>
  <si>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</si>
  <si>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</si>
  <si>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</si>
  <si>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</si>
  <si>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</si>
  <si>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</si>
  <si>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</si>
  <si>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</si>
  <si>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</si>
  <si>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</si>
  <si>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</si>
  <si>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</si>
  <si>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</si>
  <si>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</si>
  <si>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</si>
  <si>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</si>
  <si>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</si>
  <si>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</si>
  <si>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</si>
  <si>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</si>
  <si>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</si>
  <si>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</si>
  <si>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</si>
  <si>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</si>
  <si>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</si>
  <si>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</si>
  <si>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</si>
  <si>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</si>
  <si>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</si>
  <si>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</si>
  <si>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</si>
  <si>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</si>
  <si>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</si>
  <si>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</si>
  <si>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</si>
  <si>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</si>
  <si>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</si>
  <si>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</si>
  <si>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</si>
  <si>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</si>
  <si>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</si>
  <si>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</si>
  <si>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</si>
  <si>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</si>
  <si>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</si>
  <si>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</si>
  <si>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</si>
  <si>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</si>
  <si>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</si>
  <si>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</si>
  <si>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</si>
  <si>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</si>
  <si>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</si>
  <si>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</si>
  <si>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</si>
  <si>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</si>
  <si>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</si>
  <si>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</si>
  <si>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</si>
  <si>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</si>
  <si>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</si>
  <si>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</si>
  <si>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</si>
  <si>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</si>
  <si>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</si>
  <si>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</si>
  <si>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</si>
  <si>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</si>
  <si>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</si>
  <si>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</si>
  <si>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</si>
  <si>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</si>
  <si>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</si>
  <si>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</si>
  <si>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</si>
  <si>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</si>
  <si>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</si>
  <si>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</si>
  <si>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</si>
  <si>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</si>
  <si>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</si>
  <si>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</si>
  <si>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</si>
  <si>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</si>
  <si>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</si>
  <si>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</si>
  <si>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</si>
  <si>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</si>
  <si>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</si>
  <si>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</si>
  <si>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</si>
  <si>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</si>
  <si>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</si>
  <si>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</si>
  <si>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</si>
  <si>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</si>
  <si>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</si>
  <si>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</si>
  <si>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</si>
  <si>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</si>
  <si>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</si>
  <si>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</si>
  <si>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</si>
  <si>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</si>
  <si>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</si>
  <si>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</si>
  <si>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</si>
  <si>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</si>
  <si>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</si>
  <si>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</si>
  <si>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</si>
  <si>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</si>
  <si>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</si>
  <si>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</si>
  <si>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</si>
  <si>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</si>
  <si>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</si>
  <si>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</si>
  <si>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</si>
  <si>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</si>
  <si>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</si>
  <si>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</si>
  <si>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</si>
  <si>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</si>
  <si>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</si>
  <si>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</si>
  <si>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</si>
  <si>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</si>
  <si>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</si>
  <si>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</si>
  <si>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</si>
  <si>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</si>
  <si>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</si>
  <si>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</si>
  <si>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</si>
  <si>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</si>
  <si>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</si>
  <si>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</si>
  <si>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</si>
  <si>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</si>
  <si>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</si>
  <si>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</si>
  <si>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</si>
  <si>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</si>
  <si>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</si>
  <si>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</si>
  <si>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</si>
  <si>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</si>
  <si>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</si>
  <si>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</si>
  <si>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</si>
  <si>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</si>
  <si>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</si>
  <si>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</si>
  <si>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</si>
  <si>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</si>
  <si>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</si>
  <si>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</si>
  <si>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</si>
  <si>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</si>
  <si>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</si>
  <si>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</si>
  <si>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</si>
  <si>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</si>
  <si>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</si>
  <si>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</si>
  <si>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</si>
  <si>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</si>
  <si>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</si>
  <si>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</si>
  <si>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</si>
  <si>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</si>
  <si>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</si>
  <si>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</si>
  <si>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</si>
  <si>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</si>
  <si>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</si>
  <si>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</si>
  <si>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</si>
  <si>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</si>
  <si>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</si>
  <si>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</si>
  <si>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</si>
  <si>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</si>
  <si>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</si>
  <si>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</si>
  <si>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</si>
  <si>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</si>
  <si>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</si>
  <si>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</si>
  <si>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</si>
  <si>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</si>
  <si>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</si>
  <si>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</si>
  <si>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</si>
  <si>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</si>
  <si>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</si>
  <si>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</si>
  <si>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</si>
  <si>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</si>
  <si>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</si>
  <si>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</si>
  <si>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</si>
  <si>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</si>
  <si>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</si>
  <si>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</si>
  <si>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</si>
  <si>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</si>
  <si>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</si>
  <si>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</si>
  <si>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</si>
  <si>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</si>
  <si>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</si>
  <si>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</si>
  <si>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</si>
  <si>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</si>
  <si>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</si>
  <si>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</si>
  <si>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</si>
  <si>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</si>
  <si>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</si>
  <si>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</si>
  <si>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</si>
  <si>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</si>
  <si>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</si>
  <si>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</si>
  <si>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</si>
  <si>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</si>
  <si>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</si>
  <si>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</si>
  <si>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</si>
  <si>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</si>
  <si>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</si>
  <si>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</si>
  <si>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</si>
  <si>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</si>
  <si>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</si>
  <si>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</si>
  <si>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</si>
  <si>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</si>
  <si>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</si>
  <si>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</si>
  <si>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</si>
  <si>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</si>
  <si>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</si>
  <si>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</si>
  <si>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</si>
  <si>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</si>
  <si>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</si>
  <si>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</si>
  <si>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</si>
  <si>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</si>
  <si>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</si>
  <si>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</si>
  <si>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</si>
  <si>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</si>
  <si>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</si>
  <si>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</si>
  <si>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</si>
  <si>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</si>
  <si>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</si>
  <si>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</si>
  <si>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</si>
  <si>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</si>
  <si>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</si>
  <si>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</si>
  <si>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</si>
  <si>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</si>
  <si>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</si>
  <si>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</si>
  <si>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</si>
  <si>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</si>
  <si>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</si>
  <si>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</si>
  <si>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</si>
  <si>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</si>
  <si>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</si>
  <si>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</si>
  <si>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</si>
  <si>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</si>
  <si>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</si>
  <si>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</si>
  <si>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</si>
  <si>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</si>
  <si>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</si>
  <si>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</si>
  <si>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</si>
  <si>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</si>
  <si>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</si>
  <si>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</si>
  <si>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</si>
  <si>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</si>
  <si>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</si>
  <si>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</si>
  <si>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</si>
  <si>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</si>
  <si>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</si>
  <si>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</si>
  <si>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</si>
  <si>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</si>
  <si>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</si>
  <si>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</si>
  <si>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</si>
  <si>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</si>
  <si>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</si>
  <si>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</si>
  <si>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</si>
  <si>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</si>
  <si>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</si>
  <si>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</si>
  <si>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</si>
  <si>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</si>
  <si>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</si>
  <si>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</si>
  <si>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</si>
  <si>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</si>
  <si>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</si>
  <si>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</si>
  <si>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</si>
  <si>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</si>
  <si>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</si>
  <si>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</si>
  <si>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</si>
  <si>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</si>
  <si>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</si>
  <si>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</si>
  <si>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</si>
  <si>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</si>
  <si>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</si>
  <si>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</si>
  <si>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</si>
  <si>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</si>
  <si>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</si>
  <si>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</si>
  <si>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</si>
  <si>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</si>
  <si>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</si>
  <si>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</si>
  <si>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</si>
  <si>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</si>
  <si>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</si>
  <si>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</si>
  <si>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</si>
  <si>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</si>
  <si>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</si>
  <si>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</si>
  <si>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</si>
  <si>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</si>
  <si>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</si>
  <si>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</si>
  <si>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</si>
  <si>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</si>
  <si>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</si>
  <si>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</si>
  <si>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</si>
  <si>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</si>
  <si>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</si>
  <si>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</si>
  <si>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</si>
  <si>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</si>
  <si>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</si>
  <si>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</si>
  <si>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</si>
  <si>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</si>
  <si>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</si>
  <si>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</si>
  <si>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</si>
  <si>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</si>
  <si>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</si>
  <si>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</si>
  <si>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</si>
  <si>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</si>
  <si>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</si>
  <si>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</si>
  <si>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</si>
  <si>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</si>
  <si>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</si>
  <si>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</si>
  <si>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</si>
  <si>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</si>
  <si>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</si>
  <si>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</si>
  <si>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</si>
  <si>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</si>
  <si>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</si>
  <si>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</si>
  <si>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</si>
  <si>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</si>
  <si>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</si>
  <si>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</si>
  <si>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</si>
  <si>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</si>
  <si>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</si>
  <si>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</si>
  <si>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</si>
  <si>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</si>
  <si>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</si>
  <si>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</si>
  <si>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</si>
  <si>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</si>
  <si>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</si>
  <si>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</si>
  <si>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</si>
  <si>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</si>
  <si>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</si>
  <si>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</si>
  <si>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</si>
  <si>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</si>
  <si>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</si>
  <si>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</si>
  <si>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</si>
  <si>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</si>
  <si>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</si>
  <si>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</si>
  <si>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</si>
  <si>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</si>
  <si>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</si>
  <si>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</si>
  <si>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</si>
  <si>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</si>
  <si>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</si>
  <si>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</si>
  <si>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</si>
  <si>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</si>
  <si>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</si>
  <si>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</si>
  <si>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</si>
  <si>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</si>
  <si>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</si>
  <si>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</si>
  <si>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</si>
  <si>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</si>
  <si>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</si>
  <si>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</si>
  <si>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</si>
  <si>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</si>
  <si>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</si>
  <si>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</si>
  <si>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</si>
  <si>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</si>
  <si>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</si>
  <si>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</si>
  <si>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</si>
  <si>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</si>
  <si>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</si>
  <si>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</si>
  <si>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</si>
  <si>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</si>
  <si>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</si>
  <si>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</si>
  <si>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</si>
  <si>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</si>
  <si>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</si>
  <si>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</si>
  <si>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</si>
  <si>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</si>
  <si>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</si>
  <si>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</si>
  <si>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</si>
  <si>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</si>
  <si>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</si>
  <si>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</si>
  <si>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</si>
  <si>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</si>
  <si>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</si>
  <si>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</si>
  <si>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</si>
  <si>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</si>
  <si>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</si>
  <si>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</si>
  <si>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</si>
  <si>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</si>
  <si>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</si>
  <si>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</si>
  <si>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</si>
  <si>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</si>
  <si>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</si>
  <si>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</si>
  <si>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</si>
  <si>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</si>
  <si>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</si>
  <si>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</si>
  <si>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</si>
  <si>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</si>
  <si>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</si>
  <si>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</si>
  <si>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</si>
  <si>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</si>
  <si>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</si>
  <si>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</si>
  <si>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</si>
  <si>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</si>
  <si>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</si>
  <si>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</si>
  <si>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</si>
  <si>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</si>
  <si>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</si>
  <si>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</si>
  <si>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</si>
  <si>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</si>
  <si>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</si>
  <si>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</si>
  <si>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</si>
  <si>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</si>
  <si>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</si>
  <si>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</si>
  <si>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</si>
  <si>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</si>
  <si>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</si>
  <si>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</si>
  <si>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</si>
  <si>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</si>
  <si>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</si>
  <si>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</si>
  <si>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</si>
  <si>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</si>
  <si>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</si>
  <si>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</si>
  <si>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</si>
  <si>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</si>
  <si>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</si>
  <si>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</si>
  <si>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</si>
  <si>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</si>
  <si>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</si>
  <si>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</si>
  <si>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</si>
  <si>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</si>
  <si>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</si>
  <si>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</si>
  <si>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</si>
  <si>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</si>
  <si>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</si>
  <si>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</si>
  <si>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</si>
  <si>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</si>
  <si>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</si>
  <si>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</si>
  <si>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</si>
  <si>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</si>
  <si>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</si>
  <si>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</si>
  <si>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</si>
  <si>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</si>
  <si>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</si>
  <si>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</si>
  <si>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</si>
  <si>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</si>
  <si>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</si>
  <si>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</si>
  <si>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</si>
  <si>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</si>
  <si>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</si>
  <si>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</si>
  <si>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</si>
  <si>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</si>
  <si>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</si>
  <si>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</si>
  <si>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</si>
  <si>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</si>
  <si>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</si>
  <si>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</si>
  <si>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</si>
  <si>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</si>
  <si>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</si>
  <si>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</si>
  <si>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</si>
  <si>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</si>
  <si>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</si>
  <si>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</si>
  <si>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</si>
  <si>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</si>
  <si>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</si>
  <si>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</si>
  <si>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</si>
  <si>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</si>
  <si>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</si>
  <si>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</si>
  <si>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</si>
  <si>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</si>
  <si>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</si>
  <si>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</si>
  <si>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</si>
  <si>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</si>
  <si>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</si>
  <si>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</si>
  <si>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</si>
  <si>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</si>
  <si>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</si>
  <si>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</si>
  <si>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</si>
  <si>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</si>
  <si>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</si>
  <si>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</si>
  <si>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</si>
  <si>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</si>
  <si>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</si>
  <si>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</si>
  <si>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</si>
  <si>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</si>
  <si>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</si>
  <si>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</si>
  <si>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</si>
  <si>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</si>
  <si>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</si>
  <si>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</si>
  <si>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</si>
  <si>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</si>
  <si>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</si>
  <si>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</si>
  <si>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</si>
  <si>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</si>
  <si>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</si>
  <si>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</si>
  <si>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</si>
  <si>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</si>
  <si>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</si>
  <si>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</si>
  <si>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</si>
  <si>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</si>
  <si>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</si>
  <si>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</si>
  <si>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</si>
  <si>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</si>
  <si>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</si>
  <si>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</si>
  <si>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</si>
  <si>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</si>
  <si>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</si>
  <si>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</si>
  <si>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</si>
  <si>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</si>
  <si>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</si>
  <si>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</si>
  <si>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</si>
  <si>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</si>
  <si>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</si>
  <si>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</si>
  <si>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</si>
  <si>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</si>
  <si>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</si>
  <si>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</si>
  <si>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</si>
  <si>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</si>
  <si>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</si>
  <si>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</si>
  <si>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</si>
  <si>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</si>
  <si>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</si>
  <si>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</si>
  <si>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</si>
  <si>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</si>
  <si>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</si>
  <si>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</si>
  <si>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</si>
  <si>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</si>
  <si>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</si>
  <si>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</si>
  <si>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</si>
  <si>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</si>
  <si>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</si>
  <si>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</si>
  <si>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</si>
  <si>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</si>
  <si>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</si>
  <si>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</si>
  <si>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</si>
  <si>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</si>
  <si>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</si>
  <si>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</si>
  <si>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</si>
  <si>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</si>
  <si>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</si>
  <si>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</si>
  <si>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</si>
  <si>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</si>
  <si>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</si>
  <si>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</si>
  <si>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</si>
  <si>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</si>
  <si>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</si>
  <si>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</si>
  <si>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</si>
  <si>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</si>
  <si>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</si>
  <si>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</si>
  <si>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</si>
  <si>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</si>
  <si>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</si>
  <si>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</si>
  <si>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</si>
  <si>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</si>
  <si>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</si>
  <si>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</si>
  <si>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</si>
  <si>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</si>
  <si>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</si>
  <si>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</si>
  <si>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</si>
  <si>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</si>
  <si>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</si>
  <si>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</si>
  <si>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</si>
  <si>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</si>
  <si>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</si>
  <si>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</si>
  <si>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</si>
  <si>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</si>
  <si>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</si>
  <si>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</si>
  <si>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</si>
  <si>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</si>
  <si>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</si>
  <si>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</si>
  <si>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</si>
  <si>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</si>
  <si>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</si>
  <si>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</si>
  <si>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</si>
  <si>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</si>
  <si>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</si>
  <si>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</si>
  <si>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</si>
  <si>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</si>
  <si>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</si>
  <si>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</si>
  <si>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</si>
  <si>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</si>
  <si>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</si>
  <si>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</si>
  <si>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</si>
  <si>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</si>
  <si>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</si>
  <si>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</si>
  <si>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</si>
  <si>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</si>
  <si>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</si>
  <si>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</si>
  <si>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</si>
  <si>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</si>
  <si>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</si>
  <si>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</si>
  <si>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</si>
  <si>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</si>
  <si>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</si>
  <si>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</si>
  <si>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</si>
  <si>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</si>
  <si>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</si>
  <si>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</si>
  <si>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</si>
  <si>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</si>
  <si>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</si>
  <si>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</si>
  <si>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</si>
  <si>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</si>
  <si>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</si>
  <si>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</si>
  <si>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</si>
  <si>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</si>
  <si>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</si>
  <si>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</si>
  <si>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</si>
  <si>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</si>
  <si>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</si>
  <si>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</si>
  <si>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</si>
  <si>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</si>
  <si>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</si>
  <si>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</si>
  <si>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</si>
  <si>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</si>
  <si>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</si>
  <si>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</si>
  <si>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</si>
  <si>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</si>
  <si>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</si>
  <si>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</si>
  <si>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</si>
  <si>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</si>
  <si>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</si>
  <si>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</si>
  <si>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</si>
  <si>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</si>
  <si>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</si>
  <si>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</si>
  <si>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</si>
  <si>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</si>
  <si>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</si>
  <si>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</si>
  <si>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</si>
  <si>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</si>
  <si>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</si>
  <si>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</si>
  <si>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</si>
  <si>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</si>
  <si>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</si>
  <si>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</si>
  <si>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</si>
  <si>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</si>
  <si>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</si>
  <si>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</si>
  <si>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</si>
  <si>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</si>
  <si>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</si>
  <si>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</si>
  <si>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</si>
  <si>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</si>
  <si>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</si>
  <si>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</si>
  <si>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</si>
  <si>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</si>
  <si>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</si>
  <si>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</si>
  <si>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</si>
  <si>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</si>
  <si>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</si>
  <si>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</si>
  <si>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</si>
  <si>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</si>
  <si>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</si>
  <si>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</si>
  <si>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</si>
  <si>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</si>
  <si>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</si>
  <si>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</si>
  <si>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</si>
  <si>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</si>
  <si>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</si>
  <si>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</si>
  <si>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</si>
  <si>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</si>
  <si>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</si>
  <si>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</si>
  <si>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</si>
  <si>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</si>
  <si>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</si>
  <si>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</si>
  <si>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</si>
  <si>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</si>
  <si>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</si>
  <si>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</si>
  <si>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</si>
  <si>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</si>
  <si>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</si>
  <si>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</si>
  <si>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</si>
  <si>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</si>
  <si>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</si>
  <si>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</si>
  <si>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</si>
  <si>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</si>
  <si>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</si>
  <si>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</si>
  <si>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</si>
  <si>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</si>
  <si>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</si>
  <si>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</si>
  <si>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</si>
  <si>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</si>
  <si>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</si>
  <si>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</si>
  <si>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</si>
  <si>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</si>
  <si>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</si>
  <si>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</si>
  <si>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</si>
  <si>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</si>
  <si>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</si>
  <si>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</si>
  <si>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</si>
  <si>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</si>
  <si>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</si>
  <si>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</si>
  <si>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</si>
  <si>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</si>
  <si>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</si>
  <si>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</si>
  <si>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</si>
  <si>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</si>
  <si>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</si>
  <si>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</si>
  <si>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</si>
  <si>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</si>
  <si>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</si>
  <si>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</si>
  <si>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</si>
  <si>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</si>
  <si>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</si>
  <si>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</si>
  <si>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</si>
  <si>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</si>
  <si>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</si>
  <si>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</si>
  <si>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</si>
  <si>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</si>
  <si>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</si>
  <si>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</si>
  <si>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</si>
  <si>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</si>
  <si>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</si>
  <si>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</si>
  <si>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</si>
  <si>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</si>
  <si>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</si>
  <si>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</si>
  <si>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</si>
  <si>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</si>
  <si>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</si>
  <si>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</si>
  <si>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</si>
  <si>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</si>
  <si>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</si>
  <si>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</si>
  <si>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</si>
  <si>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</si>
  <si>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</si>
  <si>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</si>
  <si>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</si>
  <si>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</si>
  <si>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</si>
  <si>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</si>
  <si>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</si>
  <si>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</si>
  <si>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</si>
  <si>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</si>
  <si>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</si>
  <si>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</si>
  <si>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</si>
  <si>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</si>
  <si>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</si>
  <si>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</si>
  <si>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</si>
  <si>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</si>
  <si>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</si>
  <si>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</si>
  <si>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</si>
  <si>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</si>
  <si>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</si>
  <si>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</si>
  <si>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</si>
  <si>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</si>
  <si>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</si>
  <si>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</si>
  <si>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</si>
  <si>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</si>
  <si>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</si>
  <si>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</si>
  <si>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</si>
  <si>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</si>
  <si>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</si>
  <si>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</si>
  <si>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</si>
  <si>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</si>
  <si>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</si>
  <si>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</si>
  <si>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</si>
  <si>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</si>
  <si>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</si>
  <si>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</si>
  <si>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</si>
  <si>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</si>
  <si>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</si>
  <si>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</si>
  <si>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</si>
  <si>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</si>
  <si>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39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</si>
  <si>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</si>
  <si>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</si>
  <si>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</si>
  <si>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</si>
  <si>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</si>
  <si>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</si>
  <si>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</si>
  <si>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</si>
  <si>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ตลาดดิโอโซน วันที่ 1-31 พฤษาคม  2568</t>
  </si>
  <si>
    <t>สรุปยอดขาย บูธ ตลาดดิโอโซน วันที่ 1-31 พฤษาคม  2568</t>
  </si>
  <si>
    <t>บูธ  ตลาดดิโอโซน วันที่ 1-31 พฤษาคม  2568</t>
  </si>
  <si>
    <t>พุดดิ่งชาไทย</t>
  </si>
  <si>
    <t>บราวนี่บลูเบอรี่ครีมซีล</t>
  </si>
  <si>
    <t>ขนมปังกระเทียมครีมซีส</t>
  </si>
  <si>
    <t>มินิปังไส้กรอกชีส  60 กรัม</t>
  </si>
  <si>
    <t>ขนมปังไก่หยองพริกเผา 95 กรัม</t>
  </si>
  <si>
    <t>ชิ่น</t>
  </si>
  <si>
    <t>แถม</t>
  </si>
  <si>
    <t>มูสชาไทยพุดดิ้ง 130 กรัม</t>
  </si>
  <si>
    <t>เค้กทุเรียน 80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</si>
</sst>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7" sqref="B257"/>
      <selection pane="bottomLeft" activeCell="B257" sqref="B257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57"/>
  <sheetViews>
    <sheetView zoomScaleNormal="100" workbookViewId="0">
      <pane xSplit="1" ySplit="1" topLeftCell="B71" activePane="bottomRight" state="frozen"/>
      <selection activeCell="B257" sqref="B257"/>
      <selection pane="topRight" activeCell="B257" sqref="B257"/>
      <selection pane="bottomLeft" activeCell="B257" sqref="B257"/>
      <selection pane="bottomRight" activeCell="E84" sqref="E84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2:12" x14ac:dyDescent="0.2">
      <c r="C242" t="s">
        <v>1417</v>
      </c>
      <c r="D242" t="s">
        <v>434</v>
      </c>
      <c r="L242">
        <v>35</v>
      </c>
    </row>
    <row r="251" spans="2:12" ht="25.5" x14ac:dyDescent="0.55000000000000004">
      <c r="B251" s="10">
        <v>1300019</v>
      </c>
      <c r="C251" s="19" t="s">
        <v>1430</v>
      </c>
      <c r="D251" s="10" t="s">
        <v>564</v>
      </c>
      <c r="E251" s="64"/>
      <c r="G251" s="46">
        <f t="shared" ref="G251:G255" si="0">E251+F251</f>
        <v>0</v>
      </c>
      <c r="H251" s="78">
        <v>0</v>
      </c>
      <c r="I251" s="76">
        <v>0</v>
      </c>
      <c r="J251" s="46">
        <f t="shared" ref="J251:J255" si="1">+G251-H251-K251-I251</f>
        <v>0</v>
      </c>
      <c r="L251" s="20">
        <v>28</v>
      </c>
    </row>
    <row r="252" spans="2:12" ht="25.5" x14ac:dyDescent="0.55000000000000004">
      <c r="B252" s="10">
        <v>1300032</v>
      </c>
      <c r="C252" s="19" t="s">
        <v>1431</v>
      </c>
      <c r="D252" s="10" t="s">
        <v>564</v>
      </c>
      <c r="E252" s="64"/>
      <c r="G252" s="46">
        <f t="shared" si="0"/>
        <v>0</v>
      </c>
      <c r="H252" s="78"/>
      <c r="I252" s="76"/>
      <c r="J252" s="46">
        <f t="shared" si="1"/>
        <v>0</v>
      </c>
      <c r="L252" s="20">
        <v>23</v>
      </c>
    </row>
    <row r="253" spans="2:12" ht="25.5" x14ac:dyDescent="0.55000000000000004">
      <c r="B253" s="10">
        <v>1300033</v>
      </c>
      <c r="C253" s="19" t="s">
        <v>1432</v>
      </c>
      <c r="D253" s="10" t="s">
        <v>564</v>
      </c>
      <c r="E253" s="64"/>
      <c r="G253" s="46">
        <f t="shared" si="0"/>
        <v>0</v>
      </c>
      <c r="H253" s="78">
        <v>0</v>
      </c>
      <c r="I253" s="76">
        <v>0</v>
      </c>
      <c r="J253" s="46">
        <f t="shared" si="1"/>
        <v>0</v>
      </c>
      <c r="L253" s="20">
        <v>26</v>
      </c>
    </row>
    <row r="254" spans="2:12" ht="25.5" x14ac:dyDescent="0.55000000000000004">
      <c r="B254" s="10">
        <v>20048174</v>
      </c>
      <c r="C254" s="19" t="s">
        <v>1433</v>
      </c>
      <c r="D254" s="10" t="s">
        <v>564</v>
      </c>
      <c r="E254" s="64"/>
      <c r="G254" s="46">
        <f t="shared" si="0"/>
        <v>0</v>
      </c>
      <c r="H254" s="78">
        <v>0</v>
      </c>
      <c r="I254" s="76">
        <v>0</v>
      </c>
      <c r="J254" s="46">
        <f t="shared" si="1"/>
        <v>0</v>
      </c>
      <c r="L254" s="20">
        <v>45</v>
      </c>
    </row>
    <row r="255" spans="2:12" ht="25.5" x14ac:dyDescent="0.55000000000000004">
      <c r="B255" s="10"/>
      <c r="C255" s="19"/>
      <c r="D255" s="10"/>
      <c r="E255" s="64"/>
      <c r="G255" s="46">
        <f t="shared" si="0"/>
        <v>0</v>
      </c>
      <c r="H255" s="78">
        <v>0</v>
      </c>
      <c r="I255" s="76">
        <v>0</v>
      </c>
      <c r="J255" s="46">
        <f t="shared" si="1"/>
        <v>0</v>
      </c>
      <c r="L255" s="20"/>
    </row>
    <row r="257" spans="2:12" x14ac:dyDescent="0.2">
      <c r="B257">
        <v>20037458</v>
      </c>
      <c r="C257" t="s">
        <v>1437</v>
      </c>
      <c r="D257" t="s">
        <v>434</v>
      </c>
      <c r="L257">
        <v>39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4"/>
  <sheetViews>
    <sheetView tabSelected="1" zoomScale="90" zoomScaleNormal="90" workbookViewId="0">
      <pane xSplit="10" ySplit="4" topLeftCell="R23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Q2" sqref="Q2:AC42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75" style="2" customWidth="1"/>
    <col min="10" max="10" width="10.87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92"/>
      <c r="P2" s="68"/>
      <c r="Q2" s="163" t="s">
        <v>1428</v>
      </c>
      <c r="R2" s="163"/>
      <c r="S2" s="163"/>
      <c r="T2" s="163"/>
      <c r="U2" s="163"/>
      <c r="V2" s="163"/>
      <c r="W2" s="163"/>
      <c r="X2" s="163"/>
      <c r="Y2" s="163"/>
      <c r="Z2" s="163"/>
      <c r="AA2" s="94"/>
      <c r="AB2" s="94"/>
    </row>
    <row r="3" spans="1:29" s="5" customFormat="1" ht="24.6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7" t="s">
        <v>3</v>
      </c>
      <c r="F3" s="127" t="s">
        <v>4</v>
      </c>
      <c r="G3" s="127" t="s">
        <v>5</v>
      </c>
      <c r="H3" s="77" t="s">
        <v>6</v>
      </c>
      <c r="I3" s="164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274</v>
      </c>
      <c r="P3" s="131" t="s">
        <v>275</v>
      </c>
      <c r="Q3" s="168" t="s">
        <v>214</v>
      </c>
      <c r="R3" s="168" t="s">
        <v>215</v>
      </c>
      <c r="S3" s="168" t="s">
        <v>10</v>
      </c>
      <c r="T3" s="168" t="s">
        <v>216</v>
      </c>
      <c r="U3" s="168" t="s">
        <v>217</v>
      </c>
      <c r="V3" s="166" t="s">
        <v>218</v>
      </c>
      <c r="W3" s="166" t="s">
        <v>219</v>
      </c>
      <c r="X3" s="166" t="s">
        <v>220</v>
      </c>
      <c r="Y3" s="168" t="s">
        <v>221</v>
      </c>
      <c r="Z3" s="169" t="s">
        <v>222</v>
      </c>
      <c r="AA3" s="123" t="s">
        <v>1361</v>
      </c>
      <c r="AB3" s="124" t="s">
        <v>1362</v>
      </c>
    </row>
    <row r="4" spans="1:29" s="5" customFormat="1" ht="24.6" customHeight="1" x14ac:dyDescent="0.55000000000000004">
      <c r="A4" s="127"/>
      <c r="B4" s="127"/>
      <c r="C4" s="127"/>
      <c r="D4" s="127"/>
      <c r="E4" s="127"/>
      <c r="F4" s="127"/>
      <c r="G4" s="127"/>
      <c r="H4" s="77" t="s">
        <v>11</v>
      </c>
      <c r="I4" s="165"/>
      <c r="J4" s="127"/>
      <c r="K4" s="63" t="s">
        <v>12</v>
      </c>
      <c r="L4" s="42" t="s">
        <v>13</v>
      </c>
      <c r="M4" s="63" t="s">
        <v>14</v>
      </c>
      <c r="N4" s="127"/>
      <c r="O4" s="130"/>
      <c r="P4" s="132"/>
      <c r="Q4" s="168"/>
      <c r="R4" s="168"/>
      <c r="S4" s="168"/>
      <c r="T4" s="168"/>
      <c r="U4" s="168"/>
      <c r="V4" s="167"/>
      <c r="W4" s="167"/>
      <c r="X4" s="167"/>
      <c r="Y4" s="168"/>
      <c r="Z4" s="170"/>
      <c r="AA4" s="123"/>
      <c r="AB4" s="12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13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25</v>
      </c>
      <c r="G5" s="43">
        <f t="shared" ref="G5:G85" si="0">+E5+F5</f>
        <v>38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37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1850</v>
      </c>
      <c r="N5" s="19"/>
      <c r="O5" s="121">
        <v>18.97</v>
      </c>
      <c r="P5" s="79">
        <f>+K5*O5</f>
        <v>701.89</v>
      </c>
      <c r="Q5" s="45">
        <v>1</v>
      </c>
      <c r="R5" s="46">
        <f>+'1'!N264</f>
        <v>2975</v>
      </c>
      <c r="S5" s="46">
        <f>+'1'!N269</f>
        <v>25</v>
      </c>
      <c r="T5" s="46">
        <f>+'1'!N267</f>
        <v>0</v>
      </c>
      <c r="U5" s="67">
        <f>+'1'!N265</f>
        <v>0</v>
      </c>
      <c r="V5" s="46">
        <f>+'1'!N268</f>
        <v>0</v>
      </c>
      <c r="W5" s="46">
        <f>+'1'!N266</f>
        <v>400</v>
      </c>
      <c r="X5" s="46">
        <f>+R5-S5-T5-U5-V5-W5</f>
        <v>2550</v>
      </c>
      <c r="Y5" s="46">
        <f>+'1'!N271</f>
        <v>2550</v>
      </c>
      <c r="Z5" s="47">
        <f>+Y5-X5</f>
        <v>0</v>
      </c>
      <c r="AA5" s="47" t="s">
        <v>1365</v>
      </c>
      <c r="AB5" s="47">
        <f>+W5+Y5</f>
        <v>2950</v>
      </c>
      <c r="AC5" s="58">
        <f>+W5+Y5+Z5</f>
        <v>2950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26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69</v>
      </c>
      <c r="G6" s="43">
        <f t="shared" si="0"/>
        <v>95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16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79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7900</v>
      </c>
      <c r="N6" s="19"/>
      <c r="O6" s="121">
        <v>36.43</v>
      </c>
      <c r="P6" s="79">
        <f t="shared" ref="P6:P70" si="2">+K6*O6</f>
        <v>2877.97</v>
      </c>
      <c r="Q6" s="45">
        <v>2</v>
      </c>
      <c r="R6" s="46">
        <f>+'2'!N264</f>
        <v>1690</v>
      </c>
      <c r="S6" s="46">
        <f>+'2'!N269</f>
        <v>0</v>
      </c>
      <c r="T6" s="46">
        <f>+'2'!N267</f>
        <v>0</v>
      </c>
      <c r="U6" s="67">
        <f>+'2'!N265</f>
        <v>0</v>
      </c>
      <c r="V6" s="46">
        <f>+'2'!N268</f>
        <v>0</v>
      </c>
      <c r="W6" s="46">
        <f>+'2'!N266</f>
        <v>700</v>
      </c>
      <c r="X6" s="46">
        <f>+R6-S6-T6-U6-V6-W6</f>
        <v>990</v>
      </c>
      <c r="Y6" s="46">
        <f>+'2'!N271</f>
        <v>990</v>
      </c>
      <c r="Z6" s="47">
        <f t="shared" ref="Z6:Z35" si="3">+Y6-X6</f>
        <v>0</v>
      </c>
      <c r="AA6" s="47" t="s">
        <v>1366</v>
      </c>
      <c r="AB6" s="47">
        <f t="shared" ref="AB6:AB35" si="4">+W6+Y6</f>
        <v>1690</v>
      </c>
      <c r="AC6" s="58">
        <f t="shared" ref="AC6:AC35" si="5">+W6+Y6+Z6</f>
        <v>1690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+'3'!N264</f>
        <v>3310</v>
      </c>
      <c r="S7" s="46">
        <f>+'3'!N269</f>
        <v>50</v>
      </c>
      <c r="T7" s="46">
        <f>+'3'!N267</f>
        <v>0</v>
      </c>
      <c r="U7" s="46">
        <f>+'3'!N265</f>
        <v>0</v>
      </c>
      <c r="V7" s="46">
        <f>+'3'!N268</f>
        <v>0</v>
      </c>
      <c r="W7" s="46">
        <f>+'3'!N266</f>
        <v>790</v>
      </c>
      <c r="X7" s="46">
        <f>+R7-S7-T7-U7-V7-W7</f>
        <v>2470</v>
      </c>
      <c r="Y7" s="46">
        <f>+'3'!N271</f>
        <v>2470</v>
      </c>
      <c r="Z7" s="47">
        <f>+Y7-X7</f>
        <v>0</v>
      </c>
      <c r="AA7" s="98" t="s">
        <v>1367</v>
      </c>
      <c r="AB7" s="47">
        <f>+W7+Y7</f>
        <v>3260</v>
      </c>
      <c r="AC7" s="58">
        <f t="shared" si="5"/>
        <v>3260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+'4'!N264</f>
        <v>1980</v>
      </c>
      <c r="S8" s="46">
        <f>+'4'!N269</f>
        <v>0</v>
      </c>
      <c r="T8" s="46">
        <f>+'4'!N267</f>
        <v>0</v>
      </c>
      <c r="U8" s="46">
        <f>+'4'!N265</f>
        <v>0</v>
      </c>
      <c r="V8" s="46">
        <f>+'4'!N268</f>
        <v>0</v>
      </c>
      <c r="W8" s="46">
        <f>+'4'!N266</f>
        <v>840</v>
      </c>
      <c r="X8" s="46">
        <f t="shared" ref="X8" si="6">+R8-S8-T8-U8-V8-W8</f>
        <v>1140</v>
      </c>
      <c r="Y8" s="46">
        <f>+'4'!N271</f>
        <v>1140</v>
      </c>
      <c r="Z8" s="47">
        <f t="shared" si="3"/>
        <v>0</v>
      </c>
      <c r="AA8" s="98" t="s">
        <v>1368</v>
      </c>
      <c r="AB8" s="47">
        <f t="shared" si="4"/>
        <v>1980</v>
      </c>
      <c r="AC8" s="58">
        <f t="shared" si="5"/>
        <v>1980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+'5'!N264</f>
        <v>2100</v>
      </c>
      <c r="S9" s="46">
        <f>+'5'!N269</f>
        <v>100</v>
      </c>
      <c r="T9" s="46">
        <f>+'5'!N267</f>
        <v>0</v>
      </c>
      <c r="U9" s="46">
        <f>+'5'!N265</f>
        <v>0</v>
      </c>
      <c r="V9" s="46">
        <f>+'5'!N268</f>
        <v>0</v>
      </c>
      <c r="W9" s="46">
        <f>+'5'!N266</f>
        <v>560</v>
      </c>
      <c r="X9" s="46">
        <f t="shared" ref="X9:X34" si="7">+R9-S9-T9-U9-V9-W9</f>
        <v>1440</v>
      </c>
      <c r="Y9" s="46">
        <f>+'5'!N271</f>
        <v>1440</v>
      </c>
      <c r="Z9" s="47">
        <f t="shared" si="3"/>
        <v>0</v>
      </c>
      <c r="AA9" s="47" t="s">
        <v>1369</v>
      </c>
      <c r="AB9" s="47">
        <f t="shared" si="4"/>
        <v>2000</v>
      </c>
      <c r="AC9" s="58">
        <f t="shared" si="5"/>
        <v>2000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+'6'!N264</f>
        <v>2160</v>
      </c>
      <c r="S10" s="46">
        <f>+'6'!N269</f>
        <v>495</v>
      </c>
      <c r="T10" s="46">
        <f>+'6'!N267</f>
        <v>0</v>
      </c>
      <c r="U10" s="46">
        <f>+'6'!N265</f>
        <v>0</v>
      </c>
      <c r="V10" s="46">
        <f>+'6'!N268</f>
        <v>0</v>
      </c>
      <c r="W10" s="46">
        <f>+'6'!N266</f>
        <v>405</v>
      </c>
      <c r="X10" s="46">
        <f t="shared" si="7"/>
        <v>1260</v>
      </c>
      <c r="Y10" s="46">
        <f>+'6'!N271</f>
        <v>1260</v>
      </c>
      <c r="Z10" s="47">
        <f t="shared" si="3"/>
        <v>0</v>
      </c>
      <c r="AA10" s="47" t="s">
        <v>1363</v>
      </c>
      <c r="AB10" s="47">
        <f t="shared" si="4"/>
        <v>1665</v>
      </c>
      <c r="AC10" s="58">
        <f t="shared" si="5"/>
        <v>1665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7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19</v>
      </c>
      <c r="G11" s="43">
        <f t="shared" si="0"/>
        <v>26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1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5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1000</v>
      </c>
      <c r="N11" s="19"/>
      <c r="O11" s="121">
        <v>19.36</v>
      </c>
      <c r="P11" s="79">
        <f t="shared" si="2"/>
        <v>387.2</v>
      </c>
      <c r="Q11" s="45">
        <v>7</v>
      </c>
      <c r="R11" s="46">
        <f>+'7'!N264</f>
        <v>3245</v>
      </c>
      <c r="S11" s="46">
        <f>+'7'!N269</f>
        <v>325</v>
      </c>
      <c r="T11" s="46">
        <f>+'7'!N267</f>
        <v>0</v>
      </c>
      <c r="U11" s="46">
        <f>+'7'!N265</f>
        <v>0</v>
      </c>
      <c r="V11" s="46">
        <f>+'7'!N268</f>
        <v>0</v>
      </c>
      <c r="W11" s="46">
        <f>+'7'!N266</f>
        <v>580</v>
      </c>
      <c r="X11" s="46">
        <f t="shared" si="7"/>
        <v>2340</v>
      </c>
      <c r="Y11" s="46">
        <f>+'7'!N271</f>
        <v>2340</v>
      </c>
      <c r="Z11" s="47">
        <f t="shared" si="3"/>
        <v>0</v>
      </c>
      <c r="AA11" s="47" t="s">
        <v>1364</v>
      </c>
      <c r="AB11" s="47">
        <f t="shared" si="4"/>
        <v>2920</v>
      </c>
      <c r="AC11" s="58">
        <f t="shared" si="5"/>
        <v>2920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+'8'!N264</f>
        <v>2700</v>
      </c>
      <c r="S12" s="46">
        <f>+'8'!N269</f>
        <v>655</v>
      </c>
      <c r="T12" s="46">
        <f>+'8'!N267</f>
        <v>0</v>
      </c>
      <c r="U12" s="46">
        <f>+'8'!N265</f>
        <v>0</v>
      </c>
      <c r="V12" s="46">
        <f>+'8'!N268</f>
        <v>0</v>
      </c>
      <c r="W12" s="46">
        <f>+'8'!N266</f>
        <v>920</v>
      </c>
      <c r="X12" s="46">
        <f t="shared" si="7"/>
        <v>1125</v>
      </c>
      <c r="Y12" s="46">
        <f>+'8'!N271</f>
        <v>1125</v>
      </c>
      <c r="Z12" s="47">
        <f t="shared" si="3"/>
        <v>0</v>
      </c>
      <c r="AA12" s="47" t="s">
        <v>1365</v>
      </c>
      <c r="AB12" s="47">
        <f t="shared" si="4"/>
        <v>2045</v>
      </c>
      <c r="AC12" s="58">
        <f t="shared" si="5"/>
        <v>2045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+'9'!N264</f>
        <v>1405</v>
      </c>
      <c r="S13" s="46">
        <f>+'9'!N269</f>
        <v>150</v>
      </c>
      <c r="T13" s="46">
        <f>+'9'!N267</f>
        <v>0</v>
      </c>
      <c r="U13" s="46">
        <f>+'9'!N265</f>
        <v>0</v>
      </c>
      <c r="V13" s="46">
        <f>+'9'!N268</f>
        <v>0</v>
      </c>
      <c r="W13" s="46">
        <f>+'9'!N266</f>
        <v>640</v>
      </c>
      <c r="X13" s="46">
        <f>+R13-S13-T13-U13-V13-W13</f>
        <v>615</v>
      </c>
      <c r="Y13" s="46">
        <f>+'9'!N271</f>
        <v>615</v>
      </c>
      <c r="Z13" s="47">
        <f t="shared" si="3"/>
        <v>0</v>
      </c>
      <c r="AA13" s="47" t="s">
        <v>1366</v>
      </c>
      <c r="AB13" s="47">
        <f t="shared" si="4"/>
        <v>1255</v>
      </c>
      <c r="AC13" s="58">
        <f t="shared" si="5"/>
        <v>1255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+'10'!N264</f>
        <v>2360</v>
      </c>
      <c r="S14" s="46">
        <f>+'10'!N269</f>
        <v>145</v>
      </c>
      <c r="T14" s="46">
        <f>+'10'!N267</f>
        <v>0</v>
      </c>
      <c r="U14" s="46">
        <f>+'10'!N265</f>
        <v>0</v>
      </c>
      <c r="V14" s="46">
        <f>+'10'!N268</f>
        <v>0</v>
      </c>
      <c r="W14" s="46">
        <f>+'10'!N266</f>
        <v>570</v>
      </c>
      <c r="X14" s="46">
        <f t="shared" si="7"/>
        <v>1645</v>
      </c>
      <c r="Y14" s="46">
        <f>+'10'!N271</f>
        <v>1645</v>
      </c>
      <c r="Z14" s="47">
        <f t="shared" si="3"/>
        <v>0</v>
      </c>
      <c r="AA14" s="98" t="s">
        <v>1367</v>
      </c>
      <c r="AB14" s="47">
        <f t="shared" si="4"/>
        <v>2215</v>
      </c>
      <c r="AC14" s="58">
        <f t="shared" si="5"/>
        <v>2215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15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15</v>
      </c>
      <c r="G15" s="43">
        <f t="shared" si="0"/>
        <v>30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6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9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15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750</v>
      </c>
      <c r="N15" s="19"/>
      <c r="O15" s="121">
        <v>22.41</v>
      </c>
      <c r="P15" s="79">
        <f t="shared" si="2"/>
        <v>336.15</v>
      </c>
      <c r="Q15" s="45">
        <v>11</v>
      </c>
      <c r="R15" s="46">
        <f>+'11'!N264</f>
        <v>2385</v>
      </c>
      <c r="S15" s="46">
        <f>+'11'!N269</f>
        <v>100</v>
      </c>
      <c r="T15" s="46">
        <f>+'11'!N267</f>
        <v>0</v>
      </c>
      <c r="U15" s="46">
        <f>+'11'!N265</f>
        <v>0</v>
      </c>
      <c r="V15" s="46">
        <f>+'11'!N268</f>
        <v>0</v>
      </c>
      <c r="W15" s="46">
        <f>+'11'!N266</f>
        <v>630</v>
      </c>
      <c r="X15" s="46">
        <f t="shared" si="7"/>
        <v>1655</v>
      </c>
      <c r="Y15" s="46">
        <f>+'11'!N271</f>
        <v>1655</v>
      </c>
      <c r="Z15" s="47">
        <f t="shared" si="3"/>
        <v>0</v>
      </c>
      <c r="AA15" s="98" t="s">
        <v>1368</v>
      </c>
      <c r="AB15" s="47">
        <f t="shared" si="4"/>
        <v>2285</v>
      </c>
      <c r="AC15" s="58">
        <f t="shared" si="5"/>
        <v>2285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+'12'!N264</f>
        <v>2900</v>
      </c>
      <c r="S16" s="46">
        <f>+'12'!N269</f>
        <v>800</v>
      </c>
      <c r="T16" s="46">
        <f>+'12'!N267</f>
        <v>0</v>
      </c>
      <c r="U16" s="67">
        <f>+'12'!N265</f>
        <v>0</v>
      </c>
      <c r="V16" s="46">
        <f>+'12'!N268</f>
        <v>0</v>
      </c>
      <c r="W16" s="46">
        <f>+'12'!N266</f>
        <v>325</v>
      </c>
      <c r="X16" s="46">
        <f t="shared" si="7"/>
        <v>1775</v>
      </c>
      <c r="Y16" s="46">
        <f>+'12'!N271</f>
        <v>1775</v>
      </c>
      <c r="Z16" s="47">
        <f t="shared" si="3"/>
        <v>0</v>
      </c>
      <c r="AA16" s="47" t="s">
        <v>1369</v>
      </c>
      <c r="AB16" s="47">
        <f t="shared" si="4"/>
        <v>2100</v>
      </c>
      <c r="AC16" s="58">
        <f t="shared" si="5"/>
        <v>2100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6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6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6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+'13'!N264</f>
        <v>1185</v>
      </c>
      <c r="S17" s="46">
        <f>+'13'!N269</f>
        <v>125</v>
      </c>
      <c r="T17" s="46">
        <f>+'13'!N267</f>
        <v>0</v>
      </c>
      <c r="U17" s="67">
        <f>+'13'!N265</f>
        <v>0</v>
      </c>
      <c r="V17" s="46">
        <f>+'13'!N268</f>
        <v>0</v>
      </c>
      <c r="W17" s="46">
        <f>+'13'!N266</f>
        <v>125</v>
      </c>
      <c r="X17" s="46">
        <f>+R17-S17-T17-U17-V17-W17</f>
        <v>935</v>
      </c>
      <c r="Y17" s="46">
        <f>+'13'!N271</f>
        <v>935</v>
      </c>
      <c r="Z17" s="47">
        <f t="shared" si="3"/>
        <v>0</v>
      </c>
      <c r="AA17" s="47" t="s">
        <v>1363</v>
      </c>
      <c r="AB17" s="47">
        <f t="shared" si="4"/>
        <v>1060</v>
      </c>
      <c r="AC17" s="58">
        <f t="shared" si="5"/>
        <v>1060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11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20</v>
      </c>
      <c r="G18" s="43">
        <f t="shared" si="0"/>
        <v>31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2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14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15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750</v>
      </c>
      <c r="N18" s="19"/>
      <c r="O18" s="121">
        <v>19.12</v>
      </c>
      <c r="P18" s="79">
        <f t="shared" si="2"/>
        <v>286.8</v>
      </c>
      <c r="Q18" s="45">
        <v>14</v>
      </c>
      <c r="R18" s="46">
        <f>+'14'!N264</f>
        <v>2020</v>
      </c>
      <c r="S18" s="46">
        <f>+'14'!N269</f>
        <v>175</v>
      </c>
      <c r="T18" s="46">
        <f>+'14'!N267</f>
        <v>0</v>
      </c>
      <c r="U18" s="67">
        <f>+'14'!N265</f>
        <v>0</v>
      </c>
      <c r="V18" s="46">
        <f>+'14'!N268</f>
        <v>0</v>
      </c>
      <c r="W18" s="46">
        <f>+'14'!N266</f>
        <v>370</v>
      </c>
      <c r="X18" s="46">
        <f t="shared" si="7"/>
        <v>1475</v>
      </c>
      <c r="Y18" s="46">
        <f>+'14'!N271</f>
        <v>1475</v>
      </c>
      <c r="Z18" s="47">
        <f t="shared" si="3"/>
        <v>0</v>
      </c>
      <c r="AA18" s="47" t="s">
        <v>1364</v>
      </c>
      <c r="AB18" s="99">
        <f t="shared" si="4"/>
        <v>1845</v>
      </c>
      <c r="AC18" s="58">
        <f t="shared" si="5"/>
        <v>1845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+'15'!N264</f>
        <v>2070</v>
      </c>
      <c r="S19" s="46">
        <f>+'15'!N269</f>
        <v>705</v>
      </c>
      <c r="T19" s="46">
        <f>+'15'!N267</f>
        <v>0</v>
      </c>
      <c r="U19" s="67">
        <f>+'15'!N265</f>
        <v>0</v>
      </c>
      <c r="V19" s="46">
        <f>+'15'!N268</f>
        <v>0</v>
      </c>
      <c r="W19" s="46">
        <f>+'15'!N266</f>
        <v>520</v>
      </c>
      <c r="X19" s="46">
        <f t="shared" si="7"/>
        <v>845</v>
      </c>
      <c r="Y19" s="46">
        <f>+'15'!N271</f>
        <v>845</v>
      </c>
      <c r="Z19" s="47">
        <f t="shared" si="3"/>
        <v>0</v>
      </c>
      <c r="AA19" s="47" t="s">
        <v>1365</v>
      </c>
      <c r="AB19" s="47">
        <f t="shared" si="4"/>
        <v>1365</v>
      </c>
      <c r="AC19" s="58">
        <f t="shared" si="5"/>
        <v>1365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3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16</v>
      </c>
      <c r="G20" s="43">
        <f t="shared" si="0"/>
        <v>19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16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1040</v>
      </c>
      <c r="N20" s="19"/>
      <c r="O20" s="90">
        <v>22.25</v>
      </c>
      <c r="P20" s="79">
        <f t="shared" si="2"/>
        <v>356</v>
      </c>
      <c r="Q20" s="45">
        <v>16</v>
      </c>
      <c r="R20" s="46">
        <f>+'16'!N264</f>
        <v>4255</v>
      </c>
      <c r="S20" s="46">
        <f>+'16'!N269</f>
        <v>830</v>
      </c>
      <c r="T20" s="46">
        <f>+'16'!N267</f>
        <v>0</v>
      </c>
      <c r="U20" s="67">
        <f>+'16'!N265</f>
        <v>0</v>
      </c>
      <c r="V20" s="46">
        <f>+'16'!N268</f>
        <v>0</v>
      </c>
      <c r="W20" s="46">
        <f>+'16'!N266</f>
        <v>785</v>
      </c>
      <c r="X20" s="46">
        <f t="shared" si="7"/>
        <v>2640</v>
      </c>
      <c r="Y20" s="46">
        <f>+'16'!N271</f>
        <v>2640</v>
      </c>
      <c r="Z20" s="47">
        <f t="shared" si="3"/>
        <v>0</v>
      </c>
      <c r="AA20" s="47" t="s">
        <v>1366</v>
      </c>
      <c r="AB20" s="47">
        <f t="shared" si="4"/>
        <v>3425</v>
      </c>
      <c r="AC20" s="58">
        <f t="shared" si="5"/>
        <v>3425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6</v>
      </c>
      <c r="G21" s="43">
        <f t="shared" si="0"/>
        <v>6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1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5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425</v>
      </c>
      <c r="N21" s="19"/>
      <c r="O21" s="90">
        <v>22.85</v>
      </c>
      <c r="P21" s="79">
        <f t="shared" si="2"/>
        <v>114.25</v>
      </c>
      <c r="Q21" s="45">
        <v>17</v>
      </c>
      <c r="R21" s="46">
        <f>+'17'!N264</f>
        <v>2383</v>
      </c>
      <c r="S21" s="46">
        <f>+'17'!N269</f>
        <v>25</v>
      </c>
      <c r="T21" s="46">
        <f>+'17'!N267</f>
        <v>0</v>
      </c>
      <c r="U21" s="67">
        <f>+'17'!N265</f>
        <v>0</v>
      </c>
      <c r="V21" s="46">
        <f>+'17'!N268</f>
        <v>0</v>
      </c>
      <c r="W21" s="46">
        <f>+'17'!N266</f>
        <v>838</v>
      </c>
      <c r="X21" s="46">
        <f t="shared" si="7"/>
        <v>1520</v>
      </c>
      <c r="Y21" s="46">
        <f>+'17'!N271</f>
        <v>1520</v>
      </c>
      <c r="Z21" s="47">
        <f t="shared" si="3"/>
        <v>0</v>
      </c>
      <c r="AA21" s="98" t="s">
        <v>1367</v>
      </c>
      <c r="AB21" s="47">
        <f t="shared" si="4"/>
        <v>2358</v>
      </c>
      <c r="AC21" s="58">
        <f t="shared" si="5"/>
        <v>2358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21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40</v>
      </c>
      <c r="G22" s="43">
        <f t="shared" si="0"/>
        <v>61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14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47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4700</v>
      </c>
      <c r="N22" s="19"/>
      <c r="O22" s="121">
        <v>27.98</v>
      </c>
      <c r="P22" s="79">
        <f t="shared" si="2"/>
        <v>1315.06</v>
      </c>
      <c r="Q22" s="45">
        <v>18</v>
      </c>
      <c r="R22" s="46">
        <f>+'18'!N264</f>
        <v>1840</v>
      </c>
      <c r="S22" s="46">
        <f>+'18'!N269</f>
        <v>110</v>
      </c>
      <c r="T22" s="46">
        <f>+'18'!N267</f>
        <v>0</v>
      </c>
      <c r="U22" s="67">
        <f>+'18'!N265</f>
        <v>0</v>
      </c>
      <c r="V22" s="46">
        <f>+'18'!N268</f>
        <v>0</v>
      </c>
      <c r="W22" s="46">
        <f>+'18'!N266</f>
        <v>120</v>
      </c>
      <c r="X22" s="46">
        <f t="shared" si="7"/>
        <v>1610</v>
      </c>
      <c r="Y22" s="46">
        <f>+'18'!N271</f>
        <v>1610</v>
      </c>
      <c r="Z22" s="47">
        <f t="shared" si="3"/>
        <v>0</v>
      </c>
      <c r="AA22" s="98" t="s">
        <v>1368</v>
      </c>
      <c r="AB22" s="47">
        <f t="shared" si="4"/>
        <v>1730</v>
      </c>
      <c r="AC22" s="58">
        <f t="shared" si="5"/>
        <v>1730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+'19'!N264</f>
        <v>2257</v>
      </c>
      <c r="S23" s="46">
        <f>+'19'!N269</f>
        <v>487</v>
      </c>
      <c r="T23" s="46">
        <f>+'19'!N267</f>
        <v>0</v>
      </c>
      <c r="U23" s="67">
        <f>+'19'!N265</f>
        <v>0</v>
      </c>
      <c r="V23" s="46">
        <f>+'19'!N268</f>
        <v>0</v>
      </c>
      <c r="W23" s="46">
        <f>+'19'!N266</f>
        <v>375</v>
      </c>
      <c r="X23" s="46">
        <f t="shared" si="7"/>
        <v>1395</v>
      </c>
      <c r="Y23" s="46">
        <f>+'19'!N271</f>
        <v>1395</v>
      </c>
      <c r="Z23" s="47">
        <f t="shared" si="3"/>
        <v>0</v>
      </c>
      <c r="AA23" s="47" t="s">
        <v>1369</v>
      </c>
      <c r="AB23" s="47">
        <f t="shared" si="4"/>
        <v>1770</v>
      </c>
      <c r="AC23" s="58">
        <f t="shared" si="5"/>
        <v>1770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11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30</v>
      </c>
      <c r="G24" s="43">
        <f t="shared" si="0"/>
        <v>41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2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39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3900</v>
      </c>
      <c r="N24" s="19"/>
      <c r="O24" s="121">
        <v>38.659999999999997</v>
      </c>
      <c r="P24" s="79">
        <f t="shared" si="2"/>
        <v>1507.7399999999998</v>
      </c>
      <c r="Q24" s="45">
        <v>20</v>
      </c>
      <c r="R24" s="46">
        <f>+'20'!N264</f>
        <v>2005</v>
      </c>
      <c r="S24" s="46">
        <f>+'20'!N269</f>
        <v>525</v>
      </c>
      <c r="T24" s="46">
        <f>+'20'!N267</f>
        <v>0</v>
      </c>
      <c r="U24" s="67">
        <f>+'20'!N265</f>
        <v>0</v>
      </c>
      <c r="V24" s="46">
        <f>+'20'!N268</f>
        <v>0</v>
      </c>
      <c r="W24" s="46">
        <f>+'20'!N266</f>
        <v>430</v>
      </c>
      <c r="X24" s="46">
        <f t="shared" si="7"/>
        <v>1050</v>
      </c>
      <c r="Y24" s="46">
        <f>+'20'!N271</f>
        <v>1050</v>
      </c>
      <c r="Z24" s="47">
        <f t="shared" si="3"/>
        <v>0</v>
      </c>
      <c r="AA24" s="47" t="s">
        <v>1363</v>
      </c>
      <c r="AB24" s="47">
        <f t="shared" si="4"/>
        <v>1480</v>
      </c>
      <c r="AC24" s="58">
        <f t="shared" si="5"/>
        <v>1480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+'21'!N264</f>
        <v>2749</v>
      </c>
      <c r="S25" s="46">
        <f>+'21'!N269</f>
        <v>284</v>
      </c>
      <c r="T25" s="46">
        <f>+'21'!N267</f>
        <v>0</v>
      </c>
      <c r="U25" s="67">
        <f>+'21'!N265</f>
        <v>0</v>
      </c>
      <c r="V25" s="46">
        <f>+'21'!N268</f>
        <v>0</v>
      </c>
      <c r="W25" s="46">
        <f>+'21'!N266</f>
        <v>475</v>
      </c>
      <c r="X25" s="46">
        <f t="shared" si="7"/>
        <v>1990</v>
      </c>
      <c r="Y25" s="46">
        <f>+'21'!N271</f>
        <v>1990</v>
      </c>
      <c r="Z25" s="47">
        <f t="shared" si="3"/>
        <v>0</v>
      </c>
      <c r="AA25" s="47" t="s">
        <v>1364</v>
      </c>
      <c r="AB25" s="47">
        <f t="shared" si="4"/>
        <v>2465</v>
      </c>
      <c r="AC25" s="58">
        <f t="shared" si="5"/>
        <v>2465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+'22'!N264</f>
        <v>1570</v>
      </c>
      <c r="S26" s="46">
        <f>+'22'!N269</f>
        <v>610</v>
      </c>
      <c r="T26" s="46">
        <f>+'22'!N267</f>
        <v>0</v>
      </c>
      <c r="U26" s="67">
        <f>+'22'!N265</f>
        <v>0</v>
      </c>
      <c r="V26" s="46">
        <f>+'22'!N268</f>
        <v>0</v>
      </c>
      <c r="W26" s="46">
        <f>+'22'!N266</f>
        <v>240</v>
      </c>
      <c r="X26" s="46">
        <f t="shared" si="7"/>
        <v>720</v>
      </c>
      <c r="Y26" s="46">
        <f>+'22'!N271</f>
        <v>720</v>
      </c>
      <c r="Z26" s="47">
        <f t="shared" si="3"/>
        <v>0</v>
      </c>
      <c r="AA26" s="47" t="s">
        <v>1365</v>
      </c>
      <c r="AB26" s="47">
        <f t="shared" si="4"/>
        <v>960</v>
      </c>
      <c r="AC26" s="58">
        <f t="shared" si="5"/>
        <v>960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+'23'!N264</f>
        <v>2460</v>
      </c>
      <c r="S27" s="46">
        <f>+'23'!N269</f>
        <v>725</v>
      </c>
      <c r="T27" s="46">
        <f>+'23'!N267</f>
        <v>0</v>
      </c>
      <c r="U27" s="67">
        <f>+'23'!N265</f>
        <v>0</v>
      </c>
      <c r="V27" s="46">
        <f>+'23'!N268</f>
        <v>0</v>
      </c>
      <c r="W27" s="46">
        <f>+'23'!N266</f>
        <v>550</v>
      </c>
      <c r="X27" s="46">
        <f>+R27-S27-T27-U27-V27-W27</f>
        <v>1185</v>
      </c>
      <c r="Y27" s="46">
        <f>+'23'!N271</f>
        <v>1185</v>
      </c>
      <c r="Z27" s="47">
        <f>+Y27-X27</f>
        <v>0</v>
      </c>
      <c r="AA27" s="47" t="s">
        <v>1366</v>
      </c>
      <c r="AB27" s="47">
        <f t="shared" si="4"/>
        <v>1735</v>
      </c>
      <c r="AC27" s="58">
        <f t="shared" si="5"/>
        <v>1735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15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30</v>
      </c>
      <c r="G28" s="43">
        <f t="shared" si="0"/>
        <v>45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3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9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33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3300</v>
      </c>
      <c r="N28" s="19"/>
      <c r="O28" s="121">
        <v>30.86</v>
      </c>
      <c r="P28" s="79">
        <f t="shared" si="2"/>
        <v>1018.38</v>
      </c>
      <c r="Q28" s="45">
        <v>24</v>
      </c>
      <c r="R28" s="46">
        <f>+'24'!N264</f>
        <v>1775</v>
      </c>
      <c r="S28" s="46">
        <f>+'24'!N269</f>
        <v>510</v>
      </c>
      <c r="T28" s="46">
        <f>+'24'!N267</f>
        <v>0</v>
      </c>
      <c r="U28" s="67">
        <f>+'24'!N265</f>
        <v>0</v>
      </c>
      <c r="V28" s="46">
        <f>+'24'!N268</f>
        <v>0</v>
      </c>
      <c r="W28" s="46">
        <f>+'24'!N266</f>
        <v>370</v>
      </c>
      <c r="X28" s="46">
        <f t="shared" si="7"/>
        <v>895</v>
      </c>
      <c r="Y28" s="46">
        <f>+'24'!N271</f>
        <v>895</v>
      </c>
      <c r="Z28" s="47">
        <f t="shared" si="3"/>
        <v>0</v>
      </c>
      <c r="AA28" s="98" t="s">
        <v>1367</v>
      </c>
      <c r="AB28" s="47">
        <f t="shared" si="4"/>
        <v>1265</v>
      </c>
      <c r="AC28" s="58">
        <f t="shared" si="5"/>
        <v>1265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8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25</v>
      </c>
      <c r="G29" s="43">
        <f t="shared" si="0"/>
        <v>33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23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10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1000</v>
      </c>
      <c r="N29" s="19"/>
      <c r="O29" s="121">
        <v>27.24</v>
      </c>
      <c r="P29" s="79">
        <f t="shared" si="2"/>
        <v>272.39999999999998</v>
      </c>
      <c r="Q29" s="45">
        <v>25</v>
      </c>
      <c r="R29" s="46">
        <f>+'25'!N264</f>
        <v>2720</v>
      </c>
      <c r="S29" s="46">
        <f>+'25'!N269</f>
        <v>200</v>
      </c>
      <c r="T29" s="46">
        <f>+'25'!N267</f>
        <v>0</v>
      </c>
      <c r="U29" s="67">
        <f>+'25'!N265</f>
        <v>0</v>
      </c>
      <c r="V29" s="46">
        <f>+'25'!N268</f>
        <v>0</v>
      </c>
      <c r="W29" s="46">
        <f>+'25'!N266</f>
        <v>250</v>
      </c>
      <c r="X29" s="46">
        <f t="shared" si="7"/>
        <v>2270</v>
      </c>
      <c r="Y29" s="46">
        <f>+'25'!N271</f>
        <v>2270</v>
      </c>
      <c r="Z29" s="47">
        <f t="shared" si="3"/>
        <v>0</v>
      </c>
      <c r="AA29" s="98" t="s">
        <v>1368</v>
      </c>
      <c r="AB29" s="47">
        <f t="shared" si="4"/>
        <v>2520</v>
      </c>
      <c r="AC29" s="58">
        <f t="shared" si="5"/>
        <v>2520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+'26'!N264</f>
        <v>1840</v>
      </c>
      <c r="S30" s="46">
        <f>+'26'!N269</f>
        <v>460</v>
      </c>
      <c r="T30" s="46">
        <f>+'26'!N267</f>
        <v>0</v>
      </c>
      <c r="U30" s="67">
        <f>+'26'!N265</f>
        <v>0</v>
      </c>
      <c r="V30" s="46">
        <f>+'26'!N268</f>
        <v>0</v>
      </c>
      <c r="W30" s="46">
        <f>+'26'!N266</f>
        <v>995</v>
      </c>
      <c r="X30" s="46">
        <f t="shared" si="7"/>
        <v>385</v>
      </c>
      <c r="Y30" s="46">
        <f>+'26'!N271</f>
        <v>385</v>
      </c>
      <c r="Z30" s="47">
        <f t="shared" si="3"/>
        <v>0</v>
      </c>
      <c r="AA30" s="47" t="s">
        <v>1369</v>
      </c>
      <c r="AB30" s="47">
        <f t="shared" si="4"/>
        <v>1380</v>
      </c>
      <c r="AC30" s="58">
        <f t="shared" si="5"/>
        <v>1380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60</v>
      </c>
      <c r="G31" s="43">
        <f t="shared" si="0"/>
        <v>60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15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45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4500</v>
      </c>
      <c r="N31" s="19"/>
      <c r="O31" s="121">
        <v>34.64</v>
      </c>
      <c r="P31" s="79">
        <f t="shared" si="2"/>
        <v>1558.8</v>
      </c>
      <c r="Q31" s="45">
        <v>27</v>
      </c>
      <c r="R31" s="46">
        <f>+'27'!N264</f>
        <v>1850</v>
      </c>
      <c r="S31" s="46">
        <f>+'27'!N269</f>
        <v>155</v>
      </c>
      <c r="T31" s="46">
        <f>+'27'!N267</f>
        <v>0</v>
      </c>
      <c r="U31" s="67">
        <f>+'27'!N265</f>
        <v>0</v>
      </c>
      <c r="V31" s="46">
        <f>+'27'!N268</f>
        <v>0</v>
      </c>
      <c r="W31" s="46">
        <f>+'27'!N266</f>
        <v>979</v>
      </c>
      <c r="X31" s="46">
        <f t="shared" si="7"/>
        <v>716</v>
      </c>
      <c r="Y31" s="46">
        <f>+'27'!N271</f>
        <v>716</v>
      </c>
      <c r="Z31" s="47">
        <f t="shared" si="3"/>
        <v>0</v>
      </c>
      <c r="AA31" s="47" t="s">
        <v>1363</v>
      </c>
      <c r="AB31" s="47">
        <f t="shared" si="4"/>
        <v>1695</v>
      </c>
      <c r="AC31" s="58">
        <f t="shared" si="5"/>
        <v>1695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4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12</v>
      </c>
      <c r="G32" s="43">
        <f t="shared" si="0"/>
        <v>16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5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11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1430</v>
      </c>
      <c r="N32" s="19"/>
      <c r="O32" s="90">
        <v>46.37</v>
      </c>
      <c r="P32" s="79">
        <f t="shared" si="2"/>
        <v>510.07</v>
      </c>
      <c r="Q32" s="45">
        <v>28</v>
      </c>
      <c r="R32" s="46">
        <f>+'28'!N264</f>
        <v>1920</v>
      </c>
      <c r="S32" s="46">
        <f>+'28'!N269</f>
        <v>0</v>
      </c>
      <c r="T32" s="46">
        <f>+'28'!N267</f>
        <v>0</v>
      </c>
      <c r="U32" s="67">
        <f>+'28'!N265</f>
        <v>0</v>
      </c>
      <c r="V32" s="46">
        <f>+'28'!N268</f>
        <v>0</v>
      </c>
      <c r="W32" s="46">
        <f>+'28'!N266</f>
        <v>590</v>
      </c>
      <c r="X32" s="46">
        <f t="shared" si="7"/>
        <v>1330</v>
      </c>
      <c r="Y32" s="46">
        <f>+'28'!N271</f>
        <v>1330</v>
      </c>
      <c r="Z32" s="47">
        <f t="shared" si="3"/>
        <v>0</v>
      </c>
      <c r="AA32" s="47" t="s">
        <v>1364</v>
      </c>
      <c r="AB32" s="47">
        <f t="shared" si="4"/>
        <v>1920</v>
      </c>
      <c r="AC32" s="58">
        <f t="shared" si="5"/>
        <v>1920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+'29'!N264</f>
        <v>4340</v>
      </c>
      <c r="S33" s="46">
        <f>+'29'!N269</f>
        <v>1250</v>
      </c>
      <c r="T33" s="46">
        <f>+'28'!N267</f>
        <v>0</v>
      </c>
      <c r="U33" s="67">
        <f>+'29'!N265</f>
        <v>0</v>
      </c>
      <c r="V33" s="46">
        <f>+'29'!N268</f>
        <v>0</v>
      </c>
      <c r="W33" s="46">
        <f>+'29'!N266</f>
        <v>1255</v>
      </c>
      <c r="X33" s="46">
        <f t="shared" ref="X33" si="8">+R33-S33-T33-U33-V33-W33</f>
        <v>1835</v>
      </c>
      <c r="Y33" s="46">
        <f>+'29'!N271</f>
        <v>1835</v>
      </c>
      <c r="Z33" s="47">
        <f t="shared" ref="Z33" si="9">+Y33-X33</f>
        <v>0</v>
      </c>
      <c r="AA33" s="47" t="s">
        <v>1365</v>
      </c>
      <c r="AB33" s="47">
        <f t="shared" si="4"/>
        <v>3090</v>
      </c>
      <c r="AC33" s="58">
        <f t="shared" si="5"/>
        <v>3090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</v>
      </c>
      <c r="G34" s="43">
        <f t="shared" si="0"/>
        <v>1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130</v>
      </c>
      <c r="N34" s="19"/>
      <c r="O34" s="90">
        <v>38.07</v>
      </c>
      <c r="P34" s="79">
        <f t="shared" si="2"/>
        <v>38.07</v>
      </c>
      <c r="Q34" s="45">
        <v>30</v>
      </c>
      <c r="R34" s="46">
        <f>+'30'!N264</f>
        <v>3435</v>
      </c>
      <c r="S34" s="46">
        <f>+'30'!N269</f>
        <v>530</v>
      </c>
      <c r="T34" s="46">
        <f>+'30'!N267</f>
        <v>0</v>
      </c>
      <c r="U34" s="67">
        <f>+'30'!N265</f>
        <v>0</v>
      </c>
      <c r="V34" s="46">
        <f>+'30'!N268</f>
        <v>0</v>
      </c>
      <c r="W34" s="46">
        <f>+'30'!N266</f>
        <v>975</v>
      </c>
      <c r="X34" s="46">
        <f t="shared" si="7"/>
        <v>1930</v>
      </c>
      <c r="Y34" s="46">
        <f>+'30'!N271</f>
        <v>1930</v>
      </c>
      <c r="Z34" s="47">
        <f t="shared" si="3"/>
        <v>0</v>
      </c>
      <c r="AA34" s="47" t="s">
        <v>1366</v>
      </c>
      <c r="AB34" s="47">
        <f t="shared" si="4"/>
        <v>2905</v>
      </c>
      <c r="AC34" s="58">
        <f t="shared" si="5"/>
        <v>2905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4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12</v>
      </c>
      <c r="G35" s="43">
        <f t="shared" si="0"/>
        <v>16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1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2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13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1690</v>
      </c>
      <c r="N35" s="19"/>
      <c r="O35" s="90">
        <v>40.799999999999997</v>
      </c>
      <c r="P35" s="79">
        <f t="shared" si="2"/>
        <v>530.4</v>
      </c>
      <c r="Q35" s="45">
        <v>31</v>
      </c>
      <c r="R35" s="46">
        <f>+'31.'!N264</f>
        <v>3345</v>
      </c>
      <c r="S35" s="46">
        <f>+'31.'!N269</f>
        <v>110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+'31.'!N266</f>
        <v>2450</v>
      </c>
      <c r="X35" s="46">
        <f>+R35-S35-T35-U35-V35-W35</f>
        <v>785</v>
      </c>
      <c r="Y35" s="46">
        <f>+'31.'!N271</f>
        <v>785</v>
      </c>
      <c r="Z35" s="47">
        <f t="shared" si="3"/>
        <v>0</v>
      </c>
      <c r="AA35" s="98" t="s">
        <v>1367</v>
      </c>
      <c r="AB35" s="47">
        <f t="shared" si="4"/>
        <v>3235</v>
      </c>
      <c r="AC35" s="58">
        <f t="shared" si="5"/>
        <v>3235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75229</v>
      </c>
      <c r="S36" s="48">
        <f t="shared" si="10"/>
        <v>10661</v>
      </c>
      <c r="T36" s="48">
        <f t="shared" si="10"/>
        <v>0</v>
      </c>
      <c r="U36" s="48">
        <f t="shared" si="10"/>
        <v>0</v>
      </c>
      <c r="V36" s="48">
        <f t="shared" si="10"/>
        <v>0</v>
      </c>
      <c r="W36" s="48">
        <f t="shared" si="10"/>
        <v>20052</v>
      </c>
      <c r="X36" s="48">
        <f t="shared" si="10"/>
        <v>44516</v>
      </c>
      <c r="Y36" s="48">
        <f t="shared" si="10"/>
        <v>44516</v>
      </c>
      <c r="Z36" s="48">
        <f t="shared" si="10"/>
        <v>0</v>
      </c>
      <c r="AA36" s="48">
        <f t="shared" si="10"/>
        <v>0</v>
      </c>
      <c r="AB36" s="48">
        <f>SUM(AB5:AB35)</f>
        <v>64568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31</v>
      </c>
      <c r="G39" s="43">
        <f t="shared" si="0"/>
        <v>31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1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30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1500</v>
      </c>
      <c r="N39" s="19"/>
      <c r="O39" s="90">
        <v>27.84</v>
      </c>
      <c r="P39" s="79">
        <f t="shared" si="2"/>
        <v>835.2</v>
      </c>
      <c r="Q39" s="5"/>
      <c r="R39" s="126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8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28</v>
      </c>
      <c r="G40" s="43">
        <f t="shared" si="0"/>
        <v>36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6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6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24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1200</v>
      </c>
      <c r="N40" s="19"/>
      <c r="O40" s="90">
        <v>27.12</v>
      </c>
      <c r="P40" s="79">
        <f t="shared" si="2"/>
        <v>650.88</v>
      </c>
      <c r="Q40" s="5"/>
      <c r="R40" s="126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7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27</v>
      </c>
      <c r="G41" s="43">
        <f t="shared" si="0"/>
        <v>34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6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23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1150</v>
      </c>
      <c r="N41" s="19"/>
      <c r="O41" s="90">
        <v>15.42</v>
      </c>
      <c r="P41" s="79">
        <f t="shared" si="2"/>
        <v>354.66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8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8</v>
      </c>
      <c r="G46" s="43">
        <f t="shared" si="0"/>
        <v>16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9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7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350</v>
      </c>
      <c r="N46" s="19"/>
      <c r="O46" s="121">
        <v>17.78</v>
      </c>
      <c r="P46" s="79">
        <f t="shared" si="2"/>
        <v>124.46000000000001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6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13</v>
      </c>
      <c r="G47" s="43">
        <f t="shared" si="0"/>
        <v>19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1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10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8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400</v>
      </c>
      <c r="N47" s="19"/>
      <c r="O47" s="121">
        <v>17.989999999999998</v>
      </c>
      <c r="P47" s="79">
        <f t="shared" si="2"/>
        <v>143.91999999999999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8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13</v>
      </c>
      <c r="G48" s="43">
        <f t="shared" si="0"/>
        <v>21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12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9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450</v>
      </c>
      <c r="N48" s="19"/>
      <c r="O48" s="121">
        <v>18.32</v>
      </c>
      <c r="P48" s="79">
        <f t="shared" si="2"/>
        <v>164.88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6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12</v>
      </c>
      <c r="G49" s="43">
        <f t="shared" si="0"/>
        <v>18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13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5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250</v>
      </c>
      <c r="N49" s="19"/>
      <c r="O49" s="121">
        <v>20.059999999999999</v>
      </c>
      <c r="P49" s="79">
        <f t="shared" si="2"/>
        <v>100.3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7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12</v>
      </c>
      <c r="G50" s="43">
        <f t="shared" si="0"/>
        <v>19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13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6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300</v>
      </c>
      <c r="N50" s="19"/>
      <c r="O50" s="121">
        <v>20.32</v>
      </c>
      <c r="P50" s="79">
        <f t="shared" si="2"/>
        <v>121.92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6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18</v>
      </c>
      <c r="G53" s="43">
        <f t="shared" si="0"/>
        <v>24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9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15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750</v>
      </c>
      <c r="N53" s="19"/>
      <c r="O53" s="121">
        <v>16.37</v>
      </c>
      <c r="P53" s="79">
        <f t="shared" si="2"/>
        <v>245.55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1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1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21">
        <v>31.29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1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6</v>
      </c>
      <c r="G59" s="43">
        <f t="shared" si="0"/>
        <v>6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4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480</v>
      </c>
      <c r="N59" s="19"/>
      <c r="O59" s="121">
        <v>29.83</v>
      </c>
      <c r="P59" s="79">
        <f t="shared" si="2"/>
        <v>119.32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21">
        <v>26.69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3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11</v>
      </c>
      <c r="G64" s="43">
        <f t="shared" si="0"/>
        <v>14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3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1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500</v>
      </c>
      <c r="N64" s="19"/>
      <c r="O64" s="90">
        <v>23.69</v>
      </c>
      <c r="P64" s="79">
        <f t="shared" si="2"/>
        <v>236.9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3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12</v>
      </c>
      <c r="G65" s="43">
        <f t="shared" si="0"/>
        <v>15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2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2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11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550</v>
      </c>
      <c r="N65" s="19"/>
      <c r="O65" s="90">
        <v>22.49</v>
      </c>
      <c r="P65" s="79">
        <f t="shared" si="2"/>
        <v>247.39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1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11</v>
      </c>
      <c r="G66" s="43">
        <f t="shared" si="0"/>
        <v>12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1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11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550</v>
      </c>
      <c r="N66" s="19"/>
      <c r="O66" s="90">
        <v>23.12</v>
      </c>
      <c r="P66" s="79">
        <f t="shared" si="2"/>
        <v>254.32000000000002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2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37</v>
      </c>
      <c r="G74" s="43">
        <f t="shared" si="0"/>
        <v>39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1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8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30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1500</v>
      </c>
      <c r="N74" s="19"/>
      <c r="O74" s="90">
        <v>17.09</v>
      </c>
      <c r="P74" s="79">
        <f t="shared" si="12"/>
        <v>512.70000000000005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8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33</v>
      </c>
      <c r="G77" s="43">
        <f t="shared" si="0"/>
        <v>41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5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7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29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1450</v>
      </c>
      <c r="N77" s="19"/>
      <c r="O77" s="90">
        <v>25.15</v>
      </c>
      <c r="P77" s="79">
        <f t="shared" si="12"/>
        <v>729.34999999999991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8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16</v>
      </c>
      <c r="G80" s="43">
        <f t="shared" si="0"/>
        <v>24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1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8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15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825</v>
      </c>
      <c r="N80" s="19"/>
      <c r="O80" s="90">
        <v>14.35</v>
      </c>
      <c r="P80" s="79">
        <f t="shared" si="12"/>
        <v>215.25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6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20</v>
      </c>
      <c r="G81" s="43">
        <f t="shared" si="0"/>
        <v>26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1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4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21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1155</v>
      </c>
      <c r="N81" s="19"/>
      <c r="O81" s="90">
        <v>11.58</v>
      </c>
      <c r="P81" s="79">
        <f t="shared" si="12"/>
        <v>243.18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30</v>
      </c>
      <c r="G96" s="43">
        <f t="shared" si="13"/>
        <v>30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30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300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14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88</v>
      </c>
      <c r="G110" s="43">
        <f t="shared" si="13"/>
        <v>102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22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80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9600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2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25</v>
      </c>
      <c r="G111" s="43">
        <f t="shared" si="13"/>
        <v>27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5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22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5500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13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5</v>
      </c>
      <c r="G112" s="43">
        <f t="shared" si="13"/>
        <v>18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16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2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200</v>
      </c>
      <c r="N112" s="19"/>
      <c r="O112" s="121">
        <v>34.25</v>
      </c>
      <c r="P112" s="79">
        <f t="shared" si="12"/>
        <v>68.5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121">
        <v>22.55</v>
      </c>
      <c r="P113" s="79">
        <f t="shared" si="12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7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40</v>
      </c>
      <c r="G115" s="43">
        <f t="shared" si="13"/>
        <v>47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32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15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900</v>
      </c>
      <c r="N115" s="19"/>
      <c r="O115" s="90">
        <v>23.61</v>
      </c>
      <c r="P115" s="79">
        <f t="shared" si="12"/>
        <v>354.15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3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10</v>
      </c>
      <c r="G116" s="43">
        <f t="shared" si="13"/>
        <v>13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1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6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6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600</v>
      </c>
      <c r="N116" s="19"/>
      <c r="O116" s="90">
        <v>13.03</v>
      </c>
      <c r="P116" s="79">
        <f t="shared" si="12"/>
        <v>78.179999999999993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3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30</v>
      </c>
      <c r="G131" s="43">
        <f t="shared" si="13"/>
        <v>33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3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30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1500</v>
      </c>
      <c r="N131" s="19"/>
      <c r="O131" s="90">
        <v>9.91</v>
      </c>
      <c r="P131" s="79">
        <f t="shared" si="12"/>
        <v>297.3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5</v>
      </c>
      <c r="G132" s="43">
        <f t="shared" si="13"/>
        <v>5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1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4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240</v>
      </c>
      <c r="N132" s="19"/>
      <c r="O132" s="90">
        <v>16.690000000000001</v>
      </c>
      <c r="P132" s="79">
        <f t="shared" si="12"/>
        <v>66.760000000000005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2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35</v>
      </c>
      <c r="G133" s="43">
        <f t="shared" si="13"/>
        <v>37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7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30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1500</v>
      </c>
      <c r="N133" s="19"/>
      <c r="O133" s="90">
        <v>24.21</v>
      </c>
      <c r="P133" s="79">
        <f t="shared" si="12"/>
        <v>726.30000000000007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10</v>
      </c>
      <c r="G175" s="43">
        <f t="shared" si="18"/>
        <v>10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8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100</v>
      </c>
      <c r="N175" s="19"/>
      <c r="O175" s="121">
        <v>23.02</v>
      </c>
      <c r="P175" s="79">
        <f t="shared" si="19"/>
        <v>46.04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13</v>
      </c>
      <c r="G178" s="43">
        <f t="shared" si="18"/>
        <v>13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11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2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105</v>
      </c>
      <c r="N178" s="19"/>
      <c r="O178" s="90">
        <v>38</v>
      </c>
      <c r="P178" s="79">
        <f t="shared" si="19"/>
        <v>76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10</v>
      </c>
      <c r="G180" s="43">
        <f t="shared" si="18"/>
        <v>10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2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8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280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12</v>
      </c>
      <c r="G185" s="43">
        <f t="shared" si="18"/>
        <v>12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7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5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400</v>
      </c>
      <c r="N185" s="19"/>
      <c r="O185" s="90">
        <v>63</v>
      </c>
      <c r="P185" s="79">
        <f t="shared" si="19"/>
        <v>315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42</v>
      </c>
      <c r="G187" s="43">
        <f t="shared" si="18"/>
        <v>42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39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3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30</v>
      </c>
      <c r="N187" s="19"/>
      <c r="O187" s="90">
        <v>3.5</v>
      </c>
      <c r="P187" s="79">
        <f>+K187*O187</f>
        <v>10.5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43</v>
      </c>
      <c r="G188" s="43">
        <f t="shared" si="18"/>
        <v>43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42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1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10</v>
      </c>
      <c r="N188" s="19"/>
      <c r="O188" s="90">
        <v>3.5</v>
      </c>
      <c r="P188" s="79">
        <f>+K188*O188</f>
        <v>3.5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1</v>
      </c>
      <c r="G189" s="43">
        <f t="shared" si="18"/>
        <v>1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1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10</v>
      </c>
      <c r="N189" s="19"/>
      <c r="O189" s="90">
        <v>3.5</v>
      </c>
      <c r="P189" s="79">
        <f>+K189*O189</f>
        <v>3.5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8"/>
        <v>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0">
        <v>38</v>
      </c>
      <c r="P193" s="79">
        <f t="shared" si="19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8"/>
        <v>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0">
        <v>73</v>
      </c>
      <c r="P194" s="79">
        <f t="shared" si="19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6</v>
      </c>
      <c r="G198" s="43">
        <f t="shared" si="18"/>
        <v>6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61" si="23">E198+F198-H198-K198-I198</f>
        <v>3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3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450</v>
      </c>
      <c r="N198" s="19"/>
      <c r="O198" s="90">
        <v>64.38</v>
      </c>
      <c r="P198" s="79">
        <f t="shared" si="19"/>
        <v>193.14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23</v>
      </c>
      <c r="G205" s="43">
        <f t="shared" si="18"/>
        <v>23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19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4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220</v>
      </c>
      <c r="N205" s="19"/>
      <c r="O205" s="90">
        <v>40</v>
      </c>
      <c r="P205" s="79">
        <f t="shared" si="19"/>
        <v>160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29</v>
      </c>
      <c r="G209" s="43">
        <f t="shared" si="18"/>
        <v>29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1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1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27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3240</v>
      </c>
      <c r="N209" s="19"/>
      <c r="O209" s="90">
        <v>83</v>
      </c>
      <c r="P209" s="79">
        <f t="shared" si="19"/>
        <v>2241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62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63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62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5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15</v>
      </c>
      <c r="G248" s="43">
        <f t="shared" si="25"/>
        <v>20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1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4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15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750</v>
      </c>
      <c r="N248" s="19"/>
      <c r="O248" s="90"/>
      <c r="P248" s="79">
        <f t="shared" si="27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7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57</v>
      </c>
      <c r="G249" s="43">
        <f t="shared" si="25"/>
        <v>64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3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38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23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1150</v>
      </c>
      <c r="N249" s="19"/>
      <c r="O249" s="90"/>
      <c r="P249" s="79">
        <f t="shared" si="27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7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28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2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23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2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>
        <v>26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si="27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4</v>
      </c>
      <c r="G254" s="43">
        <f t="shared" si="25"/>
        <v>4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4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>
        <v>45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8</v>
      </c>
      <c r="G255" s="43">
        <f t="shared" si="25"/>
        <v>8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5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3</v>
      </c>
      <c r="L255" s="20">
        <v>27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60</v>
      </c>
      <c r="N255" s="19"/>
      <c r="O255" s="90"/>
      <c r="P255" s="79">
        <f t="shared" si="27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5</v>
      </c>
      <c r="G256" s="43">
        <f t="shared" si="25"/>
        <v>5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3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2</v>
      </c>
      <c r="L256" s="20">
        <v>35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100</v>
      </c>
      <c r="N256" s="19"/>
      <c r="O256" s="90"/>
      <c r="P256" s="79">
        <f t="shared" si="27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10</v>
      </c>
      <c r="G257" s="43">
        <f t="shared" si="25"/>
        <v>10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3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7</v>
      </c>
      <c r="L257" s="20">
        <v>39</v>
      </c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259</v>
      </c>
      <c r="N257" s="19"/>
      <c r="O257" s="90"/>
      <c r="P257" s="79">
        <f t="shared" si="27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7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/>
      <c r="C259" s="19"/>
      <c r="D259" s="10"/>
      <c r="E259" s="46">
        <f>+ยกมา!J259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si="25"/>
        <v>0</v>
      </c>
      <c r="H259" s="78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6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si="23"/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7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/>
      <c r="B260" s="10"/>
      <c r="C260" s="19"/>
      <c r="D260" s="10"/>
      <c r="E260" s="46">
        <f>+ยกมา!J260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3">
        <f t="shared" si="25"/>
        <v>0</v>
      </c>
      <c r="H260" s="78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0</v>
      </c>
      <c r="I260" s="76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43">
        <f t="shared" si="23"/>
        <v>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20"/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0</v>
      </c>
      <c r="N260" s="19"/>
      <c r="O260" s="90"/>
      <c r="P260" s="79">
        <f t="shared" si="27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x14ac:dyDescent="0.55000000000000004">
      <c r="A261" s="10"/>
      <c r="B261" s="10"/>
      <c r="C261" s="19"/>
      <c r="D261" s="10"/>
      <c r="E261" s="46">
        <f>+ยกมา!J261</f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3">
        <f t="shared" si="25"/>
        <v>0</v>
      </c>
      <c r="H261" s="78">
        <f>+'1'!H261+'2'!H261+'3'!H261+'4'!H261+'5'!H261+'6'!H261+'7'!H261+'8'!H261+'9'!H261+'10'!H261+'11'!H261+'12'!H261+'13'!H261+'14'!H261+'15'!H261+'16'!H261+'17'!H261+'18'!H261+'19'!H261+'20'!H261+'21'!H261+'22'!H261+'23'!H261+'24'!H261+'25'!H261+'26'!H261+'27'!H261+'28'!H261+'29'!H261+'30'!H261+'31.'!H261</f>
        <v>0</v>
      </c>
      <c r="I261" s="76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43">
        <f t="shared" si="23"/>
        <v>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0</v>
      </c>
      <c r="L261" s="20"/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0</v>
      </c>
      <c r="N261" s="19"/>
      <c r="O261" s="90"/>
      <c r="P261" s="79">
        <f t="shared" si="27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x14ac:dyDescent="0.55000000000000004">
      <c r="A262" s="10"/>
      <c r="B262" s="10"/>
      <c r="C262" s="19"/>
      <c r="D262" s="10"/>
      <c r="E262" s="46">
        <f>+ยกมา!J262</f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3">
        <f t="shared" si="25"/>
        <v>0</v>
      </c>
      <c r="H262" s="78">
        <f>+'1'!H262+'2'!H262+'3'!H262+'4'!H262+'5'!H262+'6'!H262+'7'!H262+'8'!H262+'9'!H262+'10'!H262+'11'!H262+'12'!H262+'13'!H262+'14'!H262+'15'!H262+'16'!H262+'17'!H262+'18'!H262+'19'!H262+'20'!H262+'21'!H262+'22'!H262+'23'!H262+'24'!H262+'25'!H262+'26'!H262+'27'!H262+'28'!H262+'29'!H262+'30'!H262+'31.'!H262</f>
        <v>0</v>
      </c>
      <c r="I262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62" s="43">
        <f t="shared" ref="J262:J263" si="29">E262+F262-H262-K262-I262</f>
        <v>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2" s="20"/>
      <c r="M262" s="44">
        <f>+'1'!M262+'2'!M262+'3'!M262+'4'!M262+'5'!M262+'6'!M262+'7'!M262+'8'!M262+'9'!M262+'10'!M262+'11'!M262+'12'!M262+'13'!M262+'14'!M262+'15'!M262+'16'!M262+'17'!M262+'18'!M262+'19'!M262+'20'!M262+'21'!M262+'22'!M262+'23'!M262+'24'!M262+'25'!M262+'26'!M262+'27'!M262+'28'!M262+'29'!M262+'30'!M262+'31.'!M262</f>
        <v>0</v>
      </c>
      <c r="N262" s="19"/>
      <c r="O262" s="90"/>
      <c r="P262" s="79">
        <f t="shared" si="27"/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9" ht="24" customHeight="1" x14ac:dyDescent="0.55000000000000004">
      <c r="A263" s="10"/>
      <c r="B263" s="10"/>
      <c r="C263" s="19"/>
      <c r="D263" s="10"/>
      <c r="E263" s="46">
        <f>+ยกมา!J246</f>
        <v>0</v>
      </c>
      <c r="F263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63" s="43">
        <f t="shared" ref="G263" si="30">+E263+F263</f>
        <v>0</v>
      </c>
      <c r="H263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63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63" s="43">
        <f t="shared" si="29"/>
        <v>0</v>
      </c>
      <c r="K263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63" s="20"/>
      <c r="M263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0</v>
      </c>
      <c r="N263" s="19"/>
      <c r="O263" s="90"/>
      <c r="P263" s="79">
        <f t="shared" si="26"/>
        <v>0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9" s="49" customFormat="1" ht="25.5" customHeight="1" x14ac:dyDescent="0.55000000000000004">
      <c r="A264" s="133" t="s">
        <v>223</v>
      </c>
      <c r="B264" s="134"/>
      <c r="C264" s="134"/>
      <c r="D264" s="135"/>
      <c r="E264" s="142" t="s">
        <v>239</v>
      </c>
      <c r="F264" s="143"/>
      <c r="G264" s="136" t="s">
        <v>224</v>
      </c>
      <c r="H264" s="137"/>
      <c r="I264" s="138"/>
      <c r="J264" s="144" t="s">
        <v>225</v>
      </c>
      <c r="K264" s="144"/>
      <c r="L264" s="144"/>
      <c r="M264" s="51">
        <f>SUM(M5:M263)</f>
        <v>75229</v>
      </c>
      <c r="N264" s="52" t="s">
        <v>219</v>
      </c>
      <c r="O264" s="2"/>
      <c r="P264" s="2"/>
      <c r="Q264" s="50"/>
      <c r="R264" s="58"/>
      <c r="S264" s="5"/>
      <c r="T264" s="5"/>
      <c r="U264" s="5"/>
      <c r="V264" s="5"/>
      <c r="W264" s="5"/>
      <c r="X264" s="5"/>
      <c r="Y264" s="5"/>
      <c r="Z264" s="2"/>
      <c r="AA264" s="2"/>
      <c r="AB264" s="2"/>
      <c r="AC264" s="50"/>
    </row>
    <row r="265" spans="1:29" s="50" customFormat="1" ht="24.75" customHeight="1" x14ac:dyDescent="0.55000000000000004">
      <c r="A265" s="145" t="s">
        <v>226</v>
      </c>
      <c r="B265" s="146"/>
      <c r="C265" s="151">
        <f>+M267</f>
        <v>75229</v>
      </c>
      <c r="D265" s="152"/>
      <c r="E265" s="53" t="s">
        <v>227</v>
      </c>
      <c r="F265" s="54">
        <f>+M264</f>
        <v>75229</v>
      </c>
      <c r="G265" s="55" t="s">
        <v>217</v>
      </c>
      <c r="H265" s="160">
        <f>SUM(U36)</f>
        <v>0</v>
      </c>
      <c r="I265" s="161"/>
      <c r="J265" s="156"/>
      <c r="K265" s="156"/>
      <c r="L265" s="156"/>
      <c r="M265" s="57"/>
      <c r="N265" s="57">
        <f>+W36</f>
        <v>20052</v>
      </c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145"/>
      <c r="B266" s="146"/>
      <c r="C266" s="151"/>
      <c r="D266" s="152"/>
      <c r="E266" s="53" t="s">
        <v>228</v>
      </c>
      <c r="F266" s="54">
        <f>N267</f>
        <v>10661</v>
      </c>
      <c r="G266" s="55"/>
      <c r="H266" s="160">
        <v>0</v>
      </c>
      <c r="I266" s="161"/>
      <c r="J266" s="156" t="s">
        <v>229</v>
      </c>
      <c r="K266" s="156"/>
      <c r="L266" s="156"/>
      <c r="M266" s="57">
        <f>-T36</f>
        <v>0</v>
      </c>
      <c r="N266" s="57" t="s">
        <v>228</v>
      </c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</row>
    <row r="267" spans="1:29" s="50" customFormat="1" ht="24.75" customHeight="1" x14ac:dyDescent="0.55000000000000004">
      <c r="A267" s="147" t="s">
        <v>10</v>
      </c>
      <c r="B267" s="148"/>
      <c r="C267" s="151">
        <f>+F266</f>
        <v>10661</v>
      </c>
      <c r="D267" s="152"/>
      <c r="E267" s="53"/>
      <c r="F267" s="54"/>
      <c r="G267" s="55" t="s">
        <v>230</v>
      </c>
      <c r="H267" s="160">
        <f>+V36</f>
        <v>0</v>
      </c>
      <c r="I267" s="161"/>
      <c r="J267" s="157" t="s">
        <v>231</v>
      </c>
      <c r="K267" s="158"/>
      <c r="L267" s="159"/>
      <c r="M267" s="57">
        <f>+M264-M265</f>
        <v>75229</v>
      </c>
      <c r="N267" s="59">
        <f>+S36</f>
        <v>10661</v>
      </c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</row>
    <row r="268" spans="1:29" s="50" customFormat="1" ht="24.75" customHeight="1" x14ac:dyDescent="0.55000000000000004">
      <c r="A268" s="149" t="s">
        <v>232</v>
      </c>
      <c r="B268" s="150"/>
      <c r="C268" s="151">
        <f>+C265-C267</f>
        <v>64568</v>
      </c>
      <c r="D268" s="152"/>
      <c r="E268" s="53" t="s">
        <v>232</v>
      </c>
      <c r="F268" s="54">
        <f>+F265-F266</f>
        <v>64568</v>
      </c>
      <c r="G268" s="55" t="s">
        <v>233</v>
      </c>
      <c r="H268" s="160">
        <f>SUM(H265:H267)</f>
        <v>0</v>
      </c>
      <c r="I268" s="161"/>
      <c r="J268" s="156" t="s">
        <v>206</v>
      </c>
      <c r="K268" s="156"/>
      <c r="L268" s="156"/>
      <c r="M268" s="57">
        <f>H268</f>
        <v>0</v>
      </c>
      <c r="N268" s="56"/>
      <c r="O268" s="2"/>
      <c r="P268" s="2"/>
      <c r="Q268" s="2"/>
      <c r="R268" s="1"/>
      <c r="S268" s="1"/>
      <c r="T268" s="1"/>
      <c r="U268" s="1"/>
      <c r="V268" s="1"/>
      <c r="W268" s="1"/>
      <c r="X268" s="1"/>
      <c r="Y268" s="1"/>
      <c r="Z268" s="2"/>
      <c r="AA268" s="2"/>
      <c r="AB268" s="2"/>
    </row>
    <row r="269" spans="1:29" s="50" customFormat="1" ht="24.75" customHeight="1" x14ac:dyDescent="0.55000000000000004">
      <c r="A269" s="60"/>
      <c r="B269" s="117"/>
      <c r="C269" s="60"/>
      <c r="D269" s="60"/>
      <c r="E269" s="53" t="s">
        <v>234</v>
      </c>
      <c r="F269" s="54">
        <v>100000</v>
      </c>
      <c r="J269" s="139" t="s">
        <v>208</v>
      </c>
      <c r="K269" s="140"/>
      <c r="L269" s="141"/>
      <c r="M269" s="57">
        <f>M267-M268-N265-N267</f>
        <v>44516</v>
      </c>
      <c r="N269" s="56"/>
      <c r="O269" s="2"/>
      <c r="P269" s="2"/>
      <c r="Q269" s="2"/>
      <c r="R269" s="1"/>
      <c r="S269" s="1"/>
      <c r="T269" s="1"/>
      <c r="U269" s="1"/>
      <c r="V269" s="1"/>
      <c r="W269" s="1"/>
      <c r="X269" s="1"/>
      <c r="Y269" s="1"/>
      <c r="Z269" s="2"/>
      <c r="AA269" s="2"/>
      <c r="AB269" s="2"/>
    </row>
    <row r="270" spans="1:29" s="50" customFormat="1" ht="24.75" customHeight="1" x14ac:dyDescent="0.55000000000000004">
      <c r="A270" s="60"/>
      <c r="B270" s="117"/>
      <c r="C270" s="60"/>
      <c r="D270" s="60"/>
      <c r="E270" s="53" t="s">
        <v>235</v>
      </c>
      <c r="F270" s="54">
        <f>F268-F269</f>
        <v>-35432</v>
      </c>
      <c r="J270" s="139" t="s">
        <v>209</v>
      </c>
      <c r="K270" s="140"/>
      <c r="L270" s="141"/>
      <c r="M270" s="57">
        <f>+Y36</f>
        <v>44516</v>
      </c>
      <c r="N270" s="56"/>
      <c r="O270" s="2"/>
      <c r="P270" s="2"/>
      <c r="Q270" s="2"/>
      <c r="R270" s="1"/>
      <c r="S270" s="1"/>
      <c r="T270" s="1"/>
      <c r="U270" s="1"/>
      <c r="V270" s="1"/>
      <c r="W270" s="1"/>
      <c r="X270" s="1"/>
      <c r="Y270" s="1"/>
      <c r="Z270" s="2"/>
      <c r="AA270" s="2"/>
      <c r="AB270" s="2"/>
      <c r="AC270" s="2"/>
    </row>
    <row r="271" spans="1:29" s="50" customFormat="1" ht="24.75" customHeight="1" x14ac:dyDescent="0.55000000000000004">
      <c r="A271" s="60"/>
      <c r="B271" s="117"/>
      <c r="C271" s="60"/>
      <c r="D271" s="60"/>
      <c r="E271" s="53" t="s">
        <v>236</v>
      </c>
      <c r="F271" s="54">
        <v>0</v>
      </c>
      <c r="J271" s="139" t="s">
        <v>210</v>
      </c>
      <c r="K271" s="140"/>
      <c r="L271" s="141"/>
      <c r="M271" s="57">
        <v>0</v>
      </c>
      <c r="N271" s="56"/>
      <c r="O271" s="2"/>
      <c r="P271" s="2"/>
      <c r="Q271" s="2"/>
      <c r="R271" s="1"/>
      <c r="S271" s="1"/>
      <c r="T271" s="1"/>
      <c r="U271" s="1"/>
      <c r="V271" s="1"/>
      <c r="W271" s="1"/>
      <c r="X271" s="1"/>
      <c r="Y271" s="1"/>
      <c r="Z271" s="2"/>
      <c r="AA271" s="2"/>
      <c r="AB271" s="2"/>
      <c r="AC271" s="2"/>
    </row>
    <row r="272" spans="1:29" ht="24.75" customHeight="1" thickBot="1" x14ac:dyDescent="0.6">
      <c r="A272" s="60"/>
      <c r="B272" s="117"/>
      <c r="C272" s="60"/>
      <c r="D272" s="60"/>
      <c r="E272" s="100" t="s">
        <v>1370</v>
      </c>
      <c r="F272" s="101">
        <v>0</v>
      </c>
      <c r="J272" s="162" t="s">
        <v>211</v>
      </c>
      <c r="K272" s="162"/>
      <c r="L272" s="162"/>
      <c r="M272" s="61">
        <f>+M270-M269</f>
        <v>0</v>
      </c>
      <c r="N272" s="66"/>
    </row>
    <row r="273" spans="6:14" ht="24.75" customHeight="1" thickBot="1" x14ac:dyDescent="0.6">
      <c r="H273" s="153" t="s">
        <v>237</v>
      </c>
      <c r="I273" s="154"/>
      <c r="J273" s="154"/>
      <c r="K273" s="154"/>
      <c r="L273" s="154"/>
      <c r="M273" s="154"/>
      <c r="N273" s="155"/>
    </row>
    <row r="274" spans="6:14" x14ac:dyDescent="0.55000000000000004">
      <c r="F274" s="23"/>
    </row>
  </sheetData>
  <autoFilter ref="A4:AC273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73:N273"/>
    <mergeCell ref="J265:L265"/>
    <mergeCell ref="J266:L266"/>
    <mergeCell ref="J267:L267"/>
    <mergeCell ref="J268:L268"/>
    <mergeCell ref="J269:L269"/>
    <mergeCell ref="J270:L270"/>
    <mergeCell ref="H268:I268"/>
    <mergeCell ref="H265:I265"/>
    <mergeCell ref="H266:I266"/>
    <mergeCell ref="H267:I267"/>
    <mergeCell ref="J272:L272"/>
    <mergeCell ref="A264:D264"/>
    <mergeCell ref="G264:I264"/>
    <mergeCell ref="J271:L271"/>
    <mergeCell ref="E264:F264"/>
    <mergeCell ref="J264:L264"/>
    <mergeCell ref="A265:B265"/>
    <mergeCell ref="A267:B267"/>
    <mergeCell ref="A268:B268"/>
    <mergeCell ref="C265:D265"/>
    <mergeCell ref="C266:D266"/>
    <mergeCell ref="C267:D267"/>
    <mergeCell ref="C268:D268"/>
    <mergeCell ref="A266:B266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24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B257" sqref="B257: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13</v>
      </c>
      <c r="F5" s="71"/>
      <c r="G5" s="46">
        <f t="shared" ref="G5" si="0">E5+F5</f>
        <v>13</v>
      </c>
      <c r="H5" s="78">
        <v>0</v>
      </c>
      <c r="I5" s="76">
        <v>0</v>
      </c>
      <c r="J5" s="46">
        <f t="shared" ref="J5" si="1">+G5-H5-K5-I5</f>
        <v>13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26</v>
      </c>
      <c r="F6" s="71"/>
      <c r="G6" s="46">
        <f t="shared" ref="G6:G26" si="2">E6+F6</f>
        <v>26</v>
      </c>
      <c r="H6" s="78">
        <v>0</v>
      </c>
      <c r="I6" s="76">
        <v>0</v>
      </c>
      <c r="J6" s="46">
        <f t="shared" ref="J6:J26" si="3">+G6-H6-K6-I6</f>
        <v>26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7</v>
      </c>
      <c r="F11" s="71"/>
      <c r="G11" s="46">
        <f t="shared" si="2"/>
        <v>7</v>
      </c>
      <c r="H11" s="78">
        <v>0</v>
      </c>
      <c r="I11" s="76">
        <v>0</v>
      </c>
      <c r="J11" s="46">
        <f t="shared" si="3"/>
        <v>7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v>15</v>
      </c>
      <c r="F15" s="71"/>
      <c r="G15" s="46">
        <f t="shared" si="2"/>
        <v>15</v>
      </c>
      <c r="H15" s="78">
        <v>0</v>
      </c>
      <c r="I15" s="76">
        <v>0</v>
      </c>
      <c r="J15" s="46">
        <f t="shared" si="3"/>
        <v>15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v>6</v>
      </c>
      <c r="F17" s="71"/>
      <c r="G17" s="46">
        <f t="shared" si="2"/>
        <v>6</v>
      </c>
      <c r="H17" s="78">
        <v>0</v>
      </c>
      <c r="I17" s="76">
        <v>0</v>
      </c>
      <c r="J17" s="46">
        <f t="shared" si="3"/>
        <v>6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11</v>
      </c>
      <c r="F18" s="71"/>
      <c r="G18" s="46">
        <f t="shared" si="2"/>
        <v>11</v>
      </c>
      <c r="H18" s="78">
        <v>0</v>
      </c>
      <c r="I18" s="76">
        <v>0</v>
      </c>
      <c r="J18" s="46">
        <f t="shared" si="3"/>
        <v>11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3</v>
      </c>
      <c r="F20" s="71"/>
      <c r="G20" s="46">
        <f t="shared" si="2"/>
        <v>3</v>
      </c>
      <c r="H20" s="78">
        <v>0</v>
      </c>
      <c r="I20" s="76">
        <v>0</v>
      </c>
      <c r="J20" s="46">
        <f t="shared" si="3"/>
        <v>3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21</v>
      </c>
      <c r="F22" s="71"/>
      <c r="G22" s="46">
        <f t="shared" si="2"/>
        <v>21</v>
      </c>
      <c r="H22" s="78">
        <v>0</v>
      </c>
      <c r="I22" s="76">
        <v>0</v>
      </c>
      <c r="J22" s="46">
        <f t="shared" si="3"/>
        <v>21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11</v>
      </c>
      <c r="F24" s="71"/>
      <c r="G24" s="46">
        <f t="shared" si="2"/>
        <v>11</v>
      </c>
      <c r="H24" s="78">
        <v>0</v>
      </c>
      <c r="I24" s="76">
        <v>0</v>
      </c>
      <c r="J24" s="46">
        <f t="shared" si="3"/>
        <v>11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15</v>
      </c>
      <c r="F28" s="71"/>
      <c r="G28" s="46">
        <f t="shared" si="7"/>
        <v>15</v>
      </c>
      <c r="H28" s="78">
        <v>0</v>
      </c>
      <c r="I28" s="76">
        <v>0</v>
      </c>
      <c r="J28" s="46">
        <f t="shared" si="8"/>
        <v>15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v>8</v>
      </c>
      <c r="F29" s="71"/>
      <c r="G29" s="46">
        <f t="shared" si="7"/>
        <v>8</v>
      </c>
      <c r="H29" s="78">
        <v>0</v>
      </c>
      <c r="I29" s="76">
        <v>0</v>
      </c>
      <c r="J29" s="46">
        <f t="shared" si="8"/>
        <v>8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4</v>
      </c>
      <c r="F32" s="71"/>
      <c r="G32" s="46">
        <f t="shared" si="7"/>
        <v>4</v>
      </c>
      <c r="H32" s="78">
        <v>0</v>
      </c>
      <c r="I32" s="76">
        <v>0</v>
      </c>
      <c r="J32" s="46">
        <f t="shared" si="8"/>
        <v>4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4</v>
      </c>
      <c r="F35" s="71"/>
      <c r="G35" s="46">
        <f t="shared" si="7"/>
        <v>4</v>
      </c>
      <c r="H35" s="78">
        <v>0</v>
      </c>
      <c r="I35" s="76">
        <v>0</v>
      </c>
      <c r="J35" s="46">
        <f t="shared" si="8"/>
        <v>4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8</v>
      </c>
      <c r="F40" s="71"/>
      <c r="G40" s="46">
        <f t="shared" si="7"/>
        <v>8</v>
      </c>
      <c r="H40" s="78">
        <v>0</v>
      </c>
      <c r="I40" s="76">
        <v>0</v>
      </c>
      <c r="J40" s="46">
        <f t="shared" si="8"/>
        <v>8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7</v>
      </c>
      <c r="F41" s="71"/>
      <c r="G41" s="46">
        <f t="shared" si="7"/>
        <v>7</v>
      </c>
      <c r="H41" s="78">
        <v>0</v>
      </c>
      <c r="I41" s="76">
        <v>0</v>
      </c>
      <c r="J41" s="46">
        <f t="shared" si="8"/>
        <v>7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8</v>
      </c>
      <c r="F46" s="71"/>
      <c r="G46" s="46">
        <f t="shared" si="7"/>
        <v>8</v>
      </c>
      <c r="H46" s="78">
        <v>0</v>
      </c>
      <c r="I46" s="76">
        <v>0</v>
      </c>
      <c r="J46" s="46">
        <f t="shared" si="8"/>
        <v>8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6</v>
      </c>
      <c r="F47" s="71"/>
      <c r="G47" s="46">
        <f t="shared" si="7"/>
        <v>6</v>
      </c>
      <c r="H47" s="78">
        <v>0</v>
      </c>
      <c r="I47" s="76">
        <v>0</v>
      </c>
      <c r="J47" s="46">
        <f t="shared" si="8"/>
        <v>6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8</v>
      </c>
      <c r="F48" s="71"/>
      <c r="G48" s="46">
        <f t="shared" si="7"/>
        <v>8</v>
      </c>
      <c r="H48" s="78">
        <v>0</v>
      </c>
      <c r="I48" s="76">
        <v>0</v>
      </c>
      <c r="J48" s="46">
        <f t="shared" si="8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6</v>
      </c>
      <c r="F49" s="71"/>
      <c r="G49" s="46">
        <f t="shared" si="7"/>
        <v>6</v>
      </c>
      <c r="H49" s="78">
        <v>0</v>
      </c>
      <c r="I49" s="76">
        <v>0</v>
      </c>
      <c r="J49" s="46">
        <f t="shared" si="8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7</v>
      </c>
      <c r="F50" s="71"/>
      <c r="G50" s="46">
        <f t="shared" si="7"/>
        <v>7</v>
      </c>
      <c r="H50" s="78">
        <v>0</v>
      </c>
      <c r="I50" s="76">
        <v>0</v>
      </c>
      <c r="J50" s="46">
        <f t="shared" si="8"/>
        <v>7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6</v>
      </c>
      <c r="F53" s="71"/>
      <c r="G53" s="46">
        <f t="shared" si="7"/>
        <v>6</v>
      </c>
      <c r="H53" s="78">
        <v>0</v>
      </c>
      <c r="I53" s="76">
        <v>0</v>
      </c>
      <c r="J53" s="46">
        <f t="shared" si="8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3</v>
      </c>
      <c r="F64" s="71"/>
      <c r="G64" s="46">
        <f t="shared" si="7"/>
        <v>3</v>
      </c>
      <c r="H64" s="78">
        <v>0</v>
      </c>
      <c r="I64" s="76">
        <v>0</v>
      </c>
      <c r="J64" s="46">
        <f t="shared" si="8"/>
        <v>3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3</v>
      </c>
      <c r="F65" s="71"/>
      <c r="G65" s="46">
        <f t="shared" si="7"/>
        <v>3</v>
      </c>
      <c r="H65" s="78">
        <v>0</v>
      </c>
      <c r="I65" s="76">
        <v>0</v>
      </c>
      <c r="J65" s="46">
        <f t="shared" si="8"/>
        <v>3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1</v>
      </c>
      <c r="F66" s="71"/>
      <c r="G66" s="46">
        <f t="shared" si="7"/>
        <v>1</v>
      </c>
      <c r="H66" s="78">
        <v>0</v>
      </c>
      <c r="I66" s="76">
        <v>0</v>
      </c>
      <c r="J66" s="46">
        <f t="shared" si="8"/>
        <v>1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2</v>
      </c>
      <c r="F74" s="71"/>
      <c r="G74" s="46">
        <f t="shared" si="7"/>
        <v>2</v>
      </c>
      <c r="H74" s="78">
        <v>0</v>
      </c>
      <c r="I74" s="76">
        <v>0</v>
      </c>
      <c r="J74" s="46">
        <f t="shared" si="8"/>
        <v>2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8</v>
      </c>
      <c r="F77" s="71"/>
      <c r="G77" s="46">
        <f t="shared" si="7"/>
        <v>8</v>
      </c>
      <c r="H77" s="78">
        <v>0</v>
      </c>
      <c r="I77" s="76">
        <v>0</v>
      </c>
      <c r="J77" s="46">
        <f t="shared" si="8"/>
        <v>8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8</v>
      </c>
      <c r="F80" s="71"/>
      <c r="G80" s="46">
        <f t="shared" si="7"/>
        <v>8</v>
      </c>
      <c r="H80" s="78">
        <v>0</v>
      </c>
      <c r="I80" s="76">
        <v>0</v>
      </c>
      <c r="J80" s="46">
        <f t="shared" si="8"/>
        <v>8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6</v>
      </c>
      <c r="F81" s="71"/>
      <c r="G81" s="46">
        <f t="shared" si="7"/>
        <v>6</v>
      </c>
      <c r="H81" s="78">
        <v>0</v>
      </c>
      <c r="I81" s="76">
        <v>0</v>
      </c>
      <c r="J81" s="46">
        <f t="shared" si="8"/>
        <v>6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v>14</v>
      </c>
      <c r="F110" s="71"/>
      <c r="G110" s="46">
        <f t="shared" si="25"/>
        <v>14</v>
      </c>
      <c r="H110" s="78">
        <v>0</v>
      </c>
      <c r="I110" s="76">
        <v>0</v>
      </c>
      <c r="J110" s="46">
        <f t="shared" si="26"/>
        <v>14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v>2</v>
      </c>
      <c r="F111" s="71"/>
      <c r="G111" s="46">
        <f t="shared" si="25"/>
        <v>2</v>
      </c>
      <c r="H111" s="78">
        <v>0</v>
      </c>
      <c r="I111" s="76">
        <v>0</v>
      </c>
      <c r="J111" s="46">
        <f t="shared" si="26"/>
        <v>2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13</v>
      </c>
      <c r="F112" s="71"/>
      <c r="G112" s="46">
        <f t="shared" si="25"/>
        <v>13</v>
      </c>
      <c r="H112" s="78">
        <v>0</v>
      </c>
      <c r="I112" s="76">
        <v>0</v>
      </c>
      <c r="J112" s="46">
        <f t="shared" si="26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7</v>
      </c>
      <c r="F115" s="71"/>
      <c r="G115" s="46">
        <f t="shared" si="25"/>
        <v>7</v>
      </c>
      <c r="H115" s="78">
        <v>0</v>
      </c>
      <c r="I115" s="76">
        <v>0</v>
      </c>
      <c r="J115" s="46">
        <f t="shared" si="26"/>
        <v>7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3</v>
      </c>
      <c r="F116" s="71"/>
      <c r="G116" s="46">
        <f t="shared" si="25"/>
        <v>3</v>
      </c>
      <c r="H116" s="78">
        <v>0</v>
      </c>
      <c r="I116" s="76">
        <v>0</v>
      </c>
      <c r="J116" s="46">
        <f t="shared" si="26"/>
        <v>3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3</v>
      </c>
      <c r="F131" s="71"/>
      <c r="G131" s="46">
        <f t="shared" si="25"/>
        <v>3</v>
      </c>
      <c r="H131" s="78">
        <v>0</v>
      </c>
      <c r="I131" s="76">
        <v>0</v>
      </c>
      <c r="J131" s="46">
        <f t="shared" si="26"/>
        <v>3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2</v>
      </c>
      <c r="F133" s="71"/>
      <c r="G133" s="46">
        <f t="shared" si="25"/>
        <v>2</v>
      </c>
      <c r="H133" s="78">
        <v>0</v>
      </c>
      <c r="I133" s="76">
        <v>0</v>
      </c>
      <c r="J133" s="46">
        <f t="shared" si="26"/>
        <v>2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5" si="50">E235+F235</f>
        <v>0</v>
      </c>
      <c r="H235" s="78">
        <v>0</v>
      </c>
      <c r="I235" s="76">
        <v>0</v>
      </c>
      <c r="J235" s="46">
        <f t="shared" ref="J235:J254" si="51">+G235-H235-K235-I235</f>
        <v>0</v>
      </c>
      <c r="K235" s="72"/>
      <c r="L235" s="20">
        <v>100</v>
      </c>
      <c r="M235" s="65">
        <f t="shared" ref="M235:M256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si="52"/>
        <v>0</v>
      </c>
      <c r="N243" s="17" t="s">
        <v>16</v>
      </c>
      <c r="O243" s="18"/>
      <c r="P243" s="23">
        <f t="shared" ref="P243:P246" si="55">SUM(M243-O243)</f>
        <v>0</v>
      </c>
      <c r="Q243" s="90"/>
      <c r="R243" s="43">
        <f t="shared" ref="R243:R246" si="5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2"/>
        <v>0</v>
      </c>
      <c r="N244" s="17" t="s">
        <v>16</v>
      </c>
      <c r="O244" s="18"/>
      <c r="P244" s="23">
        <f t="shared" si="55"/>
        <v>0</v>
      </c>
      <c r="Q244" s="90"/>
      <c r="R244" s="43">
        <f t="shared" si="5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2"/>
        <v>0</v>
      </c>
      <c r="N245" s="17" t="s">
        <v>16</v>
      </c>
      <c r="O245" s="18"/>
      <c r="P245" s="23">
        <f t="shared" si="55"/>
        <v>0</v>
      </c>
      <c r="Q245" s="90"/>
      <c r="R245" s="43">
        <f t="shared" si="5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2"/>
        <v>0</v>
      </c>
      <c r="N246" s="17" t="s">
        <v>16</v>
      </c>
      <c r="O246" s="18"/>
      <c r="P246" s="23">
        <f t="shared" si="55"/>
        <v>0</v>
      </c>
      <c r="Q246" s="90"/>
      <c r="R246" s="43">
        <f t="shared" si="5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v>5</v>
      </c>
      <c r="F248" s="71"/>
      <c r="G248" s="46">
        <f t="shared" si="50"/>
        <v>5</v>
      </c>
      <c r="H248" s="78">
        <v>0</v>
      </c>
      <c r="I248" s="76">
        <v>0</v>
      </c>
      <c r="J248" s="46">
        <f t="shared" si="51"/>
        <v>5</v>
      </c>
      <c r="K248" s="72"/>
      <c r="L248" s="20">
        <v>50</v>
      </c>
      <c r="M248" s="65">
        <f t="shared" si="5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v>7</v>
      </c>
      <c r="F249" s="71"/>
      <c r="G249" s="46">
        <f t="shared" si="50"/>
        <v>7</v>
      </c>
      <c r="H249" s="78">
        <v>0</v>
      </c>
      <c r="I249" s="76">
        <v>0</v>
      </c>
      <c r="J249" s="46">
        <f t="shared" si="51"/>
        <v>7</v>
      </c>
      <c r="K249" s="72"/>
      <c r="L249" s="20">
        <v>50</v>
      </c>
      <c r="M249" s="65">
        <f t="shared" si="5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5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28</v>
      </c>
      <c r="M251" s="65">
        <f t="shared" si="5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23</v>
      </c>
      <c r="M252" s="65">
        <f t="shared" si="5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>
        <v>26</v>
      </c>
      <c r="M253" s="65">
        <f t="shared" si="52"/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>
        <v>45</v>
      </c>
      <c r="M254" s="65">
        <f t="shared" si="5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49"/>
        <v>0</v>
      </c>
      <c r="K255" s="72"/>
      <c r="L255" s="20">
        <v>27</v>
      </c>
      <c r="M255" s="65">
        <f t="shared" si="5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>
        <v>35</v>
      </c>
      <c r="M256" s="65">
        <f t="shared" si="5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/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>
        <v>39</v>
      </c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8"/>
  <sheetViews>
    <sheetView zoomScale="70" zoomScaleNormal="70" workbookViewId="0">
      <pane xSplit="10" ySplit="4" topLeftCell="K252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B257" sqref="B257: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29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30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15</v>
      </c>
      <c r="F15" s="71"/>
      <c r="G15" s="46">
        <f t="shared" si="0"/>
        <v>15</v>
      </c>
      <c r="H15" s="78">
        <v>0</v>
      </c>
      <c r="I15" s="76">
        <v>0</v>
      </c>
      <c r="J15" s="46">
        <f t="shared" si="1"/>
        <v>14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6</v>
      </c>
      <c r="F17" s="71"/>
      <c r="G17" s="46">
        <f t="shared" si="0"/>
        <v>6</v>
      </c>
      <c r="H17" s="78">
        <v>0</v>
      </c>
      <c r="I17" s="76">
        <v>0</v>
      </c>
      <c r="J17" s="46">
        <f t="shared" si="1"/>
        <v>6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9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21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8</v>
      </c>
      <c r="F29" s="71"/>
      <c r="G29" s="46">
        <f t="shared" si="5"/>
        <v>8</v>
      </c>
      <c r="H29" s="78">
        <v>0</v>
      </c>
      <c r="I29" s="76">
        <v>0</v>
      </c>
      <c r="J29" s="46">
        <f t="shared" si="6"/>
        <v>8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1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6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8</v>
      </c>
      <c r="F80" s="71"/>
      <c r="G80" s="46">
        <f t="shared" si="5"/>
        <v>8</v>
      </c>
      <c r="H80" s="78">
        <v>0</v>
      </c>
      <c r="I80" s="76">
        <v>0</v>
      </c>
      <c r="J80" s="46">
        <f t="shared" si="6"/>
        <v>5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/>
      <c r="P80" s="122">
        <f t="shared" si="7"/>
        <v>165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2</v>
      </c>
      <c r="K81" s="72">
        <v>4</v>
      </c>
      <c r="L81" s="20">
        <v>55</v>
      </c>
      <c r="M81" s="65">
        <f t="shared" ref="M81:M172" si="8">+L81*K81</f>
        <v>220</v>
      </c>
      <c r="N81" s="17" t="s">
        <v>16</v>
      </c>
      <c r="O81" s="18"/>
      <c r="P81" s="122">
        <f t="shared" si="7"/>
        <v>220</v>
      </c>
      <c r="Q81" s="90">
        <v>11.58</v>
      </c>
      <c r="R81" s="43">
        <f t="shared" ref="R81:R172" si="9">+K81*Q81</f>
        <v>46.32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14</v>
      </c>
      <c r="F110" s="71"/>
      <c r="G110" s="46">
        <f t="shared" si="20"/>
        <v>14</v>
      </c>
      <c r="H110" s="78">
        <v>0</v>
      </c>
      <c r="I110" s="76">
        <v>0</v>
      </c>
      <c r="J110" s="46">
        <f t="shared" si="21"/>
        <v>9</v>
      </c>
      <c r="K110" s="72">
        <v>5</v>
      </c>
      <c r="L110" s="22">
        <v>120</v>
      </c>
      <c r="M110" s="65">
        <f t="shared" si="8"/>
        <v>600</v>
      </c>
      <c r="N110" s="17" t="s">
        <v>16</v>
      </c>
      <c r="O110" s="18"/>
      <c r="P110" s="122">
        <f t="shared" si="7"/>
        <v>600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1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1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2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ref="M186" si="34">+L186*K186</f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ref="M190" si="36">+L190*K190</f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>
        <v>6</v>
      </c>
      <c r="G198" s="46">
        <f t="shared" si="28"/>
        <v>6</v>
      </c>
      <c r="H198" s="78">
        <v>0</v>
      </c>
      <c r="I198" s="76">
        <v>0</v>
      </c>
      <c r="J198" s="46">
        <f t="shared" si="29"/>
        <v>3</v>
      </c>
      <c r="K198" s="72">
        <v>3</v>
      </c>
      <c r="L198" s="20">
        <v>150</v>
      </c>
      <c r="M198" s="65">
        <f t="shared" si="32"/>
        <v>450</v>
      </c>
      <c r="N198" s="17" t="s">
        <v>16</v>
      </c>
      <c r="O198" s="18"/>
      <c r="P198" s="122">
        <f t="shared" ref="P198:P261" si="38">SUM(M198-O198)</f>
        <v>450</v>
      </c>
      <c r="Q198" s="90">
        <v>64.38</v>
      </c>
      <c r="R198" s="43">
        <f t="shared" si="33"/>
        <v>193.14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8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39"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8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60" si="41">E231+F231</f>
        <v>0</v>
      </c>
      <c r="H231" s="78">
        <v>0</v>
      </c>
      <c r="I231" s="76">
        <v>0</v>
      </c>
      <c r="J231" s="46">
        <f t="shared" ref="J231:J260" si="42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5" si="43">E235+F235</f>
        <v>0</v>
      </c>
      <c r="H235" s="78">
        <v>0</v>
      </c>
      <c r="I235" s="76">
        <v>0</v>
      </c>
      <c r="J235" s="46">
        <f t="shared" ref="J235:J255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5</v>
      </c>
      <c r="F248" s="71"/>
      <c r="G248" s="46">
        <f t="shared" si="43"/>
        <v>5</v>
      </c>
      <c r="H248" s="78">
        <v>0</v>
      </c>
      <c r="I248" s="76">
        <v>0</v>
      </c>
      <c r="J248" s="46">
        <f t="shared" si="44"/>
        <v>5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7</v>
      </c>
      <c r="F249" s="71"/>
      <c r="G249" s="46">
        <f t="shared" si="43"/>
        <v>7</v>
      </c>
      <c r="H249" s="78">
        <v>0</v>
      </c>
      <c r="I249" s="76">
        <v>0</v>
      </c>
      <c r="J249" s="46">
        <f t="shared" si="44"/>
        <v>6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2">
        <f t="shared" si="38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+ยกมา!J251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+ยกมา!J252</f>
        <v>0</v>
      </c>
      <c r="F252" s="71"/>
      <c r="G252" s="46">
        <f t="shared" si="43"/>
        <v>0</v>
      </c>
      <c r="H252" s="78"/>
      <c r="I252" s="76"/>
      <c r="J252" s="46">
        <f t="shared" si="44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+ยกมา!J253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/>
      <c r="L253" s="20">
        <v>26</v>
      </c>
      <c r="M253" s="65">
        <f t="shared" ref="M253" si="49">+L253*K253</f>
        <v>0</v>
      </c>
      <c r="N253" s="17" t="s">
        <v>16</v>
      </c>
      <c r="O253" s="18"/>
      <c r="P253" s="23">
        <f t="shared" si="38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+ยกมา!J254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+ยกมา!J255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+ยกมา!J256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/>
      <c r="F257" s="71"/>
      <c r="G257" s="46">
        <f t="shared" si="41"/>
        <v>0</v>
      </c>
      <c r="H257" s="78">
        <v>0</v>
      </c>
      <c r="I257" s="76">
        <v>0</v>
      </c>
      <c r="J257" s="46">
        <f t="shared" si="42"/>
        <v>0</v>
      </c>
      <c r="K257" s="72"/>
      <c r="L257" s="20">
        <v>39</v>
      </c>
      <c r="M257" s="65">
        <f t="shared" ref="M257" si="51">+L257*K257</f>
        <v>0</v>
      </c>
      <c r="N257" s="17" t="s">
        <v>16</v>
      </c>
      <c r="O257" s="18"/>
      <c r="P257" s="23">
        <f t="shared" si="38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+ยกมา!J258</f>
        <v>0</v>
      </c>
      <c r="F260" s="71"/>
      <c r="G260" s="46">
        <f t="shared" si="41"/>
        <v>0</v>
      </c>
      <c r="H260" s="78">
        <v>0</v>
      </c>
      <c r="I260" s="76">
        <v>0</v>
      </c>
      <c r="J260" s="46">
        <f t="shared" si="42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8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>
        <f>+ยกมา!J259</f>
        <v>0</v>
      </c>
      <c r="F261" s="71"/>
      <c r="G261" s="46">
        <f t="shared" ref="G261" si="53">E261+F261</f>
        <v>0</v>
      </c>
      <c r="H261" s="78">
        <v>0</v>
      </c>
      <c r="I261" s="76">
        <v>0</v>
      </c>
      <c r="J261" s="46">
        <f t="shared" ref="J261" si="54">+G261-H261-K261-I261</f>
        <v>0</v>
      </c>
      <c r="K261" s="72"/>
      <c r="L261" s="20"/>
      <c r="M261" s="65">
        <f t="shared" ref="M261" si="55">+L261*K261</f>
        <v>0</v>
      </c>
      <c r="N261" s="17" t="s">
        <v>16</v>
      </c>
      <c r="O261" s="18"/>
      <c r="P261" s="23">
        <f t="shared" si="38"/>
        <v>0</v>
      </c>
      <c r="Q261" s="90"/>
      <c r="R261" s="43">
        <f t="shared" ref="R261" si="56">+K261*Q261</f>
        <v>0</v>
      </c>
    </row>
    <row r="262" spans="1:19" ht="25.5" x14ac:dyDescent="0.55000000000000004">
      <c r="A262" s="1"/>
      <c r="B262" s="119"/>
      <c r="C262" s="120"/>
      <c r="D262" s="119"/>
      <c r="E262" s="24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R262" s="75">
        <f>SUM(R5:R261)</f>
        <v>774.77</v>
      </c>
      <c r="S262" s="75"/>
    </row>
    <row r="263" spans="1:19" ht="25.5" customHeight="1" x14ac:dyDescent="0.5">
      <c r="A263" s="1"/>
      <c r="B263" s="119"/>
      <c r="C263" s="120"/>
      <c r="D263" s="119"/>
      <c r="E263" s="24"/>
      <c r="F263" s="119"/>
      <c r="G263" s="24"/>
      <c r="H263" s="25"/>
      <c r="I263" s="25"/>
      <c r="J263" s="24"/>
      <c r="K263" s="173" t="s">
        <v>212</v>
      </c>
      <c r="L263" s="174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24"/>
      <c r="F264" s="119"/>
      <c r="G264" s="31"/>
      <c r="J264" s="31"/>
      <c r="K264" s="32"/>
      <c r="L264" s="95" t="s">
        <v>202</v>
      </c>
      <c r="M264" s="95"/>
      <c r="N264" s="33">
        <f>SUM(M5:M263)</f>
        <v>2975</v>
      </c>
    </row>
    <row r="265" spans="1:19" ht="25.5" x14ac:dyDescent="0.55000000000000004">
      <c r="A265" s="1"/>
      <c r="B265" s="119"/>
      <c r="C265" s="120"/>
      <c r="D265" s="119"/>
      <c r="E265" s="24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24"/>
      <c r="F266" s="119"/>
      <c r="G266" s="31"/>
      <c r="J266" s="31"/>
      <c r="L266" s="34" t="s">
        <v>204</v>
      </c>
      <c r="M266" s="35"/>
      <c r="N266" s="36">
        <f>SUM(O266:AF266)</f>
        <v>400</v>
      </c>
      <c r="O266" s="2">
        <v>180</v>
      </c>
      <c r="P266" s="2">
        <v>100</v>
      </c>
      <c r="Q266" s="2">
        <v>120</v>
      </c>
    </row>
    <row r="267" spans="1:19" ht="25.5" x14ac:dyDescent="0.55000000000000004">
      <c r="A267" s="1"/>
      <c r="B267" s="119"/>
      <c r="C267" s="120"/>
      <c r="D267" s="119"/>
      <c r="E267" s="24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24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24"/>
      <c r="F269" s="119"/>
      <c r="G269" s="31"/>
      <c r="J269" s="31"/>
      <c r="L269" s="34" t="s">
        <v>207</v>
      </c>
      <c r="M269" s="35"/>
      <c r="N269" s="37">
        <f>SUM(O5:O262)</f>
        <v>25</v>
      </c>
    </row>
    <row r="270" spans="1:19" ht="25.5" x14ac:dyDescent="0.55000000000000004">
      <c r="A270" s="1"/>
      <c r="B270" s="119"/>
      <c r="C270" s="120"/>
      <c r="D270" s="119"/>
      <c r="E270" s="24"/>
      <c r="F270" s="119"/>
      <c r="G270" s="31"/>
      <c r="J270" s="31"/>
      <c r="L270" s="34" t="s">
        <v>208</v>
      </c>
      <c r="M270" s="35"/>
      <c r="N270" s="33">
        <f>N264-N265-N266-N268-N269</f>
        <v>2550</v>
      </c>
    </row>
    <row r="271" spans="1:19" ht="25.5" x14ac:dyDescent="0.55000000000000004">
      <c r="A271" s="1"/>
      <c r="B271" s="119"/>
      <c r="C271" s="120"/>
      <c r="D271" s="119"/>
      <c r="E271" s="24"/>
      <c r="F271" s="119"/>
      <c r="G271" s="24"/>
      <c r="J271" s="31"/>
      <c r="L271" s="34" t="s">
        <v>209</v>
      </c>
      <c r="M271" s="35"/>
      <c r="N271" s="37">
        <v>2550</v>
      </c>
    </row>
    <row r="272" spans="1:19" ht="25.5" x14ac:dyDescent="0.55000000000000004">
      <c r="A272" s="1"/>
      <c r="B272" s="119"/>
      <c r="C272" s="120"/>
      <c r="D272" s="119"/>
      <c r="E272" s="24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24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8"/>
  <sheetViews>
    <sheetView zoomScale="70" zoomScaleNormal="70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B257" sqref="B257: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7</v>
      </c>
      <c r="F11" s="71"/>
      <c r="G11" s="46">
        <f t="shared" si="0"/>
        <v>7</v>
      </c>
      <c r="H11" s="78">
        <v>1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14</v>
      </c>
      <c r="F15" s="71"/>
      <c r="G15" s="46">
        <f t="shared" si="0"/>
        <v>14</v>
      </c>
      <c r="H15" s="78">
        <v>6</v>
      </c>
      <c r="I15" s="76">
        <v>0</v>
      </c>
      <c r="J15" s="46">
        <f t="shared" si="1"/>
        <v>7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6</v>
      </c>
      <c r="F17" s="71"/>
      <c r="G17" s="46">
        <f t="shared" si="0"/>
        <v>6</v>
      </c>
      <c r="H17" s="78">
        <v>6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9</v>
      </c>
      <c r="F18" s="71"/>
      <c r="G18" s="46">
        <f t="shared" si="0"/>
        <v>9</v>
      </c>
      <c r="H18" s="78">
        <v>2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3</v>
      </c>
      <c r="F20" s="71">
        <v>5</v>
      </c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21</v>
      </c>
      <c r="F22" s="71">
        <v>10</v>
      </c>
      <c r="G22" s="46">
        <f t="shared" si="0"/>
        <v>31</v>
      </c>
      <c r="H22" s="78">
        <v>0</v>
      </c>
      <c r="I22" s="76">
        <v>0</v>
      </c>
      <c r="J22" s="46">
        <f t="shared" si="1"/>
        <v>30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11</v>
      </c>
      <c r="F24" s="71">
        <v>5</v>
      </c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15</v>
      </c>
      <c r="F28" s="71">
        <v>5</v>
      </c>
      <c r="G28" s="46">
        <f t="shared" si="5"/>
        <v>20</v>
      </c>
      <c r="H28" s="78">
        <v>3</v>
      </c>
      <c r="I28" s="76">
        <v>0</v>
      </c>
      <c r="J28" s="46">
        <f t="shared" si="6"/>
        <v>17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8</v>
      </c>
      <c r="F29" s="71">
        <v>5</v>
      </c>
      <c r="G29" s="46">
        <f t="shared" si="5"/>
        <v>13</v>
      </c>
      <c r="H29" s="78">
        <v>0</v>
      </c>
      <c r="I29" s="76">
        <v>0</v>
      </c>
      <c r="J29" s="46">
        <f t="shared" si="6"/>
        <v>13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4</v>
      </c>
      <c r="F35" s="71">
        <v>3</v>
      </c>
      <c r="G35" s="46">
        <f t="shared" si="5"/>
        <v>7</v>
      </c>
      <c r="H35" s="78">
        <v>0</v>
      </c>
      <c r="I35" s="76">
        <v>0</v>
      </c>
      <c r="J35" s="46">
        <f t="shared" si="6"/>
        <v>6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6</v>
      </c>
      <c r="F40" s="71">
        <v>5</v>
      </c>
      <c r="G40" s="46">
        <f t="shared" si="5"/>
        <v>11</v>
      </c>
      <c r="H40" s="78">
        <v>2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7</v>
      </c>
      <c r="F41" s="71">
        <v>5</v>
      </c>
      <c r="G41" s="46">
        <f t="shared" si="5"/>
        <v>12</v>
      </c>
      <c r="H41" s="78">
        <v>2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6</v>
      </c>
      <c r="F47" s="71"/>
      <c r="G47" s="46">
        <f t="shared" si="5"/>
        <v>6</v>
      </c>
      <c r="H47" s="78">
        <v>1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3</v>
      </c>
      <c r="F64" s="71">
        <v>2</v>
      </c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3</v>
      </c>
      <c r="F65" s="71">
        <v>2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1</v>
      </c>
      <c r="F74" s="71">
        <v>5</v>
      </c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8</v>
      </c>
      <c r="F77" s="71">
        <v>5</v>
      </c>
      <c r="G77" s="46">
        <f t="shared" si="5"/>
        <v>13</v>
      </c>
      <c r="H77" s="78">
        <v>3</v>
      </c>
      <c r="I77" s="76">
        <v>0</v>
      </c>
      <c r="J77" s="46">
        <f t="shared" si="6"/>
        <v>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5</v>
      </c>
      <c r="F80" s="71">
        <v>5</v>
      </c>
      <c r="G80" s="46">
        <f t="shared" si="5"/>
        <v>10</v>
      </c>
      <c r="H80" s="78">
        <v>0</v>
      </c>
      <c r="I80" s="76">
        <v>0</v>
      </c>
      <c r="J80" s="46">
        <f t="shared" si="6"/>
        <v>10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2</v>
      </c>
      <c r="F81" s="71">
        <v>5</v>
      </c>
      <c r="G81" s="46">
        <f t="shared" si="5"/>
        <v>7</v>
      </c>
      <c r="H81" s="78">
        <v>0</v>
      </c>
      <c r="I81" s="76">
        <v>0</v>
      </c>
      <c r="J81" s="46">
        <f t="shared" si="6"/>
        <v>7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9</v>
      </c>
      <c r="F110" s="71">
        <v>15</v>
      </c>
      <c r="G110" s="46">
        <f t="shared" si="20"/>
        <v>24</v>
      </c>
      <c r="H110" s="78">
        <v>0</v>
      </c>
      <c r="I110" s="76">
        <v>0</v>
      </c>
      <c r="J110" s="46">
        <f t="shared" si="21"/>
        <v>23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1</v>
      </c>
      <c r="F111" s="71">
        <v>5</v>
      </c>
      <c r="G111" s="46">
        <f t="shared" si="20"/>
        <v>6</v>
      </c>
      <c r="H111" s="78">
        <v>0</v>
      </c>
      <c r="I111" s="76">
        <v>0</v>
      </c>
      <c r="J111" s="46">
        <f t="shared" si="21"/>
        <v>4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/>
      <c r="P111" s="122">
        <f t="shared" si="7"/>
        <v>500</v>
      </c>
      <c r="Q111" s="90"/>
      <c r="R111" s="43">
        <f t="shared" si="26"/>
        <v>68.5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7</v>
      </c>
      <c r="F115" s="71">
        <v>10</v>
      </c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3</v>
      </c>
      <c r="F116" s="71">
        <v>5</v>
      </c>
      <c r="G116" s="46">
        <f t="shared" si="20"/>
        <v>8</v>
      </c>
      <c r="H116" s="78">
        <v>0</v>
      </c>
      <c r="I116" s="76">
        <v>0</v>
      </c>
      <c r="J116" s="46">
        <f t="shared" si="21"/>
        <v>7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1</v>
      </c>
      <c r="F131" s="71">
        <v>5</v>
      </c>
      <c r="G131" s="46">
        <f t="shared" si="20"/>
        <v>6</v>
      </c>
      <c r="H131" s="78">
        <v>0</v>
      </c>
      <c r="I131" s="76">
        <v>0</v>
      </c>
      <c r="J131" s="46">
        <f t="shared" si="21"/>
        <v>6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2</v>
      </c>
      <c r="F133" s="71">
        <v>5</v>
      </c>
      <c r="G133" s="46">
        <f t="shared" si="20"/>
        <v>7</v>
      </c>
      <c r="H133" s="78">
        <v>0</v>
      </c>
      <c r="I133" s="76">
        <v>0</v>
      </c>
      <c r="J133" s="46">
        <f t="shared" si="21"/>
        <v>7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>
        <v>3</v>
      </c>
      <c r="G187" s="46">
        <f>E187+F187</f>
        <v>3</v>
      </c>
      <c r="H187" s="78">
        <v>0</v>
      </c>
      <c r="I187" s="76">
        <v>0</v>
      </c>
      <c r="J187" s="46">
        <f>+G187-H187-K187-I187</f>
        <v>0</v>
      </c>
      <c r="K187" s="72">
        <v>3</v>
      </c>
      <c r="L187" s="20">
        <v>10</v>
      </c>
      <c r="M187" s="65">
        <f>+L187*K187</f>
        <v>30</v>
      </c>
      <c r="N187" s="17" t="s">
        <v>16</v>
      </c>
      <c r="O187" s="18"/>
      <c r="P187" s="122">
        <f t="shared" si="27"/>
        <v>30</v>
      </c>
      <c r="Q187" s="90">
        <v>3.5</v>
      </c>
      <c r="R187" s="43">
        <f>+K187*Q187</f>
        <v>10.5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>
        <v>1</v>
      </c>
      <c r="G188" s="46">
        <f>E188+F188</f>
        <v>1</v>
      </c>
      <c r="H188" s="78">
        <v>0</v>
      </c>
      <c r="I188" s="76">
        <v>0</v>
      </c>
      <c r="J188" s="46">
        <f>+G188-H188-K188-I188</f>
        <v>0</v>
      </c>
      <c r="K188" s="72">
        <v>1</v>
      </c>
      <c r="L188" s="20">
        <v>10</v>
      </c>
      <c r="M188" s="65">
        <f>+L188*K188</f>
        <v>10</v>
      </c>
      <c r="N188" s="17" t="s">
        <v>16</v>
      </c>
      <c r="O188" s="18"/>
      <c r="P188" s="122">
        <f t="shared" si="27"/>
        <v>10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>
        <v>1</v>
      </c>
      <c r="G189" s="46">
        <f>E189+F189</f>
        <v>1</v>
      </c>
      <c r="H189" s="78">
        <v>0</v>
      </c>
      <c r="I189" s="76">
        <v>0</v>
      </c>
      <c r="J189" s="46">
        <f>+G189-H189-K189-I189</f>
        <v>0</v>
      </c>
      <c r="K189" s="72">
        <v>1</v>
      </c>
      <c r="L189" s="20">
        <v>10</v>
      </c>
      <c r="M189" s="65">
        <f>+L189*K189</f>
        <v>10</v>
      </c>
      <c r="N189" s="17" t="s">
        <v>16</v>
      </c>
      <c r="O189" s="18"/>
      <c r="P189" s="122">
        <f t="shared" si="27"/>
        <v>10</v>
      </c>
      <c r="Q189" s="90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>
        <v>2</v>
      </c>
      <c r="G209" s="46">
        <f t="shared" si="28"/>
        <v>2</v>
      </c>
      <c r="H209" s="78">
        <v>0</v>
      </c>
      <c r="I209" s="76">
        <v>0</v>
      </c>
      <c r="J209" s="46">
        <f t="shared" si="29"/>
        <v>0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/>
      <c r="P209" s="122">
        <f t="shared" si="36"/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60" si="38">E231+F231</f>
        <v>0</v>
      </c>
      <c r="H231" s="78">
        <v>0</v>
      </c>
      <c r="I231" s="76">
        <v>0</v>
      </c>
      <c r="J231" s="46">
        <f t="shared" ref="J231:J26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0">E235+F235</f>
        <v>0</v>
      </c>
      <c r="H235" s="78">
        <v>0</v>
      </c>
      <c r="I235" s="76">
        <v>0</v>
      </c>
      <c r="J235" s="46">
        <f t="shared" ref="J235:J25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5" si="44">E243+F243</f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5</v>
      </c>
      <c r="F248" s="71">
        <v>2</v>
      </c>
      <c r="G248" s="46">
        <f t="shared" si="44"/>
        <v>7</v>
      </c>
      <c r="H248" s="78">
        <v>1</v>
      </c>
      <c r="I248" s="76">
        <v>0</v>
      </c>
      <c r="J248" s="46">
        <f t="shared" si="41"/>
        <v>6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6</v>
      </c>
      <c r="F249" s="71">
        <v>5</v>
      </c>
      <c r="G249" s="46">
        <f t="shared" si="44"/>
        <v>11</v>
      </c>
      <c r="H249" s="78">
        <v>3</v>
      </c>
      <c r="I249" s="76">
        <v>0</v>
      </c>
      <c r="J249" s="46">
        <f t="shared" si="41"/>
        <v>8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4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+'1'!J251</f>
        <v>0</v>
      </c>
      <c r="F251" s="71"/>
      <c r="G251" s="46">
        <f t="shared" si="44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+'1'!J252</f>
        <v>0</v>
      </c>
      <c r="F252" s="71"/>
      <c r="G252" s="46">
        <f t="shared" si="44"/>
        <v>0</v>
      </c>
      <c r="H252" s="78"/>
      <c r="I252" s="76"/>
      <c r="J252" s="46">
        <f t="shared" si="41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+'1'!J253</f>
        <v>0</v>
      </c>
      <c r="F253" s="71"/>
      <c r="G253" s="46">
        <f t="shared" si="44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+'1'!J254</f>
        <v>0</v>
      </c>
      <c r="F254" s="71">
        <v>4</v>
      </c>
      <c r="G254" s="46">
        <f t="shared" si="44"/>
        <v>4</v>
      </c>
      <c r="H254" s="78">
        <v>4</v>
      </c>
      <c r="I254" s="76">
        <v>0</v>
      </c>
      <c r="J254" s="46">
        <f t="shared" si="41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+'1'!J255</f>
        <v>0</v>
      </c>
      <c r="F255" s="71">
        <v>8</v>
      </c>
      <c r="G255" s="46">
        <f t="shared" si="44"/>
        <v>8</v>
      </c>
      <c r="H255" s="78">
        <v>0</v>
      </c>
      <c r="I255" s="76">
        <v>0</v>
      </c>
      <c r="J255" s="46">
        <f t="shared" si="41"/>
        <v>7</v>
      </c>
      <c r="K255" s="72">
        <v>1</v>
      </c>
      <c r="L255" s="20">
        <v>20</v>
      </c>
      <c r="M255" s="65">
        <f t="shared" si="32"/>
        <v>20</v>
      </c>
      <c r="N255" s="17" t="s">
        <v>16</v>
      </c>
      <c r="O255" s="18"/>
      <c r="P255" s="122">
        <f t="shared" si="36"/>
        <v>20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+'1'!J256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+'1'!J257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si="41"/>
        <v>0</v>
      </c>
      <c r="K257" s="72"/>
      <c r="L257" s="20">
        <v>39</v>
      </c>
      <c r="M257" s="65">
        <f t="shared" ref="M257" si="50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+'1'!J258</f>
        <v>0</v>
      </c>
      <c r="F258" s="71"/>
      <c r="G258" s="46"/>
      <c r="H258" s="78"/>
      <c r="I258" s="76"/>
      <c r="J258" s="46">
        <f t="shared" si="41"/>
        <v>0</v>
      </c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+'1'!J259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+'1'!J260</f>
        <v>0</v>
      </c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2">E261+F261</f>
        <v>0</v>
      </c>
      <c r="H261" s="78">
        <v>0</v>
      </c>
      <c r="I261" s="76">
        <v>0</v>
      </c>
      <c r="J261" s="46">
        <f t="shared" ref="J261" si="53">+G261-H261-K261-I261</f>
        <v>0</v>
      </c>
      <c r="K261" s="72"/>
      <c r="L261" s="20"/>
      <c r="M261" s="65">
        <f t="shared" ref="M261" si="54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5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499.51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73" t="s">
        <v>212</v>
      </c>
      <c r="L263" s="174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1690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700</v>
      </c>
      <c r="O266" s="2">
        <v>120</v>
      </c>
      <c r="P266" s="2">
        <v>200</v>
      </c>
      <c r="Q266" s="88">
        <v>380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990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990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8"/>
  <sheetViews>
    <sheetView zoomScale="70" zoomScaleNormal="70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B257" sqref="B257: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69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25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12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2">
        <f t="shared" si="3"/>
        <v>400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13</v>
      </c>
      <c r="F29" s="71"/>
      <c r="G29" s="46">
        <f t="shared" si="5"/>
        <v>13</v>
      </c>
      <c r="H29" s="78">
        <v>0</v>
      </c>
      <c r="I29" s="76">
        <v>0</v>
      </c>
      <c r="J29" s="46">
        <f t="shared" si="6"/>
        <v>13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2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2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 t="shared" si="3"/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10</v>
      </c>
      <c r="F80" s="71"/>
      <c r="G80" s="46">
        <f t="shared" si="5"/>
        <v>10</v>
      </c>
      <c r="H80" s="78">
        <v>0</v>
      </c>
      <c r="I80" s="76">
        <v>0</v>
      </c>
      <c r="J80" s="46">
        <f t="shared" si="6"/>
        <v>10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6"/>
        <v>5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>
        <v>50</v>
      </c>
      <c r="P81" s="122">
        <f t="shared" si="7"/>
        <v>60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23</v>
      </c>
      <c r="F110" s="71"/>
      <c r="G110" s="46">
        <f t="shared" si="20"/>
        <v>23</v>
      </c>
      <c r="H110" s="78">
        <v>0</v>
      </c>
      <c r="I110" s="76">
        <v>0</v>
      </c>
      <c r="J110" s="46">
        <f t="shared" si="21"/>
        <v>21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4</v>
      </c>
      <c r="F111" s="71"/>
      <c r="G111" s="46">
        <f t="shared" si="20"/>
        <v>4</v>
      </c>
      <c r="H111" s="78">
        <v>0</v>
      </c>
      <c r="I111" s="76">
        <v>0</v>
      </c>
      <c r="J111" s="46">
        <f t="shared" si="21"/>
        <v>3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6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6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5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>
        <v>13</v>
      </c>
      <c r="G178" s="46">
        <f t="shared" si="28"/>
        <v>13</v>
      </c>
      <c r="H178" s="78">
        <v>0</v>
      </c>
      <c r="I178" s="76">
        <v>0</v>
      </c>
      <c r="J178" s="46">
        <f t="shared" si="29"/>
        <v>13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>
        <v>2</v>
      </c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>
        <v>39</v>
      </c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>
        <v>42</v>
      </c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>
        <v>8</v>
      </c>
      <c r="G209" s="46">
        <f t="shared" si="28"/>
        <v>8</v>
      </c>
      <c r="H209" s="78">
        <v>0</v>
      </c>
      <c r="I209" s="76">
        <v>0</v>
      </c>
      <c r="J209" s="46">
        <f t="shared" si="29"/>
        <v>7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60" si="38">E231+F231</f>
        <v>0</v>
      </c>
      <c r="H231" s="78">
        <v>0</v>
      </c>
      <c r="I231" s="76">
        <v>0</v>
      </c>
      <c r="J231" s="46">
        <f t="shared" ref="J231:J26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3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6</v>
      </c>
      <c r="F248" s="71"/>
      <c r="G248" s="46">
        <f t="shared" si="40"/>
        <v>6</v>
      </c>
      <c r="H248" s="78">
        <v>0</v>
      </c>
      <c r="I248" s="76">
        <v>0</v>
      </c>
      <c r="J248" s="46">
        <f t="shared" si="41"/>
        <v>6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8</v>
      </c>
      <c r="F249" s="71"/>
      <c r="G249" s="46">
        <f t="shared" si="40"/>
        <v>8</v>
      </c>
      <c r="H249" s="78">
        <v>0</v>
      </c>
      <c r="I249" s="76">
        <v>0</v>
      </c>
      <c r="J249" s="46">
        <f t="shared" si="41"/>
        <v>5</v>
      </c>
      <c r="K249" s="72">
        <v>3</v>
      </c>
      <c r="L249" s="20">
        <v>50</v>
      </c>
      <c r="M249" s="65">
        <f t="shared" si="32"/>
        <v>150</v>
      </c>
      <c r="N249" s="17" t="s">
        <v>16</v>
      </c>
      <c r="O249" s="18"/>
      <c r="P249" s="122">
        <f t="shared" si="36"/>
        <v>150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+'2'!J252</f>
        <v>0</v>
      </c>
      <c r="F252" s="71"/>
      <c r="G252" s="46">
        <f t="shared" si="40"/>
        <v>0</v>
      </c>
      <c r="H252" s="78"/>
      <c r="I252" s="76"/>
      <c r="J252" s="46">
        <f t="shared" si="41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ref="J254:J255" si="48">+G254-H254-K254-I254</f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+'2'!J255</f>
        <v>7</v>
      </c>
      <c r="F255" s="71"/>
      <c r="G255" s="46">
        <f t="shared" si="40"/>
        <v>7</v>
      </c>
      <c r="H255" s="78">
        <v>0</v>
      </c>
      <c r="I255" s="76">
        <v>0</v>
      </c>
      <c r="J255" s="46">
        <f t="shared" si="48"/>
        <v>5</v>
      </c>
      <c r="K255" s="72">
        <v>2</v>
      </c>
      <c r="L255" s="20">
        <v>20</v>
      </c>
      <c r="M255" s="65">
        <f t="shared" si="32"/>
        <v>40</v>
      </c>
      <c r="N255" s="17" t="s">
        <v>16</v>
      </c>
      <c r="O255" s="18"/>
      <c r="P255" s="122">
        <f t="shared" si="36"/>
        <v>40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+'2'!J256</f>
        <v>0</v>
      </c>
      <c r="F256" s="71">
        <v>5</v>
      </c>
      <c r="G256" s="46">
        <f t="shared" si="38"/>
        <v>5</v>
      </c>
      <c r="H256" s="78">
        <v>0</v>
      </c>
      <c r="I256" s="76">
        <v>0</v>
      </c>
      <c r="J256" s="46">
        <f t="shared" si="39"/>
        <v>5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+'2'!J257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>
        <v>39</v>
      </c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+'2'!J258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3">E261+F261</f>
        <v>0</v>
      </c>
      <c r="H261" s="78">
        <v>0</v>
      </c>
      <c r="I261" s="76">
        <v>0</v>
      </c>
      <c r="J261" s="46">
        <f t="shared" ref="J261" si="54">+G261-H261-K261-I261</f>
        <v>0</v>
      </c>
      <c r="K261" s="72"/>
      <c r="L261" s="20"/>
      <c r="M261" s="65">
        <f t="shared" ref="M261" si="55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6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1007.1199999999998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73" t="s">
        <v>212</v>
      </c>
      <c r="L263" s="174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34" t="s">
        <v>202</v>
      </c>
      <c r="M264" s="35"/>
      <c r="N264" s="33">
        <f>SUM(M5:M263)</f>
        <v>3310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790</v>
      </c>
      <c r="O266" s="2">
        <v>300</v>
      </c>
      <c r="P266" s="2">
        <v>120</v>
      </c>
      <c r="Q266" s="88">
        <v>100</v>
      </c>
      <c r="R266" s="2">
        <v>270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50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2470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2470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8"/>
  <sheetViews>
    <sheetView zoomScale="70" zoomScaleNormal="70" workbookViewId="0">
      <pane xSplit="10" ySplit="4" topLeftCell="L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B257" sqref="B257: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13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69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2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19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22">
        <f t="shared" si="3"/>
        <v>600</v>
      </c>
      <c r="Q22" s="12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13</v>
      </c>
      <c r="F29" s="71"/>
      <c r="G29" s="46">
        <f t="shared" si="5"/>
        <v>13</v>
      </c>
      <c r="H29" s="78">
        <v>0</v>
      </c>
      <c r="I29" s="76">
        <v>0</v>
      </c>
      <c r="J29" s="46">
        <f t="shared" si="6"/>
        <v>13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9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10</v>
      </c>
      <c r="F80" s="71"/>
      <c r="G80" s="46">
        <f t="shared" si="5"/>
        <v>10</v>
      </c>
      <c r="H80" s="78">
        <v>0</v>
      </c>
      <c r="I80" s="76">
        <v>0</v>
      </c>
      <c r="J80" s="46">
        <f t="shared" si="6"/>
        <v>10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21</v>
      </c>
      <c r="F110" s="71"/>
      <c r="G110" s="46">
        <f t="shared" si="20"/>
        <v>21</v>
      </c>
      <c r="H110" s="78">
        <v>0</v>
      </c>
      <c r="I110" s="76">
        <v>0</v>
      </c>
      <c r="J110" s="46">
        <f t="shared" si="21"/>
        <v>18</v>
      </c>
      <c r="K110" s="72">
        <v>3</v>
      </c>
      <c r="L110" s="22">
        <v>120</v>
      </c>
      <c r="M110" s="65">
        <f t="shared" si="8"/>
        <v>360</v>
      </c>
      <c r="N110" s="17" t="s">
        <v>16</v>
      </c>
      <c r="O110" s="18"/>
      <c r="P110" s="122">
        <f t="shared" si="7"/>
        <v>360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5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13</v>
      </c>
      <c r="F178" s="71"/>
      <c r="G178" s="46">
        <f t="shared" si="28"/>
        <v>13</v>
      </c>
      <c r="H178" s="78">
        <v>0</v>
      </c>
      <c r="I178" s="76">
        <v>0</v>
      </c>
      <c r="J178" s="46">
        <f t="shared" si="29"/>
        <v>13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7</v>
      </c>
      <c r="F209" s="71"/>
      <c r="G209" s="46">
        <f t="shared" si="28"/>
        <v>7</v>
      </c>
      <c r="H209" s="78">
        <v>0</v>
      </c>
      <c r="I209" s="76">
        <v>0</v>
      </c>
      <c r="J209" s="46">
        <f t="shared" si="29"/>
        <v>6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60" si="38">E231+F231</f>
        <v>0</v>
      </c>
      <c r="H231" s="78">
        <v>0</v>
      </c>
      <c r="I231" s="76">
        <v>0</v>
      </c>
      <c r="J231" s="46">
        <f t="shared" ref="J231:J26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6</v>
      </c>
      <c r="F248" s="71">
        <v>3</v>
      </c>
      <c r="G248" s="46">
        <f t="shared" si="40"/>
        <v>9</v>
      </c>
      <c r="H248" s="78">
        <v>0</v>
      </c>
      <c r="I248" s="76">
        <v>0</v>
      </c>
      <c r="J248" s="46">
        <f t="shared" si="41"/>
        <v>9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5</v>
      </c>
      <c r="F249" s="71">
        <v>3</v>
      </c>
      <c r="G249" s="46">
        <f t="shared" si="40"/>
        <v>8</v>
      </c>
      <c r="H249" s="78">
        <v>0</v>
      </c>
      <c r="I249" s="76">
        <v>0</v>
      </c>
      <c r="J249" s="46">
        <f t="shared" si="41"/>
        <v>8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+'3'!J252</f>
        <v>0</v>
      </c>
      <c r="F252" s="71"/>
      <c r="G252" s="46">
        <f t="shared" si="40"/>
        <v>0</v>
      </c>
      <c r="H252" s="78"/>
      <c r="I252" s="76"/>
      <c r="J252" s="46">
        <f t="shared" si="41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+'3'!J253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+'3'!J255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ref="J255" si="48">+G255-H255-K255-I255</f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+'3'!J256</f>
        <v>5</v>
      </c>
      <c r="F256" s="71"/>
      <c r="G256" s="46">
        <f t="shared" si="38"/>
        <v>5</v>
      </c>
      <c r="H256" s="78">
        <v>0</v>
      </c>
      <c r="I256" s="76">
        <v>0</v>
      </c>
      <c r="J256" s="46">
        <f t="shared" si="39"/>
        <v>5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+'3'!J257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>
        <v>39</v>
      </c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+'3'!J258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+'3'!J259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3">E261+F261</f>
        <v>0</v>
      </c>
      <c r="H261" s="78">
        <v>0</v>
      </c>
      <c r="I261" s="76">
        <v>0</v>
      </c>
      <c r="J261" s="46">
        <f t="shared" ref="J261" si="54">+G261-H261-K261-I261</f>
        <v>0</v>
      </c>
      <c r="K261" s="72"/>
      <c r="L261" s="20"/>
      <c r="M261" s="65">
        <f t="shared" ref="M261" si="55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6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602.56000000000006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73" t="s">
        <v>212</v>
      </c>
      <c r="L263" s="174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34" t="s">
        <v>202</v>
      </c>
      <c r="M264" s="35"/>
      <c r="N264" s="33">
        <f>SUM(M5:M263)</f>
        <v>1980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840</v>
      </c>
      <c r="O266" s="2">
        <v>150</v>
      </c>
      <c r="P266" s="2">
        <v>200</v>
      </c>
      <c r="Q266" s="88">
        <v>120</v>
      </c>
      <c r="R266" s="2">
        <v>120</v>
      </c>
      <c r="S266" s="2">
        <v>250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1140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1140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8"/>
  <sheetViews>
    <sheetView zoomScale="70" zoomScaleNormal="70" workbookViewId="0">
      <pane xSplit="10" ySplit="4" topLeftCell="K236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B257" sqref="B257: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10</v>
      </c>
      <c r="F5" s="71">
        <v>5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13</v>
      </c>
      <c r="F6" s="71">
        <v>10</v>
      </c>
      <c r="G6" s="46">
        <f t="shared" si="0"/>
        <v>23</v>
      </c>
      <c r="H6" s="78">
        <v>0</v>
      </c>
      <c r="I6" s="76">
        <v>0</v>
      </c>
      <c r="J6" s="46">
        <f t="shared" si="1"/>
        <v>19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69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19</v>
      </c>
      <c r="F22" s="71">
        <v>5</v>
      </c>
      <c r="G22" s="46">
        <f t="shared" si="0"/>
        <v>24</v>
      </c>
      <c r="H22" s="78">
        <v>0</v>
      </c>
      <c r="I22" s="76">
        <v>0</v>
      </c>
      <c r="J22" s="46">
        <f t="shared" si="1"/>
        <v>23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12</v>
      </c>
      <c r="F24" s="71">
        <v>5</v>
      </c>
      <c r="G24" s="46">
        <f t="shared" si="0"/>
        <v>17</v>
      </c>
      <c r="H24" s="78">
        <v>0</v>
      </c>
      <c r="I24" s="76">
        <v>0</v>
      </c>
      <c r="J24" s="46">
        <f t="shared" si="1"/>
        <v>16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17</v>
      </c>
      <c r="F28" s="71">
        <v>5</v>
      </c>
      <c r="G28" s="46">
        <f t="shared" si="5"/>
        <v>22</v>
      </c>
      <c r="H28" s="78">
        <v>0</v>
      </c>
      <c r="I28" s="76">
        <v>0</v>
      </c>
      <c r="J28" s="46">
        <f t="shared" si="6"/>
        <v>21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13</v>
      </c>
      <c r="F29" s="71">
        <v>5</v>
      </c>
      <c r="G29" s="46">
        <f t="shared" si="5"/>
        <v>18</v>
      </c>
      <c r="H29" s="78">
        <v>0</v>
      </c>
      <c r="I29" s="76">
        <v>0</v>
      </c>
      <c r="J29" s="46">
        <f t="shared" si="6"/>
        <v>17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/>
      <c r="P29" s="122">
        <f t="shared" si="3"/>
        <v>100</v>
      </c>
      <c r="Q29" s="121">
        <v>27.24</v>
      </c>
      <c r="R29" s="43">
        <f t="shared" si="4"/>
        <v>27.24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9</v>
      </c>
      <c r="F40" s="71">
        <v>5</v>
      </c>
      <c r="G40" s="46">
        <f t="shared" si="5"/>
        <v>14</v>
      </c>
      <c r="H40" s="78">
        <v>0</v>
      </c>
      <c r="I40" s="76">
        <v>0</v>
      </c>
      <c r="J40" s="46">
        <f t="shared" si="6"/>
        <v>13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9</v>
      </c>
      <c r="F41" s="71">
        <v>5</v>
      </c>
      <c r="G41" s="46">
        <f t="shared" si="5"/>
        <v>14</v>
      </c>
      <c r="H41" s="78">
        <v>0</v>
      </c>
      <c r="I41" s="76">
        <v>0</v>
      </c>
      <c r="J41" s="46">
        <f t="shared" si="6"/>
        <v>13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4</v>
      </c>
      <c r="F64" s="71">
        <v>3</v>
      </c>
      <c r="G64" s="46">
        <f t="shared" si="5"/>
        <v>7</v>
      </c>
      <c r="H64" s="78">
        <v>0</v>
      </c>
      <c r="I64" s="76">
        <v>0</v>
      </c>
      <c r="J64" s="46">
        <f t="shared" si="6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5</v>
      </c>
      <c r="F65" s="71">
        <v>3</v>
      </c>
      <c r="G65" s="46">
        <f t="shared" si="5"/>
        <v>8</v>
      </c>
      <c r="H65" s="78">
        <v>0</v>
      </c>
      <c r="I65" s="76">
        <v>0</v>
      </c>
      <c r="J65" s="46">
        <f t="shared" si="6"/>
        <v>8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1</v>
      </c>
      <c r="F66" s="71">
        <v>3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4</v>
      </c>
      <c r="F74" s="71">
        <v>4</v>
      </c>
      <c r="G74" s="46">
        <f t="shared" si="5"/>
        <v>8</v>
      </c>
      <c r="H74" s="78">
        <v>0</v>
      </c>
      <c r="I74" s="76">
        <v>0</v>
      </c>
      <c r="J74" s="46">
        <f t="shared" si="6"/>
        <v>3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>
        <v>50</v>
      </c>
      <c r="P74" s="122">
        <f t="shared" si="7"/>
        <v>200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8</v>
      </c>
      <c r="F77" s="71">
        <v>5</v>
      </c>
      <c r="G77" s="46">
        <f t="shared" si="5"/>
        <v>13</v>
      </c>
      <c r="H77" s="78">
        <v>0</v>
      </c>
      <c r="I77" s="76">
        <v>0</v>
      </c>
      <c r="J77" s="46">
        <f t="shared" si="6"/>
        <v>11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10</v>
      </c>
      <c r="F80" s="71"/>
      <c r="G80" s="46">
        <f t="shared" si="5"/>
        <v>10</v>
      </c>
      <c r="H80" s="78">
        <v>0</v>
      </c>
      <c r="I80" s="76">
        <v>0</v>
      </c>
      <c r="J80" s="46">
        <f t="shared" si="6"/>
        <v>9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18</v>
      </c>
      <c r="F110" s="71">
        <v>25</v>
      </c>
      <c r="G110" s="46">
        <f t="shared" si="20"/>
        <v>43</v>
      </c>
      <c r="H110" s="78">
        <v>0</v>
      </c>
      <c r="I110" s="76">
        <v>0</v>
      </c>
      <c r="J110" s="46">
        <f t="shared" si="21"/>
        <v>39</v>
      </c>
      <c r="K110" s="72">
        <v>4</v>
      </c>
      <c r="L110" s="22">
        <v>120</v>
      </c>
      <c r="M110" s="65">
        <f t="shared" si="8"/>
        <v>480</v>
      </c>
      <c r="N110" s="17" t="s">
        <v>16</v>
      </c>
      <c r="O110" s="18"/>
      <c r="P110" s="122">
        <f t="shared" si="7"/>
        <v>480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6</v>
      </c>
      <c r="F116" s="71">
        <v>5</v>
      </c>
      <c r="G116" s="46">
        <f t="shared" si="20"/>
        <v>11</v>
      </c>
      <c r="H116" s="78">
        <v>0</v>
      </c>
      <c r="I116" s="76">
        <v>0</v>
      </c>
      <c r="J116" s="46">
        <f t="shared" si="21"/>
        <v>10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5</v>
      </c>
      <c r="F131" s="71">
        <v>5</v>
      </c>
      <c r="G131" s="46">
        <f t="shared" si="20"/>
        <v>10</v>
      </c>
      <c r="H131" s="78">
        <v>0</v>
      </c>
      <c r="I131" s="76">
        <v>0</v>
      </c>
      <c r="J131" s="46">
        <f t="shared" si="21"/>
        <v>10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4</v>
      </c>
      <c r="F133" s="71">
        <v>5</v>
      </c>
      <c r="G133" s="46">
        <f t="shared" si="20"/>
        <v>9</v>
      </c>
      <c r="H133" s="78">
        <v>0</v>
      </c>
      <c r="I133" s="76">
        <v>0</v>
      </c>
      <c r="J133" s="46">
        <f t="shared" si="21"/>
        <v>9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0</v>
      </c>
      <c r="F175" s="71">
        <v>10</v>
      </c>
      <c r="G175" s="46">
        <f t="shared" si="28"/>
        <v>10</v>
      </c>
      <c r="H175" s="78">
        <v>0</v>
      </c>
      <c r="I175" s="76">
        <v>0</v>
      </c>
      <c r="J175" s="46">
        <f t="shared" si="29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13</v>
      </c>
      <c r="F178" s="71"/>
      <c r="G178" s="46">
        <f t="shared" si="28"/>
        <v>13</v>
      </c>
      <c r="H178" s="78">
        <v>0</v>
      </c>
      <c r="I178" s="76">
        <v>0</v>
      </c>
      <c r="J178" s="46">
        <f t="shared" si="29"/>
        <v>13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6</v>
      </c>
      <c r="F209" s="71"/>
      <c r="G209" s="46">
        <f t="shared" si="28"/>
        <v>6</v>
      </c>
      <c r="H209" s="78">
        <v>0</v>
      </c>
      <c r="I209" s="76">
        <v>0</v>
      </c>
      <c r="J209" s="46">
        <f t="shared" si="29"/>
        <v>6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60" si="38">E231+F231</f>
        <v>0</v>
      </c>
      <c r="H231" s="78">
        <v>0</v>
      </c>
      <c r="I231" s="76">
        <v>0</v>
      </c>
      <c r="J231" s="46">
        <f t="shared" ref="J231:J26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2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9</v>
      </c>
      <c r="F248" s="71"/>
      <c r="G248" s="46">
        <f t="shared" si="40"/>
        <v>9</v>
      </c>
      <c r="H248" s="78">
        <v>0</v>
      </c>
      <c r="I248" s="76">
        <v>0</v>
      </c>
      <c r="J248" s="46">
        <f t="shared" si="41"/>
        <v>8</v>
      </c>
      <c r="K248" s="72">
        <v>1</v>
      </c>
      <c r="L248" s="20">
        <v>50</v>
      </c>
      <c r="M248" s="65">
        <f t="shared" si="32"/>
        <v>50</v>
      </c>
      <c r="N248" s="17" t="s">
        <v>16</v>
      </c>
      <c r="O248" s="18"/>
      <c r="P248" s="122">
        <f t="shared" si="36"/>
        <v>50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8</v>
      </c>
      <c r="F249" s="71"/>
      <c r="G249" s="46">
        <f t="shared" si="40"/>
        <v>8</v>
      </c>
      <c r="H249" s="78">
        <v>0</v>
      </c>
      <c r="I249" s="76">
        <v>0</v>
      </c>
      <c r="J249" s="46">
        <f t="shared" si="41"/>
        <v>8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+'4'!J252</f>
        <v>0</v>
      </c>
      <c r="F252" s="71"/>
      <c r="G252" s="46">
        <f t="shared" si="40"/>
        <v>0</v>
      </c>
      <c r="H252" s="78"/>
      <c r="I252" s="76"/>
      <c r="J252" s="46">
        <f t="shared" si="41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+'4'!J253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ref="J253:J255" si="46">+G253-H253-K253-I253</f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6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+'4'!J255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6"/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+'4'!J256</f>
        <v>5</v>
      </c>
      <c r="F256" s="71"/>
      <c r="G256" s="46">
        <f t="shared" si="38"/>
        <v>5</v>
      </c>
      <c r="H256" s="78">
        <v>0</v>
      </c>
      <c r="I256" s="76">
        <v>0</v>
      </c>
      <c r="J256" s="46">
        <f t="shared" si="39"/>
        <v>5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+'4'!J257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>
        <v>39</v>
      </c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+'4'!J258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+'4'!J259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+'4'!J260</f>
        <v>0</v>
      </c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3">E261+F261</f>
        <v>0</v>
      </c>
      <c r="H261" s="78">
        <v>0</v>
      </c>
      <c r="I261" s="76">
        <v>0</v>
      </c>
      <c r="J261" s="46">
        <f t="shared" ref="J261" si="54">+G261-H261-K261-I261</f>
        <v>0</v>
      </c>
      <c r="K261" s="72"/>
      <c r="L261" s="20"/>
      <c r="M261" s="65">
        <f t="shared" ref="M261" si="55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6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535.66999999999996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73" t="s">
        <v>212</v>
      </c>
      <c r="L263" s="174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2100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560</v>
      </c>
      <c r="O266" s="2">
        <v>120</v>
      </c>
      <c r="P266" s="2">
        <v>240</v>
      </c>
      <c r="Q266" s="88">
        <v>200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100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1440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1440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8"/>
  <sheetViews>
    <sheetView zoomScale="70" zoomScaleNormal="70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B257" sqref="B257: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6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2">
        <f t="shared" si="3"/>
        <v>25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2">
        <f t="shared" si="3"/>
        <v>25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19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200</v>
      </c>
      <c r="P22" s="122">
        <f t="shared" si="3"/>
        <v>200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21</v>
      </c>
      <c r="F28" s="71"/>
      <c r="G28" s="46">
        <f t="shared" si="5"/>
        <v>21</v>
      </c>
      <c r="H28" s="78">
        <v>0</v>
      </c>
      <c r="I28" s="76">
        <v>0</v>
      </c>
      <c r="J28" s="46">
        <f t="shared" si="6"/>
        <v>20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17</v>
      </c>
      <c r="F29" s="71"/>
      <c r="G29" s="46">
        <f t="shared" si="5"/>
        <v>17</v>
      </c>
      <c r="H29" s="78">
        <v>0</v>
      </c>
      <c r="I29" s="76">
        <v>0</v>
      </c>
      <c r="J29" s="46">
        <f t="shared" si="6"/>
        <v>17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6</v>
      </c>
      <c r="F35" s="71"/>
      <c r="G35" s="46">
        <f t="shared" si="5"/>
        <v>6</v>
      </c>
      <c r="H35" s="78">
        <v>1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2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13</v>
      </c>
      <c r="F40" s="71"/>
      <c r="G40" s="46">
        <f t="shared" si="5"/>
        <v>13</v>
      </c>
      <c r="H40" s="78">
        <v>4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13</v>
      </c>
      <c r="F41" s="71"/>
      <c r="G41" s="46">
        <f t="shared" si="5"/>
        <v>13</v>
      </c>
      <c r="H41" s="78">
        <v>2</v>
      </c>
      <c r="I41" s="76">
        <v>0</v>
      </c>
      <c r="J41" s="46">
        <f t="shared" si="6"/>
        <v>10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2">
        <f t="shared" si="3"/>
        <v>25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2">
        <f>SUM(M50-O50)</f>
        <v>25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2</v>
      </c>
      <c r="F53" s="71">
        <v>5</v>
      </c>
      <c r="G53" s="46">
        <f t="shared" si="5"/>
        <v>7</v>
      </c>
      <c r="H53" s="78">
        <v>0</v>
      </c>
      <c r="I53" s="76">
        <v>0</v>
      </c>
      <c r="J53" s="46">
        <f t="shared" si="6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25</v>
      </c>
      <c r="P53" s="122">
        <f t="shared" si="3"/>
        <v>75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7</v>
      </c>
      <c r="F64" s="71"/>
      <c r="G64" s="46">
        <f t="shared" si="5"/>
        <v>7</v>
      </c>
      <c r="H64" s="78">
        <v>3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8</v>
      </c>
      <c r="F65" s="71"/>
      <c r="G65" s="46">
        <f t="shared" si="5"/>
        <v>8</v>
      </c>
      <c r="H65" s="78">
        <v>2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3</v>
      </c>
      <c r="F74" s="71"/>
      <c r="G74" s="46">
        <f t="shared" si="5"/>
        <v>3</v>
      </c>
      <c r="H74" s="78">
        <v>1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11</v>
      </c>
      <c r="F77" s="71"/>
      <c r="G77" s="46">
        <f t="shared" si="5"/>
        <v>11</v>
      </c>
      <c r="H77" s="78">
        <v>2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9</v>
      </c>
      <c r="F80" s="71"/>
      <c r="G80" s="46">
        <f t="shared" si="5"/>
        <v>9</v>
      </c>
      <c r="H80" s="78">
        <v>1</v>
      </c>
      <c r="I80" s="76">
        <v>0</v>
      </c>
      <c r="J80" s="46">
        <f t="shared" si="6"/>
        <v>7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5</v>
      </c>
      <c r="F81" s="71"/>
      <c r="G81" s="46">
        <f t="shared" si="5"/>
        <v>5</v>
      </c>
      <c r="H81" s="78">
        <v>1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55</v>
      </c>
      <c r="P81" s="23">
        <f t="shared" si="7"/>
        <v>0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39</v>
      </c>
      <c r="F110" s="71"/>
      <c r="G110" s="46">
        <f t="shared" si="20"/>
        <v>39</v>
      </c>
      <c r="H110" s="78">
        <v>0</v>
      </c>
      <c r="I110" s="76">
        <v>0</v>
      </c>
      <c r="J110" s="46">
        <f t="shared" si="21"/>
        <v>38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2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10</v>
      </c>
      <c r="F116" s="71"/>
      <c r="G116" s="46">
        <f t="shared" si="20"/>
        <v>10</v>
      </c>
      <c r="H116" s="78">
        <v>1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10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9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10</v>
      </c>
      <c r="F175" s="71"/>
      <c r="G175" s="46">
        <f t="shared" si="28"/>
        <v>10</v>
      </c>
      <c r="H175" s="78">
        <v>0</v>
      </c>
      <c r="I175" s="76">
        <v>0</v>
      </c>
      <c r="J175" s="46">
        <f t="shared" si="29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13</v>
      </c>
      <c r="F178" s="71"/>
      <c r="G178" s="46">
        <f t="shared" si="28"/>
        <v>13</v>
      </c>
      <c r="H178" s="78">
        <v>0</v>
      </c>
      <c r="I178" s="76">
        <v>0</v>
      </c>
      <c r="J178" s="46">
        <f t="shared" si="29"/>
        <v>13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>
        <v>10</v>
      </c>
      <c r="G180" s="46">
        <f t="shared" si="28"/>
        <v>10</v>
      </c>
      <c r="H180" s="78">
        <v>0</v>
      </c>
      <c r="I180" s="76">
        <v>0</v>
      </c>
      <c r="J180" s="46">
        <f t="shared" si="29"/>
        <v>9</v>
      </c>
      <c r="K180" s="72">
        <v>1</v>
      </c>
      <c r="L180" s="20">
        <v>35</v>
      </c>
      <c r="M180" s="65">
        <f t="shared" si="32"/>
        <v>35</v>
      </c>
      <c r="N180" s="17" t="s">
        <v>16</v>
      </c>
      <c r="O180" s="18"/>
      <c r="P180" s="122">
        <f t="shared" si="27"/>
        <v>35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6</v>
      </c>
      <c r="F209" s="71"/>
      <c r="G209" s="46">
        <f t="shared" si="28"/>
        <v>6</v>
      </c>
      <c r="H209" s="78">
        <v>0</v>
      </c>
      <c r="I209" s="76">
        <v>0</v>
      </c>
      <c r="J209" s="46">
        <f t="shared" si="29"/>
        <v>6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6" si="38">E231+F231</f>
        <v>0</v>
      </c>
      <c r="H231" s="78">
        <v>0</v>
      </c>
      <c r="I231" s="76">
        <v>0</v>
      </c>
      <c r="J231" s="46">
        <f t="shared" ref="J231:J261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8</v>
      </c>
      <c r="F248" s="71"/>
      <c r="G248" s="46">
        <f t="shared" si="40"/>
        <v>8</v>
      </c>
      <c r="H248" s="78">
        <v>0</v>
      </c>
      <c r="I248" s="76">
        <v>0</v>
      </c>
      <c r="J248" s="46">
        <f t="shared" si="41"/>
        <v>8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8</v>
      </c>
      <c r="F249" s="71"/>
      <c r="G249" s="46">
        <f t="shared" si="40"/>
        <v>8</v>
      </c>
      <c r="H249" s="78">
        <v>0</v>
      </c>
      <c r="I249" s="76">
        <v>0</v>
      </c>
      <c r="J249" s="46">
        <f t="shared" si="41"/>
        <v>7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2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+'5'!J252</f>
        <v>0</v>
      </c>
      <c r="F252" s="71"/>
      <c r="G252" s="46">
        <f t="shared" si="40"/>
        <v>0</v>
      </c>
      <c r="H252" s="78"/>
      <c r="I252" s="76"/>
      <c r="J252" s="46">
        <f t="shared" si="41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+'5'!J253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+'5'!J255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ref="J255" si="48">+G255-H255-K255-I255</f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+'5'!J256</f>
        <v>5</v>
      </c>
      <c r="F256" s="71"/>
      <c r="G256" s="46">
        <f t="shared" si="38"/>
        <v>5</v>
      </c>
      <c r="H256" s="78">
        <v>0</v>
      </c>
      <c r="I256" s="76">
        <v>0</v>
      </c>
      <c r="J256" s="46">
        <f t="shared" si="39"/>
        <v>5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+'5'!J257</f>
        <v>0</v>
      </c>
      <c r="F257" s="71"/>
      <c r="G257" s="46">
        <f t="shared" ref="G257:G261" si="49">E257+F257</f>
        <v>0</v>
      </c>
      <c r="H257" s="78">
        <v>0</v>
      </c>
      <c r="I257" s="76">
        <v>0</v>
      </c>
      <c r="J257" s="46">
        <f t="shared" si="39"/>
        <v>0</v>
      </c>
      <c r="K257" s="72"/>
      <c r="L257" s="20">
        <v>39</v>
      </c>
      <c r="M257" s="65">
        <f t="shared" si="32"/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+'5'!J258</f>
        <v>0</v>
      </c>
      <c r="F258" s="71"/>
      <c r="G258" s="46">
        <f t="shared" si="49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+'5'!J259</f>
        <v>0</v>
      </c>
      <c r="F259" s="71"/>
      <c r="G259" s="46">
        <f t="shared" si="49"/>
        <v>0</v>
      </c>
      <c r="H259" s="78">
        <v>0</v>
      </c>
      <c r="I259" s="76">
        <v>0</v>
      </c>
      <c r="J259" s="46">
        <f t="shared" si="39"/>
        <v>0</v>
      </c>
      <c r="K259" s="72"/>
      <c r="L259" s="20"/>
      <c r="M259" s="65">
        <f t="shared" si="32"/>
        <v>0</v>
      </c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+'5'!J260</f>
        <v>0</v>
      </c>
      <c r="F260" s="71"/>
      <c r="G260" s="46">
        <f t="shared" si="49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>
        <f>+'5'!J261</f>
        <v>0</v>
      </c>
      <c r="F261" s="71"/>
      <c r="G261" s="46">
        <f t="shared" si="49"/>
        <v>0</v>
      </c>
      <c r="H261" s="78">
        <v>0</v>
      </c>
      <c r="I261" s="76">
        <v>0</v>
      </c>
      <c r="J261" s="46">
        <f t="shared" si="39"/>
        <v>0</v>
      </c>
      <c r="K261" s="72"/>
      <c r="L261" s="20"/>
      <c r="M261" s="65">
        <f t="shared" ref="M261" si="51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2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612.40000000000009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73" t="s">
        <v>212</v>
      </c>
      <c r="L263" s="174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34" t="s">
        <v>202</v>
      </c>
      <c r="M264" s="35"/>
      <c r="N264" s="33">
        <f>SUM(M5:M263)</f>
        <v>2160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405</v>
      </c>
      <c r="O266" s="2">
        <v>120</v>
      </c>
      <c r="P266" s="2">
        <v>255</v>
      </c>
      <c r="Q266" s="88">
        <v>30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495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1260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1260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 filterMode="1">
    <tabColor rgb="FFFFCCFF"/>
  </sheetPr>
  <dimension ref="A1:S348"/>
  <sheetViews>
    <sheetView zoomScale="70" zoomScaleNormal="70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B257" sqref="B257: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7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/>
      <c r="P6" s="122">
        <f t="shared" ref="P6:P69" si="3">SUM(M6-O6)</f>
        <v>1000</v>
      </c>
      <c r="Q6" s="121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2">
        <f t="shared" si="3"/>
        <v>25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4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22">
        <f t="shared" si="3"/>
        <v>50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2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22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2">
        <f>SUM(M24-O24)</f>
        <v>100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17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22">
        <f t="shared" si="3"/>
        <v>150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17</v>
      </c>
      <c r="F29" s="71"/>
      <c r="G29" s="46">
        <f t="shared" si="5"/>
        <v>17</v>
      </c>
      <c r="H29" s="78">
        <v>0</v>
      </c>
      <c r="I29" s="76">
        <v>0</v>
      </c>
      <c r="J29" s="46">
        <f t="shared" si="6"/>
        <v>17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2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9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38</v>
      </c>
      <c r="F110" s="71"/>
      <c r="G110" s="46">
        <f t="shared" si="20"/>
        <v>38</v>
      </c>
      <c r="H110" s="78">
        <v>0</v>
      </c>
      <c r="I110" s="76">
        <v>0</v>
      </c>
      <c r="J110" s="46">
        <f t="shared" si="21"/>
        <v>36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1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10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8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10</v>
      </c>
      <c r="F175" s="71"/>
      <c r="G175" s="46">
        <f t="shared" si="28"/>
        <v>10</v>
      </c>
      <c r="H175" s="78">
        <v>0</v>
      </c>
      <c r="I175" s="76">
        <v>0</v>
      </c>
      <c r="J175" s="46">
        <f t="shared" si="29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13</v>
      </c>
      <c r="F178" s="71"/>
      <c r="G178" s="46">
        <f t="shared" si="28"/>
        <v>13</v>
      </c>
      <c r="H178" s="78">
        <v>0</v>
      </c>
      <c r="I178" s="76">
        <v>0</v>
      </c>
      <c r="J178" s="46">
        <f t="shared" si="29"/>
        <v>13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9</v>
      </c>
      <c r="F180" s="71"/>
      <c r="G180" s="46">
        <f t="shared" si="28"/>
        <v>9</v>
      </c>
      <c r="H180" s="78">
        <v>0</v>
      </c>
      <c r="I180" s="76">
        <v>0</v>
      </c>
      <c r="J180" s="46">
        <f t="shared" si="29"/>
        <v>9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6</v>
      </c>
      <c r="F209" s="71"/>
      <c r="G209" s="46">
        <f t="shared" si="28"/>
        <v>6</v>
      </c>
      <c r="H209" s="78">
        <v>0</v>
      </c>
      <c r="I209" s="76">
        <v>0</v>
      </c>
      <c r="J209" s="46">
        <f t="shared" si="29"/>
        <v>6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60" si="38">E231+F231</f>
        <v>0</v>
      </c>
      <c r="H231" s="78">
        <v>0</v>
      </c>
      <c r="I231" s="76">
        <v>0</v>
      </c>
      <c r="J231" s="46">
        <f t="shared" ref="J231:J26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8</v>
      </c>
      <c r="F248" s="71"/>
      <c r="G248" s="46">
        <f t="shared" si="40"/>
        <v>8</v>
      </c>
      <c r="H248" s="78">
        <v>0</v>
      </c>
      <c r="I248" s="76">
        <v>0</v>
      </c>
      <c r="J248" s="46">
        <f t="shared" si="41"/>
        <v>8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7</v>
      </c>
      <c r="F249" s="71"/>
      <c r="G249" s="46">
        <f t="shared" si="40"/>
        <v>7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5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+'6'!J252</f>
        <v>0</v>
      </c>
      <c r="F252" s="71"/>
      <c r="G252" s="46">
        <f t="shared" si="40"/>
        <v>0</v>
      </c>
      <c r="H252" s="78"/>
      <c r="I252" s="76"/>
      <c r="J252" s="46">
        <f t="shared" si="46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6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6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+'6'!J255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6"/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+'6'!J256</f>
        <v>5</v>
      </c>
      <c r="F256" s="71"/>
      <c r="G256" s="46">
        <f t="shared" si="38"/>
        <v>5</v>
      </c>
      <c r="H256" s="78">
        <v>0</v>
      </c>
      <c r="I256" s="76">
        <v>0</v>
      </c>
      <c r="J256" s="46">
        <f t="shared" si="39"/>
        <v>5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+'6'!J257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>
        <v>39</v>
      </c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+'6'!J258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+'6'!J259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+'6'!J260</f>
        <v>0</v>
      </c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3">E261+F261</f>
        <v>0</v>
      </c>
      <c r="H261" s="78">
        <v>0</v>
      </c>
      <c r="I261" s="76">
        <v>0</v>
      </c>
      <c r="J261" s="46">
        <f t="shared" ref="J261" si="54">+G261-H261-K261-I261</f>
        <v>0</v>
      </c>
      <c r="K261" s="72"/>
      <c r="L261" s="20"/>
      <c r="M261" s="65">
        <f t="shared" ref="M261" si="55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6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998.49000000000012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73" t="s">
        <v>212</v>
      </c>
      <c r="L263" s="174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3245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580</v>
      </c>
      <c r="O266" s="2">
        <v>230</v>
      </c>
      <c r="P266" s="2">
        <v>350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325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2340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2340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>
    <filterColumn colId="15">
      <filters blank="1">
        <filter val="-"/>
        <filter val="1,000.00"/>
        <filter val="100.00"/>
        <filter val="130.00"/>
        <filter val="240.00"/>
        <filter val="25.00"/>
        <filter val="250.00"/>
        <filter val="260.00"/>
        <filter val="350"/>
        <filter val="50.00"/>
        <filter val="55.00"/>
        <filter val="ส่วนลดสินค้า SALE"/>
      </filters>
    </filterColumn>
  </autoFilter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8"/>
  <sheetViews>
    <sheetView zoomScale="70" zoomScaleNormal="70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B257" sqref="B257: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17</v>
      </c>
      <c r="F29" s="71"/>
      <c r="G29" s="46">
        <f t="shared" si="5"/>
        <v>17</v>
      </c>
      <c r="H29" s="78">
        <v>0</v>
      </c>
      <c r="I29" s="76">
        <v>0</v>
      </c>
      <c r="J29" s="46">
        <f t="shared" si="6"/>
        <v>16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>
        <v>50</v>
      </c>
      <c r="P29" s="122">
        <f t="shared" si="3"/>
        <v>50</v>
      </c>
      <c r="Q29" s="121">
        <v>27.24</v>
      </c>
      <c r="R29" s="43">
        <f t="shared" si="4"/>
        <v>27.24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36</v>
      </c>
      <c r="F110" s="71"/>
      <c r="G110" s="46">
        <f t="shared" si="20"/>
        <v>36</v>
      </c>
      <c r="H110" s="78">
        <v>0</v>
      </c>
      <c r="I110" s="76">
        <v>0</v>
      </c>
      <c r="J110" s="46">
        <f t="shared" si="21"/>
        <v>26</v>
      </c>
      <c r="K110" s="72">
        <v>10</v>
      </c>
      <c r="L110" s="22">
        <v>120</v>
      </c>
      <c r="M110" s="65">
        <f t="shared" si="8"/>
        <v>1200</v>
      </c>
      <c r="N110" s="17" t="s">
        <v>16</v>
      </c>
      <c r="O110" s="18">
        <v>480</v>
      </c>
      <c r="P110" s="122">
        <f t="shared" si="7"/>
        <v>720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1</v>
      </c>
      <c r="F111" s="71"/>
      <c r="G111" s="46">
        <f t="shared" si="20"/>
        <v>1</v>
      </c>
      <c r="H111" s="78">
        <v>0</v>
      </c>
      <c r="I111" s="76">
        <v>0</v>
      </c>
      <c r="J111" s="46">
        <f t="shared" si="21"/>
        <v>1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10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8</v>
      </c>
      <c r="F133" s="71"/>
      <c r="G133" s="46">
        <f t="shared" si="20"/>
        <v>8</v>
      </c>
      <c r="H133" s="78">
        <v>0</v>
      </c>
      <c r="I133" s="76">
        <v>0</v>
      </c>
      <c r="J133" s="46">
        <f t="shared" si="21"/>
        <v>6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25</v>
      </c>
      <c r="P133" s="122">
        <f t="shared" si="7"/>
        <v>75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10</v>
      </c>
      <c r="F175" s="71"/>
      <c r="G175" s="46">
        <f t="shared" si="28"/>
        <v>10</v>
      </c>
      <c r="H175" s="78">
        <v>0</v>
      </c>
      <c r="I175" s="76">
        <v>0</v>
      </c>
      <c r="J175" s="46">
        <f t="shared" si="29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13</v>
      </c>
      <c r="F178" s="71"/>
      <c r="G178" s="46">
        <f t="shared" si="28"/>
        <v>13</v>
      </c>
      <c r="H178" s="78">
        <v>0</v>
      </c>
      <c r="I178" s="76">
        <v>0</v>
      </c>
      <c r="J178" s="46">
        <f t="shared" si="29"/>
        <v>13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9</v>
      </c>
      <c r="F180" s="71"/>
      <c r="G180" s="46">
        <f t="shared" si="28"/>
        <v>9</v>
      </c>
      <c r="H180" s="78">
        <v>0</v>
      </c>
      <c r="I180" s="76">
        <v>0</v>
      </c>
      <c r="J180" s="46">
        <f t="shared" si="29"/>
        <v>9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6</v>
      </c>
      <c r="F209" s="71"/>
      <c r="G209" s="46">
        <f t="shared" si="28"/>
        <v>6</v>
      </c>
      <c r="H209" s="78">
        <v>0</v>
      </c>
      <c r="I209" s="76">
        <v>0</v>
      </c>
      <c r="J209" s="46">
        <f t="shared" si="29"/>
        <v>5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60" si="38">E231+F231</f>
        <v>0</v>
      </c>
      <c r="H231" s="78">
        <v>0</v>
      </c>
      <c r="I231" s="76">
        <v>0</v>
      </c>
      <c r="J231" s="46">
        <f t="shared" ref="J231:J26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3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8</v>
      </c>
      <c r="F248" s="71"/>
      <c r="G248" s="46">
        <f t="shared" si="40"/>
        <v>8</v>
      </c>
      <c r="H248" s="78">
        <v>0</v>
      </c>
      <c r="I248" s="76">
        <v>0</v>
      </c>
      <c r="J248" s="46">
        <f t="shared" si="41"/>
        <v>7</v>
      </c>
      <c r="K248" s="72">
        <v>1</v>
      </c>
      <c r="L248" s="20">
        <v>50</v>
      </c>
      <c r="M248" s="65">
        <f t="shared" si="32"/>
        <v>50</v>
      </c>
      <c r="N248" s="17" t="s">
        <v>16</v>
      </c>
      <c r="O248" s="18">
        <v>25</v>
      </c>
      <c r="P248" s="122">
        <f t="shared" si="36"/>
        <v>25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>
        <v>7</v>
      </c>
      <c r="G249" s="46">
        <f t="shared" si="40"/>
        <v>7</v>
      </c>
      <c r="H249" s="78">
        <v>0</v>
      </c>
      <c r="I249" s="76">
        <v>0</v>
      </c>
      <c r="J249" s="46">
        <f t="shared" si="41"/>
        <v>4</v>
      </c>
      <c r="K249" s="72">
        <v>3</v>
      </c>
      <c r="L249" s="20">
        <v>50</v>
      </c>
      <c r="M249" s="65">
        <f t="shared" si="32"/>
        <v>150</v>
      </c>
      <c r="N249" s="17" t="s">
        <v>16</v>
      </c>
      <c r="O249" s="18">
        <v>50</v>
      </c>
      <c r="P249" s="122">
        <f t="shared" si="36"/>
        <v>100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+'7'!J252</f>
        <v>0</v>
      </c>
      <c r="F252" s="71"/>
      <c r="G252" s="46">
        <f t="shared" si="40"/>
        <v>0</v>
      </c>
      <c r="H252" s="78"/>
      <c r="I252" s="76"/>
      <c r="J252" s="46">
        <f t="shared" si="41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+'7'!J253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ref="J254:J255" si="48">+G254-H254-K254-I254</f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+'7'!J255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8"/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+'7'!J256</f>
        <v>5</v>
      </c>
      <c r="F256" s="71"/>
      <c r="G256" s="46">
        <f t="shared" si="38"/>
        <v>5</v>
      </c>
      <c r="H256" s="78">
        <v>0</v>
      </c>
      <c r="I256" s="76">
        <v>0</v>
      </c>
      <c r="J256" s="46">
        <f t="shared" si="39"/>
        <v>5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+'7'!J257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>
        <v>39</v>
      </c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+'7'!J258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+'7'!J259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+'7'!J260</f>
        <v>0</v>
      </c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3">E261+F261</f>
        <v>0</v>
      </c>
      <c r="H261" s="78">
        <v>0</v>
      </c>
      <c r="I261" s="76">
        <v>0</v>
      </c>
      <c r="J261" s="46">
        <f t="shared" ref="J261" si="54">+G261-H261-K261-I261</f>
        <v>0</v>
      </c>
      <c r="K261" s="72"/>
      <c r="L261" s="20"/>
      <c r="M261" s="65">
        <f t="shared" ref="M261" si="55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6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521.34999999999991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73" t="s">
        <v>212</v>
      </c>
      <c r="L263" s="174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2700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920</v>
      </c>
      <c r="O266" s="2">
        <v>50</v>
      </c>
      <c r="P266" s="2">
        <v>240</v>
      </c>
      <c r="Q266" s="88">
        <v>180</v>
      </c>
      <c r="R266" s="2">
        <v>450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655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1125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1125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8"/>
  <sheetViews>
    <sheetView zoomScale="70" zoomScaleNormal="70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B257" sqref="B257: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5</v>
      </c>
      <c r="F6" s="71">
        <v>9</v>
      </c>
      <c r="G6" s="46">
        <f t="shared" si="0"/>
        <v>14</v>
      </c>
      <c r="H6" s="78">
        <v>0</v>
      </c>
      <c r="I6" s="76">
        <v>0</v>
      </c>
      <c r="J6" s="46">
        <f t="shared" si="1"/>
        <v>13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16</v>
      </c>
      <c r="F29" s="71"/>
      <c r="G29" s="46">
        <f t="shared" si="5"/>
        <v>16</v>
      </c>
      <c r="H29" s="78">
        <v>0</v>
      </c>
      <c r="I29" s="76">
        <v>0</v>
      </c>
      <c r="J29" s="46">
        <f t="shared" si="6"/>
        <v>13</v>
      </c>
      <c r="K29" s="72">
        <v>3</v>
      </c>
      <c r="L29" s="15">
        <v>100</v>
      </c>
      <c r="M29" s="65">
        <f t="shared" si="2"/>
        <v>300</v>
      </c>
      <c r="N29" s="17" t="s">
        <v>16</v>
      </c>
      <c r="O29" s="18"/>
      <c r="P29" s="122">
        <f t="shared" si="3"/>
        <v>300</v>
      </c>
      <c r="Q29" s="121">
        <v>27.24</v>
      </c>
      <c r="R29" s="43">
        <f t="shared" si="4"/>
        <v>81.72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50</v>
      </c>
      <c r="P31" s="122">
        <f t="shared" si="3"/>
        <v>150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6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26</v>
      </c>
      <c r="F110" s="71"/>
      <c r="G110" s="46">
        <f t="shared" si="20"/>
        <v>26</v>
      </c>
      <c r="H110" s="78">
        <v>0</v>
      </c>
      <c r="I110" s="76">
        <v>0</v>
      </c>
      <c r="J110" s="46">
        <f t="shared" si="21"/>
        <v>25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1</v>
      </c>
      <c r="F111" s="71"/>
      <c r="G111" s="46">
        <f t="shared" si="20"/>
        <v>1</v>
      </c>
      <c r="H111" s="78">
        <v>0</v>
      </c>
      <c r="I111" s="76">
        <v>0</v>
      </c>
      <c r="J111" s="46">
        <f t="shared" si="21"/>
        <v>0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>
        <v>50</v>
      </c>
      <c r="P111" s="122">
        <f t="shared" si="7"/>
        <v>200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16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9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5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10</v>
      </c>
      <c r="F175" s="71"/>
      <c r="G175" s="46">
        <f t="shared" si="28"/>
        <v>10</v>
      </c>
      <c r="H175" s="78">
        <v>0</v>
      </c>
      <c r="I175" s="76">
        <v>0</v>
      </c>
      <c r="J175" s="46">
        <f t="shared" si="29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13</v>
      </c>
      <c r="F178" s="71"/>
      <c r="G178" s="46">
        <f t="shared" si="28"/>
        <v>13</v>
      </c>
      <c r="H178" s="78">
        <v>0</v>
      </c>
      <c r="I178" s="76">
        <v>0</v>
      </c>
      <c r="J178" s="46">
        <f t="shared" si="29"/>
        <v>13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9</v>
      </c>
      <c r="F180" s="71"/>
      <c r="G180" s="46">
        <f t="shared" si="28"/>
        <v>9</v>
      </c>
      <c r="H180" s="78">
        <v>0</v>
      </c>
      <c r="I180" s="76">
        <v>0</v>
      </c>
      <c r="J180" s="46">
        <f t="shared" si="29"/>
        <v>9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5</v>
      </c>
      <c r="F209" s="71"/>
      <c r="G209" s="46">
        <f t="shared" si="28"/>
        <v>5</v>
      </c>
      <c r="H209" s="78">
        <v>0</v>
      </c>
      <c r="I209" s="76">
        <v>0</v>
      </c>
      <c r="J209" s="46">
        <f t="shared" si="29"/>
        <v>4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>
        <v>50</v>
      </c>
      <c r="P209" s="122">
        <f t="shared" si="36"/>
        <v>70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6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60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7</v>
      </c>
      <c r="F248" s="71"/>
      <c r="G248" s="46">
        <f t="shared" si="40"/>
        <v>7</v>
      </c>
      <c r="H248" s="78">
        <v>0</v>
      </c>
      <c r="I248" s="76">
        <v>0</v>
      </c>
      <c r="J248" s="46">
        <f t="shared" si="41"/>
        <v>6</v>
      </c>
      <c r="K248" s="72">
        <v>1</v>
      </c>
      <c r="L248" s="20">
        <v>50</v>
      </c>
      <c r="M248" s="65">
        <f t="shared" si="32"/>
        <v>50</v>
      </c>
      <c r="N248" s="17" t="s">
        <v>16</v>
      </c>
      <c r="O248" s="18"/>
      <c r="P248" s="122">
        <f t="shared" si="36"/>
        <v>50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4</v>
      </c>
      <c r="F249" s="71"/>
      <c r="G249" s="46">
        <f t="shared" si="40"/>
        <v>4</v>
      </c>
      <c r="H249" s="78">
        <v>0</v>
      </c>
      <c r="I249" s="76">
        <v>0</v>
      </c>
      <c r="J249" s="46">
        <f t="shared" si="41"/>
        <v>4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+'8'!J252</f>
        <v>0</v>
      </c>
      <c r="F252" s="71"/>
      <c r="G252" s="46">
        <f t="shared" si="40"/>
        <v>0</v>
      </c>
      <c r="H252" s="78"/>
      <c r="I252" s="76">
        <v>0</v>
      </c>
      <c r="J252" s="46">
        <f t="shared" si="41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+'8'!J253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+'8'!J255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1"/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+'8'!J256</f>
        <v>5</v>
      </c>
      <c r="F256" s="71"/>
      <c r="G256" s="46">
        <f t="shared" si="38"/>
        <v>5</v>
      </c>
      <c r="H256" s="78">
        <v>0</v>
      </c>
      <c r="I256" s="76">
        <v>0</v>
      </c>
      <c r="J256" s="46">
        <f t="shared" si="41"/>
        <v>5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+'8'!J257</f>
        <v>0</v>
      </c>
      <c r="F257" s="71"/>
      <c r="G257" s="46">
        <f t="shared" ref="G257:G260" si="48">E257+F257</f>
        <v>0</v>
      </c>
      <c r="H257" s="78">
        <v>0</v>
      </c>
      <c r="I257" s="76">
        <v>0</v>
      </c>
      <c r="J257" s="46">
        <f t="shared" si="41"/>
        <v>0</v>
      </c>
      <c r="K257" s="72"/>
      <c r="L257" s="20">
        <v>39</v>
      </c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+'8'!J258</f>
        <v>0</v>
      </c>
      <c r="F258" s="71"/>
      <c r="G258" s="46">
        <f t="shared" si="48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+'8'!J259</f>
        <v>0</v>
      </c>
      <c r="F259" s="71"/>
      <c r="G259" s="46">
        <f t="shared" si="48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+'8'!J260</f>
        <v>0</v>
      </c>
      <c r="F260" s="71"/>
      <c r="G260" s="46">
        <f t="shared" si="48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1">E261+F261</f>
        <v>0</v>
      </c>
      <c r="H261" s="78">
        <v>0</v>
      </c>
      <c r="I261" s="76">
        <v>0</v>
      </c>
      <c r="J261" s="46">
        <f t="shared" ref="J261" si="52">+G261-H261-K261-I261</f>
        <v>0</v>
      </c>
      <c r="K261" s="72"/>
      <c r="L261" s="20"/>
      <c r="M261" s="65">
        <f t="shared" ref="M261" si="53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4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393.13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73" t="s">
        <v>212</v>
      </c>
      <c r="L263" s="174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1405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640</v>
      </c>
      <c r="O266" s="2">
        <v>120</v>
      </c>
      <c r="P266" s="2">
        <v>155</v>
      </c>
      <c r="Q266" s="88">
        <v>115</v>
      </c>
      <c r="R266" s="2">
        <v>250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150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615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615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 filterMode="1">
    <tabColor rgb="FFFFCCFF"/>
  </sheetPr>
  <dimension ref="A1:S348"/>
  <sheetViews>
    <sheetView zoomScale="70" zoomScaleNormal="70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B257" sqref="B257: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12</v>
      </c>
      <c r="F5" s="71">
        <v>5</v>
      </c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13</v>
      </c>
      <c r="F6" s="71">
        <v>10</v>
      </c>
      <c r="G6" s="46">
        <f t="shared" si="0"/>
        <v>23</v>
      </c>
      <c r="H6" s="78">
        <v>0</v>
      </c>
      <c r="I6" s="76">
        <v>0</v>
      </c>
      <c r="J6" s="46">
        <f t="shared" si="1"/>
        <v>20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1</v>
      </c>
      <c r="F11" s="71">
        <v>4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4</v>
      </c>
      <c r="F15" s="71">
        <v>5</v>
      </c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5</v>
      </c>
      <c r="F18" s="71">
        <v>5</v>
      </c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2</v>
      </c>
      <c r="F20" s="71">
        <v>5</v>
      </c>
      <c r="G20" s="46">
        <f t="shared" si="0"/>
        <v>7</v>
      </c>
      <c r="H20" s="78">
        <v>0</v>
      </c>
      <c r="I20" s="76">
        <v>0</v>
      </c>
      <c r="J20" s="46">
        <f t="shared" si="1"/>
        <v>5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17</v>
      </c>
      <c r="F22" s="71">
        <v>5</v>
      </c>
      <c r="G22" s="46">
        <f t="shared" si="0"/>
        <v>22</v>
      </c>
      <c r="H22" s="78">
        <v>0</v>
      </c>
      <c r="I22" s="76">
        <v>0</v>
      </c>
      <c r="J22" s="46">
        <f t="shared" si="1"/>
        <v>21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12</v>
      </c>
      <c r="F24" s="71">
        <v>5</v>
      </c>
      <c r="G24" s="46">
        <f t="shared" si="0"/>
        <v>17</v>
      </c>
      <c r="H24" s="78">
        <v>0</v>
      </c>
      <c r="I24" s="76">
        <v>0</v>
      </c>
      <c r="J24" s="46">
        <f t="shared" si="1"/>
        <v>17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16</v>
      </c>
      <c r="F28" s="71">
        <v>5</v>
      </c>
      <c r="G28" s="46">
        <f t="shared" si="5"/>
        <v>21</v>
      </c>
      <c r="H28" s="78">
        <v>0</v>
      </c>
      <c r="I28" s="76">
        <v>0</v>
      </c>
      <c r="J28" s="46">
        <f t="shared" si="6"/>
        <v>21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13</v>
      </c>
      <c r="F29" s="71">
        <v>5</v>
      </c>
      <c r="G29" s="46">
        <f t="shared" si="5"/>
        <v>18</v>
      </c>
      <c r="H29" s="78">
        <v>0</v>
      </c>
      <c r="I29" s="76">
        <v>0</v>
      </c>
      <c r="J29" s="46">
        <f t="shared" si="6"/>
        <v>18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6</v>
      </c>
      <c r="F31" s="71">
        <v>10</v>
      </c>
      <c r="G31" s="46">
        <f t="shared" si="5"/>
        <v>16</v>
      </c>
      <c r="H31" s="78">
        <v>0</v>
      </c>
      <c r="I31" s="76">
        <v>0</v>
      </c>
      <c r="J31" s="46">
        <f t="shared" si="6"/>
        <v>15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2</v>
      </c>
      <c r="F35" s="71">
        <v>3</v>
      </c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8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8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1</v>
      </c>
      <c r="F74" s="71">
        <v>5</v>
      </c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8</v>
      </c>
      <c r="F77" s="71">
        <v>5</v>
      </c>
      <c r="G77" s="46">
        <f t="shared" si="5"/>
        <v>13</v>
      </c>
      <c r="H77" s="78">
        <v>0</v>
      </c>
      <c r="I77" s="76">
        <v>0</v>
      </c>
      <c r="J77" s="46">
        <f t="shared" si="6"/>
        <v>10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6</v>
      </c>
      <c r="F80" s="71">
        <v>3</v>
      </c>
      <c r="G80" s="46">
        <f t="shared" si="5"/>
        <v>9</v>
      </c>
      <c r="H80" s="78">
        <v>0</v>
      </c>
      <c r="I80" s="76">
        <v>0</v>
      </c>
      <c r="J80" s="46">
        <f t="shared" si="6"/>
        <v>9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2</v>
      </c>
      <c r="F81" s="71">
        <v>3</v>
      </c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hidden="1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25</v>
      </c>
      <c r="F110" s="71">
        <v>5</v>
      </c>
      <c r="G110" s="46">
        <f t="shared" si="20"/>
        <v>30</v>
      </c>
      <c r="H110" s="78">
        <v>0</v>
      </c>
      <c r="I110" s="76">
        <v>0</v>
      </c>
      <c r="J110" s="46">
        <f t="shared" si="21"/>
        <v>24</v>
      </c>
      <c r="K110" s="72">
        <v>6</v>
      </c>
      <c r="L110" s="22">
        <v>120</v>
      </c>
      <c r="M110" s="65">
        <f t="shared" si="8"/>
        <v>720</v>
      </c>
      <c r="N110" s="17" t="s">
        <v>16</v>
      </c>
      <c r="O110" s="18">
        <v>120</v>
      </c>
      <c r="P110" s="122">
        <f t="shared" si="7"/>
        <v>600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>
        <v>5</v>
      </c>
      <c r="G111" s="46">
        <f t="shared" si="20"/>
        <v>5</v>
      </c>
      <c r="H111" s="78">
        <v>0</v>
      </c>
      <c r="I111" s="76">
        <v>0</v>
      </c>
      <c r="J111" s="46">
        <f t="shared" si="21"/>
        <v>3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/>
      <c r="P111" s="122">
        <f t="shared" si="7"/>
        <v>500</v>
      </c>
      <c r="Q111" s="90"/>
      <c r="R111" s="43">
        <f t="shared" si="26"/>
        <v>68.5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16</v>
      </c>
      <c r="F115" s="71">
        <v>20</v>
      </c>
      <c r="G115" s="46">
        <f t="shared" si="20"/>
        <v>36</v>
      </c>
      <c r="H115" s="78">
        <v>0</v>
      </c>
      <c r="I115" s="76">
        <v>0</v>
      </c>
      <c r="J115" s="46">
        <f t="shared" si="21"/>
        <v>36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6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>
        <v>25</v>
      </c>
      <c r="P131" s="122">
        <f t="shared" si="7"/>
        <v>125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5</v>
      </c>
      <c r="F133" s="71">
        <v>5</v>
      </c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10</v>
      </c>
      <c r="F175" s="71"/>
      <c r="G175" s="46">
        <f t="shared" si="28"/>
        <v>10</v>
      </c>
      <c r="H175" s="78">
        <v>0</v>
      </c>
      <c r="I175" s="76">
        <v>0</v>
      </c>
      <c r="J175" s="46">
        <f t="shared" si="29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13</v>
      </c>
      <c r="F178" s="71"/>
      <c r="G178" s="46">
        <f t="shared" si="28"/>
        <v>13</v>
      </c>
      <c r="H178" s="78">
        <v>0</v>
      </c>
      <c r="I178" s="76">
        <v>0</v>
      </c>
      <c r="J178" s="46">
        <f t="shared" si="29"/>
        <v>12</v>
      </c>
      <c r="K178" s="72">
        <v>1</v>
      </c>
      <c r="L178" s="20">
        <v>55</v>
      </c>
      <c r="M178" s="65">
        <f t="shared" si="32"/>
        <v>55</v>
      </c>
      <c r="N178" s="17" t="s">
        <v>16</v>
      </c>
      <c r="O178" s="18"/>
      <c r="P178" s="122">
        <f t="shared" si="27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9</v>
      </c>
      <c r="F180" s="71"/>
      <c r="G180" s="46">
        <f t="shared" si="28"/>
        <v>9</v>
      </c>
      <c r="H180" s="78">
        <v>0</v>
      </c>
      <c r="I180" s="76">
        <v>0</v>
      </c>
      <c r="J180" s="46">
        <f t="shared" si="29"/>
        <v>9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2</v>
      </c>
      <c r="F185" s="71">
        <v>10</v>
      </c>
      <c r="G185" s="46">
        <f t="shared" si="28"/>
        <v>12</v>
      </c>
      <c r="H185" s="78">
        <v>0</v>
      </c>
      <c r="I185" s="76">
        <v>0</v>
      </c>
      <c r="J185" s="46">
        <f t="shared" si="29"/>
        <v>12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4</v>
      </c>
      <c r="F209" s="71">
        <v>9</v>
      </c>
      <c r="G209" s="46">
        <f t="shared" si="28"/>
        <v>13</v>
      </c>
      <c r="H209" s="78">
        <v>0</v>
      </c>
      <c r="I209" s="76">
        <v>0</v>
      </c>
      <c r="J209" s="46">
        <f t="shared" si="29"/>
        <v>13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60" si="38">E231+F231</f>
        <v>0</v>
      </c>
      <c r="H231" s="78">
        <v>0</v>
      </c>
      <c r="I231" s="76">
        <v>0</v>
      </c>
      <c r="J231" s="46">
        <f t="shared" ref="J231:J26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6</v>
      </c>
      <c r="F248" s="71"/>
      <c r="G248" s="46">
        <f t="shared" si="40"/>
        <v>6</v>
      </c>
      <c r="H248" s="78">
        <v>0</v>
      </c>
      <c r="I248" s="76">
        <v>0</v>
      </c>
      <c r="J248" s="46">
        <f t="shared" si="41"/>
        <v>6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4</v>
      </c>
      <c r="F249" s="71"/>
      <c r="G249" s="46">
        <f t="shared" si="40"/>
        <v>4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5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+'9'!J252</f>
        <v>0</v>
      </c>
      <c r="F252" s="71"/>
      <c r="G252" s="46">
        <f t="shared" si="40"/>
        <v>0</v>
      </c>
      <c r="H252" s="78"/>
      <c r="I252" s="76"/>
      <c r="J252" s="46">
        <f t="shared" si="46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+'9'!J253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6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6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+'9'!J255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6"/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+'9'!J256</f>
        <v>5</v>
      </c>
      <c r="F256" s="71"/>
      <c r="G256" s="46">
        <f t="shared" si="38"/>
        <v>5</v>
      </c>
      <c r="H256" s="78">
        <v>0</v>
      </c>
      <c r="I256" s="76">
        <v>0</v>
      </c>
      <c r="J256" s="46">
        <f t="shared" si="39"/>
        <v>5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+'9'!J257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>
        <v>39</v>
      </c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+'9'!J258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+'9'!J259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+'9'!J260</f>
        <v>0</v>
      </c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3">E261+F261</f>
        <v>0</v>
      </c>
      <c r="H261" s="78">
        <v>0</v>
      </c>
      <c r="I261" s="76">
        <v>0</v>
      </c>
      <c r="J261" s="46">
        <f t="shared" ref="J261" si="54">+G261-H261-K261-I261</f>
        <v>0</v>
      </c>
      <c r="K261" s="72"/>
      <c r="L261" s="20"/>
      <c r="M261" s="65">
        <f t="shared" ref="M261" si="55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6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444.21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73" t="s">
        <v>212</v>
      </c>
      <c r="L263" s="174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34" t="s">
        <v>202</v>
      </c>
      <c r="M264" s="35"/>
      <c r="N264" s="33">
        <f>SUM(M5:M263)</f>
        <v>2360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570</v>
      </c>
      <c r="O266" s="2">
        <v>200</v>
      </c>
      <c r="P266" s="2">
        <v>250</v>
      </c>
      <c r="Q266" s="88">
        <v>120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145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1645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1645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>
    <filterColumn colId="15">
      <filters blank="1">
        <filter val="-"/>
        <filter val="100.00"/>
        <filter val="125.00"/>
        <filter val="130.00"/>
        <filter val="150.00"/>
        <filter val="250"/>
        <filter val="300.00"/>
        <filter val="50.00"/>
        <filter val="500.00"/>
        <filter val="55.00"/>
        <filter val="ส่วนลดสินค้า SALE"/>
      </filters>
    </filterColumn>
  </autoFilter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8"/>
  <sheetViews>
    <sheetView zoomScale="70" zoomScaleNormal="70" workbookViewId="0">
      <pane xSplit="10" ySplit="4" topLeftCell="N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B257" sqref="B257: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8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19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21</v>
      </c>
      <c r="F28" s="71"/>
      <c r="G28" s="46">
        <f t="shared" si="5"/>
        <v>21</v>
      </c>
      <c r="H28" s="78">
        <v>0</v>
      </c>
      <c r="I28" s="76">
        <v>0</v>
      </c>
      <c r="J28" s="46">
        <f t="shared" si="6"/>
        <v>21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18</v>
      </c>
      <c r="F29" s="71"/>
      <c r="G29" s="46">
        <f t="shared" si="5"/>
        <v>18</v>
      </c>
      <c r="H29" s="78">
        <v>0</v>
      </c>
      <c r="I29" s="76">
        <v>0</v>
      </c>
      <c r="J29" s="46">
        <f t="shared" si="6"/>
        <v>18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4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2">
        <f t="shared" si="3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8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9</v>
      </c>
      <c r="F80" s="71"/>
      <c r="G80" s="46">
        <f t="shared" si="5"/>
        <v>9</v>
      </c>
      <c r="H80" s="78">
        <v>0</v>
      </c>
      <c r="I80" s="76">
        <v>0</v>
      </c>
      <c r="J80" s="46">
        <f t="shared" si="6"/>
        <v>9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24</v>
      </c>
      <c r="F110" s="71"/>
      <c r="G110" s="46">
        <f t="shared" si="20"/>
        <v>24</v>
      </c>
      <c r="H110" s="78">
        <v>0</v>
      </c>
      <c r="I110" s="76">
        <v>0</v>
      </c>
      <c r="J110" s="46">
        <f t="shared" si="21"/>
        <v>22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36</v>
      </c>
      <c r="F115" s="71"/>
      <c r="G115" s="46">
        <f t="shared" si="20"/>
        <v>36</v>
      </c>
      <c r="H115" s="78">
        <v>0</v>
      </c>
      <c r="I115" s="76">
        <v>0</v>
      </c>
      <c r="J115" s="46">
        <f t="shared" si="21"/>
        <v>35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6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10</v>
      </c>
      <c r="F175" s="71"/>
      <c r="G175" s="46">
        <f t="shared" si="28"/>
        <v>10</v>
      </c>
      <c r="H175" s="78">
        <v>0</v>
      </c>
      <c r="I175" s="76">
        <v>0</v>
      </c>
      <c r="J175" s="46">
        <f t="shared" si="29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7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12</v>
      </c>
      <c r="F178" s="71"/>
      <c r="G178" s="46">
        <f t="shared" si="28"/>
        <v>12</v>
      </c>
      <c r="H178" s="78">
        <v>0</v>
      </c>
      <c r="I178" s="76">
        <v>0</v>
      </c>
      <c r="J178" s="46">
        <f t="shared" si="29"/>
        <v>12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9</v>
      </c>
      <c r="F180" s="71"/>
      <c r="G180" s="46">
        <f t="shared" si="28"/>
        <v>9</v>
      </c>
      <c r="H180" s="78">
        <v>0</v>
      </c>
      <c r="I180" s="76">
        <v>0</v>
      </c>
      <c r="J180" s="46">
        <f t="shared" si="29"/>
        <v>9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12</v>
      </c>
      <c r="F185" s="71"/>
      <c r="G185" s="46">
        <f t="shared" si="28"/>
        <v>12</v>
      </c>
      <c r="H185" s="78">
        <v>0</v>
      </c>
      <c r="I185" s="76">
        <v>0</v>
      </c>
      <c r="J185" s="46">
        <f t="shared" si="29"/>
        <v>11</v>
      </c>
      <c r="K185" s="72">
        <v>1</v>
      </c>
      <c r="L185" s="20">
        <v>80</v>
      </c>
      <c r="M185" s="65">
        <f t="shared" si="32"/>
        <v>80</v>
      </c>
      <c r="N185" s="17" t="s">
        <v>16</v>
      </c>
      <c r="O185" s="18"/>
      <c r="P185" s="122">
        <f t="shared" si="27"/>
        <v>80</v>
      </c>
      <c r="Q185" s="90">
        <v>63</v>
      </c>
      <c r="R185" s="43">
        <f t="shared" si="33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0</v>
      </c>
      <c r="F205" s="71">
        <v>23</v>
      </c>
      <c r="G205" s="46">
        <f t="shared" si="28"/>
        <v>23</v>
      </c>
      <c r="H205" s="78">
        <v>0</v>
      </c>
      <c r="I205" s="76">
        <v>0</v>
      </c>
      <c r="J205" s="46">
        <f t="shared" si="29"/>
        <v>21</v>
      </c>
      <c r="K205" s="72">
        <v>2</v>
      </c>
      <c r="L205" s="20">
        <v>55</v>
      </c>
      <c r="M205" s="65">
        <f t="shared" si="32"/>
        <v>110</v>
      </c>
      <c r="N205" s="17" t="s">
        <v>16</v>
      </c>
      <c r="O205" s="18"/>
      <c r="P205" s="122">
        <f t="shared" si="36"/>
        <v>110</v>
      </c>
      <c r="Q205" s="90">
        <v>40</v>
      </c>
      <c r="R205" s="43">
        <f t="shared" si="33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13</v>
      </c>
      <c r="F209" s="71"/>
      <c r="G209" s="46">
        <f t="shared" si="28"/>
        <v>13</v>
      </c>
      <c r="H209" s="78">
        <v>0</v>
      </c>
      <c r="I209" s="76">
        <v>0</v>
      </c>
      <c r="J209" s="46">
        <f t="shared" si="29"/>
        <v>11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/>
      <c r="P209" s="122">
        <f t="shared" si="36"/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60" si="38">E231+F231</f>
        <v>0</v>
      </c>
      <c r="H231" s="78">
        <v>0</v>
      </c>
      <c r="I231" s="76">
        <v>0</v>
      </c>
      <c r="J231" s="46">
        <f t="shared" ref="J231:J26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6</v>
      </c>
      <c r="F248" s="71"/>
      <c r="G248" s="46">
        <f t="shared" si="40"/>
        <v>6</v>
      </c>
      <c r="H248" s="78">
        <v>0</v>
      </c>
      <c r="I248" s="76">
        <v>0</v>
      </c>
      <c r="J248" s="46">
        <f t="shared" si="41"/>
        <v>4</v>
      </c>
      <c r="K248" s="72">
        <v>2</v>
      </c>
      <c r="L248" s="20">
        <v>50</v>
      </c>
      <c r="M248" s="65">
        <f t="shared" si="32"/>
        <v>100</v>
      </c>
      <c r="N248" s="17" t="s">
        <v>16</v>
      </c>
      <c r="O248" s="18">
        <v>50</v>
      </c>
      <c r="P248" s="122">
        <f t="shared" si="36"/>
        <v>50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5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+'10'!J252</f>
        <v>0</v>
      </c>
      <c r="F252" s="71"/>
      <c r="G252" s="46">
        <f t="shared" si="40"/>
        <v>0</v>
      </c>
      <c r="H252" s="78"/>
      <c r="I252" s="76"/>
      <c r="J252" s="46">
        <f t="shared" si="46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+'10'!J253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6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6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+'10'!J255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6"/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+'10'!J256</f>
        <v>5</v>
      </c>
      <c r="F256" s="71"/>
      <c r="G256" s="46">
        <f t="shared" si="38"/>
        <v>5</v>
      </c>
      <c r="H256" s="78">
        <v>0</v>
      </c>
      <c r="I256" s="76">
        <v>0</v>
      </c>
      <c r="J256" s="46">
        <f t="shared" si="39"/>
        <v>3</v>
      </c>
      <c r="K256" s="72">
        <v>2</v>
      </c>
      <c r="L256" s="20">
        <v>50</v>
      </c>
      <c r="M256" s="65">
        <f t="shared" si="32"/>
        <v>100</v>
      </c>
      <c r="N256" s="17" t="s">
        <v>16</v>
      </c>
      <c r="O256" s="18">
        <v>50</v>
      </c>
      <c r="P256" s="122">
        <f t="shared" si="36"/>
        <v>50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+'10'!J257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>
        <v>39</v>
      </c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+'10'!J258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+'10'!J259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+'10'!J260</f>
        <v>0</v>
      </c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3">E261+F261</f>
        <v>0</v>
      </c>
      <c r="H261" s="78">
        <v>0</v>
      </c>
      <c r="I261" s="76">
        <v>0</v>
      </c>
      <c r="J261" s="46">
        <f t="shared" ref="J261" si="54">+G261-H261-K261-I261</f>
        <v>0</v>
      </c>
      <c r="K261" s="72"/>
      <c r="L261" s="20"/>
      <c r="M261" s="65">
        <f t="shared" ref="M261" si="55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6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856.86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73" t="s">
        <v>212</v>
      </c>
      <c r="L263" s="174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34" t="s">
        <v>202</v>
      </c>
      <c r="M264" s="35"/>
      <c r="N264" s="33">
        <f>SUM(M5:M263)</f>
        <v>2385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630</v>
      </c>
      <c r="O266" s="2">
        <v>190</v>
      </c>
      <c r="P266" s="2">
        <v>120</v>
      </c>
      <c r="Q266" s="88">
        <v>120</v>
      </c>
      <c r="R266" s="2">
        <v>200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100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1655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1655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8"/>
  <sheetViews>
    <sheetView zoomScale="70" zoomScaleNormal="70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B257" sqref="B257: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19</v>
      </c>
      <c r="F6" s="71">
        <v>10</v>
      </c>
      <c r="G6" s="46">
        <f t="shared" si="0"/>
        <v>29</v>
      </c>
      <c r="H6" s="78">
        <v>0</v>
      </c>
      <c r="I6" s="76">
        <v>0</v>
      </c>
      <c r="J6" s="46">
        <f t="shared" si="1"/>
        <v>27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50</v>
      </c>
      <c r="P6" s="122">
        <f t="shared" ref="P6:P69" si="3">SUM(M6-O6)</f>
        <v>150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19</v>
      </c>
      <c r="F22" s="71">
        <v>5</v>
      </c>
      <c r="G22" s="46">
        <f t="shared" si="0"/>
        <v>24</v>
      </c>
      <c r="H22" s="78">
        <v>0</v>
      </c>
      <c r="I22" s="76">
        <v>0</v>
      </c>
      <c r="J22" s="46">
        <f t="shared" si="1"/>
        <v>19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150</v>
      </c>
      <c r="P22" s="122">
        <f t="shared" si="3"/>
        <v>350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17</v>
      </c>
      <c r="F24" s="71">
        <v>5</v>
      </c>
      <c r="G24" s="46">
        <f t="shared" si="0"/>
        <v>22</v>
      </c>
      <c r="H24" s="78">
        <v>0</v>
      </c>
      <c r="I24" s="76">
        <v>0</v>
      </c>
      <c r="J24" s="46">
        <f t="shared" si="1"/>
        <v>17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150</v>
      </c>
      <c r="P24" s="122">
        <f t="shared" si="3"/>
        <v>350</v>
      </c>
      <c r="Q24" s="121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21</v>
      </c>
      <c r="F28" s="71">
        <v>5</v>
      </c>
      <c r="G28" s="46">
        <f t="shared" si="5"/>
        <v>26</v>
      </c>
      <c r="H28" s="78">
        <v>0</v>
      </c>
      <c r="I28" s="76">
        <v>0</v>
      </c>
      <c r="J28" s="46">
        <f t="shared" si="6"/>
        <v>23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100</v>
      </c>
      <c r="P28" s="122">
        <f t="shared" si="3"/>
        <v>200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18</v>
      </c>
      <c r="F29" s="71">
        <v>5</v>
      </c>
      <c r="G29" s="46">
        <f t="shared" si="5"/>
        <v>23</v>
      </c>
      <c r="H29" s="78">
        <v>0</v>
      </c>
      <c r="I29" s="76">
        <v>0</v>
      </c>
      <c r="J29" s="46">
        <f t="shared" si="6"/>
        <v>23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14</v>
      </c>
      <c r="F31" s="71">
        <v>10</v>
      </c>
      <c r="G31" s="46">
        <f t="shared" si="5"/>
        <v>24</v>
      </c>
      <c r="H31" s="78">
        <v>0</v>
      </c>
      <c r="I31" s="76">
        <v>0</v>
      </c>
      <c r="J31" s="46">
        <f t="shared" si="6"/>
        <v>24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3</v>
      </c>
      <c r="F39" s="71">
        <v>1</v>
      </c>
      <c r="G39" s="46">
        <f t="shared" si="5"/>
        <v>4</v>
      </c>
      <c r="H39" s="78">
        <v>0</v>
      </c>
      <c r="I39" s="76">
        <v>0</v>
      </c>
      <c r="J39" s="46">
        <f t="shared" si="6"/>
        <v>0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75</v>
      </c>
      <c r="P39" s="122">
        <f t="shared" si="3"/>
        <v>125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2</v>
      </c>
      <c r="K40" s="72">
        <v>5</v>
      </c>
      <c r="L40" s="15">
        <v>50</v>
      </c>
      <c r="M40" s="65">
        <f t="shared" si="2"/>
        <v>250</v>
      </c>
      <c r="N40" s="17" t="s">
        <v>16</v>
      </c>
      <c r="O40" s="18">
        <v>50</v>
      </c>
      <c r="P40" s="122">
        <f t="shared" si="3"/>
        <v>200</v>
      </c>
      <c r="Q40" s="90">
        <v>27.12</v>
      </c>
      <c r="R40" s="43">
        <f t="shared" si="4"/>
        <v>135.6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8</v>
      </c>
      <c r="F41" s="71"/>
      <c r="G41" s="46">
        <f t="shared" si="5"/>
        <v>8</v>
      </c>
      <c r="H41" s="78">
        <v>2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1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2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2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5</v>
      </c>
      <c r="F74" s="71">
        <v>5</v>
      </c>
      <c r="G74" s="46">
        <f t="shared" si="5"/>
        <v>10</v>
      </c>
      <c r="H74" s="78">
        <v>0</v>
      </c>
      <c r="I74" s="76">
        <v>0</v>
      </c>
      <c r="J74" s="46">
        <f t="shared" si="6"/>
        <v>9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2">
        <f t="shared" si="7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9</v>
      </c>
      <c r="F80" s="71"/>
      <c r="G80" s="46">
        <f t="shared" si="5"/>
        <v>9</v>
      </c>
      <c r="H80" s="78">
        <v>0</v>
      </c>
      <c r="I80" s="76">
        <v>0</v>
      </c>
      <c r="J80" s="46">
        <f t="shared" si="6"/>
        <v>9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3</v>
      </c>
      <c r="F81" s="71">
        <v>6</v>
      </c>
      <c r="G81" s="46">
        <f t="shared" si="5"/>
        <v>9</v>
      </c>
      <c r="H81" s="78">
        <v>0</v>
      </c>
      <c r="I81" s="76">
        <v>0</v>
      </c>
      <c r="J81" s="46">
        <f t="shared" si="6"/>
        <v>9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22</v>
      </c>
      <c r="F110" s="71"/>
      <c r="G110" s="46">
        <f t="shared" si="20"/>
        <v>22</v>
      </c>
      <c r="H110" s="78">
        <v>0</v>
      </c>
      <c r="I110" s="76">
        <v>0</v>
      </c>
      <c r="J110" s="46">
        <f t="shared" si="21"/>
        <v>22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2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>
        <v>50</v>
      </c>
      <c r="P111" s="122">
        <f t="shared" si="7"/>
        <v>200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35</v>
      </c>
      <c r="F115" s="71"/>
      <c r="G115" s="46">
        <f t="shared" si="20"/>
        <v>35</v>
      </c>
      <c r="H115" s="78">
        <v>0</v>
      </c>
      <c r="I115" s="76">
        <v>0</v>
      </c>
      <c r="J115" s="46">
        <f t="shared" si="21"/>
        <v>35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6</v>
      </c>
      <c r="F131" s="71">
        <v>5</v>
      </c>
      <c r="G131" s="46">
        <f t="shared" si="20"/>
        <v>11</v>
      </c>
      <c r="H131" s="78">
        <v>0</v>
      </c>
      <c r="I131" s="76">
        <v>0</v>
      </c>
      <c r="J131" s="46">
        <f t="shared" si="21"/>
        <v>10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22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10</v>
      </c>
      <c r="F133" s="71">
        <v>5</v>
      </c>
      <c r="G133" s="46">
        <f t="shared" si="20"/>
        <v>15</v>
      </c>
      <c r="H133" s="78">
        <v>0</v>
      </c>
      <c r="I133" s="76">
        <v>0</v>
      </c>
      <c r="J133" s="46">
        <f t="shared" si="21"/>
        <v>12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/>
      <c r="P133" s="122">
        <f t="shared" si="7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12</v>
      </c>
      <c r="F178" s="71"/>
      <c r="G178" s="46">
        <f t="shared" si="28"/>
        <v>12</v>
      </c>
      <c r="H178" s="78">
        <v>0</v>
      </c>
      <c r="I178" s="76">
        <v>0</v>
      </c>
      <c r="J178" s="46">
        <f t="shared" si="29"/>
        <v>12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9</v>
      </c>
      <c r="F180" s="71"/>
      <c r="G180" s="46">
        <f t="shared" si="28"/>
        <v>9</v>
      </c>
      <c r="H180" s="78">
        <v>0</v>
      </c>
      <c r="I180" s="76">
        <v>0</v>
      </c>
      <c r="J180" s="46">
        <f t="shared" si="29"/>
        <v>9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11</v>
      </c>
      <c r="F185" s="71"/>
      <c r="G185" s="46">
        <f t="shared" si="28"/>
        <v>11</v>
      </c>
      <c r="H185" s="78">
        <v>0</v>
      </c>
      <c r="I185" s="76">
        <v>0</v>
      </c>
      <c r="J185" s="46">
        <f t="shared" si="29"/>
        <v>11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0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21</v>
      </c>
      <c r="F205" s="71"/>
      <c r="G205" s="46">
        <f t="shared" si="28"/>
        <v>21</v>
      </c>
      <c r="H205" s="78">
        <v>0</v>
      </c>
      <c r="I205" s="76">
        <v>0</v>
      </c>
      <c r="J205" s="46">
        <f t="shared" si="29"/>
        <v>21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11</v>
      </c>
      <c r="F209" s="71"/>
      <c r="G209" s="46">
        <f t="shared" si="28"/>
        <v>11</v>
      </c>
      <c r="H209" s="78">
        <v>0</v>
      </c>
      <c r="I209" s="76">
        <v>0</v>
      </c>
      <c r="J209" s="46">
        <f t="shared" si="29"/>
        <v>11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60" si="38">E231+F231</f>
        <v>0</v>
      </c>
      <c r="H231" s="78">
        <v>0</v>
      </c>
      <c r="I231" s="76">
        <v>0</v>
      </c>
      <c r="J231" s="46">
        <f t="shared" ref="J231:J26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4</v>
      </c>
      <c r="F248" s="71"/>
      <c r="G248" s="46">
        <f t="shared" si="40"/>
        <v>4</v>
      </c>
      <c r="H248" s="78">
        <v>0</v>
      </c>
      <c r="I248" s="76">
        <v>0</v>
      </c>
      <c r="J248" s="46">
        <f t="shared" si="41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5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+'11'!J252</f>
        <v>0</v>
      </c>
      <c r="F252" s="71"/>
      <c r="G252" s="46">
        <f t="shared" si="40"/>
        <v>0</v>
      </c>
      <c r="H252" s="78"/>
      <c r="I252" s="76"/>
      <c r="J252" s="46">
        <f t="shared" si="46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+'11'!J253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6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6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+'11'!J255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6"/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+'11'!J256</f>
        <v>3</v>
      </c>
      <c r="F256" s="71"/>
      <c r="G256" s="46">
        <f t="shared" si="38"/>
        <v>3</v>
      </c>
      <c r="H256" s="78">
        <v>0</v>
      </c>
      <c r="I256" s="76">
        <v>0</v>
      </c>
      <c r="J256" s="46">
        <f t="shared" si="39"/>
        <v>3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+'11'!J257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>
        <v>39</v>
      </c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+'11'!J258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>
        <f t="shared" si="36"/>
        <v>0</v>
      </c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+'11'!J259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>
        <f t="shared" si="36"/>
        <v>0</v>
      </c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+'11'!J260</f>
        <v>0</v>
      </c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3">E261+F261</f>
        <v>0</v>
      </c>
      <c r="H261" s="78">
        <v>0</v>
      </c>
      <c r="I261" s="76">
        <v>0</v>
      </c>
      <c r="J261" s="46">
        <f t="shared" ref="J261" si="54">+G261-H261-K261-I261</f>
        <v>0</v>
      </c>
      <c r="K261" s="72"/>
      <c r="L261" s="20"/>
      <c r="M261" s="65">
        <f t="shared" ref="M261" si="55">+L261*K261</f>
        <v>0</v>
      </c>
      <c r="N261" s="17" t="s">
        <v>16</v>
      </c>
      <c r="O261" s="18"/>
      <c r="P261" s="23">
        <f t="shared" ref="P261" si="56">SUM(M261-O261)</f>
        <v>0</v>
      </c>
      <c r="Q261" s="90"/>
      <c r="R261" s="43">
        <f t="shared" ref="R261" si="57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1080.46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73" t="s">
        <v>212</v>
      </c>
      <c r="L263" s="174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2900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325</v>
      </c>
      <c r="O266" s="2">
        <v>300</v>
      </c>
      <c r="P266" s="2">
        <v>25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800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1775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1775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8"/>
  <sheetViews>
    <sheetView zoomScale="70" zoomScaleNormal="70" workbookViewId="0">
      <pane xSplit="10" ySplit="4" topLeftCell="M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B257" sqref="B257: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8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23</v>
      </c>
      <c r="F28" s="71"/>
      <c r="G28" s="46">
        <f t="shared" si="5"/>
        <v>23</v>
      </c>
      <c r="H28" s="78">
        <v>0</v>
      </c>
      <c r="I28" s="76">
        <v>0</v>
      </c>
      <c r="J28" s="46">
        <f t="shared" si="6"/>
        <v>23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23</v>
      </c>
      <c r="F29" s="71"/>
      <c r="G29" s="46">
        <f t="shared" si="5"/>
        <v>23</v>
      </c>
      <c r="H29" s="78">
        <v>0</v>
      </c>
      <c r="I29" s="76">
        <v>0</v>
      </c>
      <c r="J29" s="46">
        <f t="shared" si="6"/>
        <v>23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122">
        <f t="shared" si="3"/>
        <v>25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22">
        <f t="shared" si="3"/>
        <v>50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2">
        <f t="shared" si="3"/>
        <v>25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2">
        <f t="shared" si="3"/>
        <v>25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9</v>
      </c>
      <c r="F80" s="71"/>
      <c r="G80" s="46">
        <f t="shared" si="5"/>
        <v>9</v>
      </c>
      <c r="H80" s="78">
        <v>0</v>
      </c>
      <c r="I80" s="76">
        <v>0</v>
      </c>
      <c r="J80" s="46">
        <f t="shared" si="6"/>
        <v>7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2">
        <f t="shared" si="7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9</v>
      </c>
      <c r="F81" s="71"/>
      <c r="G81" s="46">
        <f t="shared" si="5"/>
        <v>9</v>
      </c>
      <c r="H81" s="78">
        <v>0</v>
      </c>
      <c r="I81" s="76">
        <v>0</v>
      </c>
      <c r="J81" s="46">
        <f t="shared" si="6"/>
        <v>9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22</v>
      </c>
      <c r="F110" s="71"/>
      <c r="G110" s="46">
        <f t="shared" si="20"/>
        <v>22</v>
      </c>
      <c r="H110" s="78">
        <v>0</v>
      </c>
      <c r="I110" s="76">
        <v>0</v>
      </c>
      <c r="J110" s="46">
        <f t="shared" si="21"/>
        <v>21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35</v>
      </c>
      <c r="F115" s="71"/>
      <c r="G115" s="46">
        <f t="shared" si="20"/>
        <v>35</v>
      </c>
      <c r="H115" s="78">
        <v>0</v>
      </c>
      <c r="I115" s="76">
        <v>0</v>
      </c>
      <c r="J115" s="46">
        <f t="shared" si="21"/>
        <v>35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7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/>
      <c r="P131" s="122">
        <f t="shared" si="7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12</v>
      </c>
      <c r="F133" s="71"/>
      <c r="G133" s="46">
        <f t="shared" si="20"/>
        <v>12</v>
      </c>
      <c r="H133" s="78">
        <v>0</v>
      </c>
      <c r="I133" s="76">
        <v>0</v>
      </c>
      <c r="J133" s="46">
        <f t="shared" si="21"/>
        <v>12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12</v>
      </c>
      <c r="F178" s="71"/>
      <c r="G178" s="46">
        <f t="shared" si="28"/>
        <v>12</v>
      </c>
      <c r="H178" s="78">
        <v>0</v>
      </c>
      <c r="I178" s="76">
        <v>0</v>
      </c>
      <c r="J178" s="46">
        <f t="shared" si="29"/>
        <v>12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9</v>
      </c>
      <c r="F180" s="71"/>
      <c r="G180" s="46">
        <f t="shared" si="28"/>
        <v>9</v>
      </c>
      <c r="H180" s="78">
        <v>0</v>
      </c>
      <c r="I180" s="76">
        <v>0</v>
      </c>
      <c r="J180" s="46">
        <f t="shared" si="29"/>
        <v>9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11</v>
      </c>
      <c r="F185" s="71"/>
      <c r="G185" s="46">
        <f t="shared" si="28"/>
        <v>11</v>
      </c>
      <c r="H185" s="78">
        <v>0</v>
      </c>
      <c r="I185" s="76">
        <v>0</v>
      </c>
      <c r="J185" s="46">
        <f t="shared" si="29"/>
        <v>11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21</v>
      </c>
      <c r="F205" s="71"/>
      <c r="G205" s="46">
        <f t="shared" si="28"/>
        <v>21</v>
      </c>
      <c r="H205" s="78">
        <v>0</v>
      </c>
      <c r="I205" s="76">
        <v>0</v>
      </c>
      <c r="J205" s="46">
        <f t="shared" si="29"/>
        <v>20</v>
      </c>
      <c r="K205" s="72">
        <v>1</v>
      </c>
      <c r="L205" s="20">
        <v>55</v>
      </c>
      <c r="M205" s="65">
        <f t="shared" si="32"/>
        <v>55</v>
      </c>
      <c r="N205" s="17" t="s">
        <v>16</v>
      </c>
      <c r="O205" s="18"/>
      <c r="P205" s="122">
        <f t="shared" si="36"/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11</v>
      </c>
      <c r="F209" s="71"/>
      <c r="G209" s="46">
        <f t="shared" si="28"/>
        <v>11</v>
      </c>
      <c r="H209" s="78">
        <v>0</v>
      </c>
      <c r="I209" s="76">
        <v>0</v>
      </c>
      <c r="J209" s="46">
        <f t="shared" si="29"/>
        <v>11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60" si="38">E231+F231</f>
        <v>0</v>
      </c>
      <c r="H231" s="78">
        <v>0</v>
      </c>
      <c r="I231" s="76">
        <v>0</v>
      </c>
      <c r="J231" s="46">
        <f t="shared" ref="J231:J26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4</v>
      </c>
      <c r="F248" s="71"/>
      <c r="G248" s="46">
        <f t="shared" si="40"/>
        <v>4</v>
      </c>
      <c r="H248" s="78">
        <v>0</v>
      </c>
      <c r="I248" s="76">
        <v>0</v>
      </c>
      <c r="J248" s="46">
        <f t="shared" si="41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5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+'12'!J252</f>
        <v>0</v>
      </c>
      <c r="F252" s="71"/>
      <c r="G252" s="46">
        <f t="shared" si="40"/>
        <v>0</v>
      </c>
      <c r="H252" s="78"/>
      <c r="I252" s="76"/>
      <c r="J252" s="46">
        <f t="shared" si="46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+'12'!J253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6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6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+'12'!J255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6"/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+'12'!J256</f>
        <v>3</v>
      </c>
      <c r="F256" s="71"/>
      <c r="G256" s="46">
        <f t="shared" si="38"/>
        <v>3</v>
      </c>
      <c r="H256" s="78">
        <v>0</v>
      </c>
      <c r="I256" s="76">
        <v>0</v>
      </c>
      <c r="J256" s="46">
        <f t="shared" si="39"/>
        <v>3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+'12'!J257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>
        <v>39</v>
      </c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+'12'!J258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+'12'!J259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+'12'!J260</f>
        <v>0</v>
      </c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3">E261+F261</f>
        <v>0</v>
      </c>
      <c r="H261" s="78">
        <v>0</v>
      </c>
      <c r="I261" s="76">
        <v>0</v>
      </c>
      <c r="J261" s="46">
        <f t="shared" ref="J261" si="54">+G261-H261-K261-I261</f>
        <v>0</v>
      </c>
      <c r="K261" s="72"/>
      <c r="L261" s="20"/>
      <c r="M261" s="65">
        <f t="shared" ref="M261" si="55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6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374.14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73" t="s">
        <v>212</v>
      </c>
      <c r="L263" s="174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1185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125</v>
      </c>
      <c r="O266" s="2">
        <v>25</v>
      </c>
      <c r="P266" s="2">
        <v>50</v>
      </c>
      <c r="Q266" s="88">
        <v>50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125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935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935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8"/>
  <sheetViews>
    <sheetView zoomScale="70" zoomScaleNormal="70" workbookViewId="0">
      <pane xSplit="10" ySplit="4" topLeftCell="L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B257" sqref="B257: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5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22">
        <f>SUM(M5-O5)</f>
        <v>350</v>
      </c>
      <c r="Q5" s="121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13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150</v>
      </c>
      <c r="P24" s="122">
        <f t="shared" si="3"/>
        <v>250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23</v>
      </c>
      <c r="F28" s="71"/>
      <c r="G28" s="46">
        <f t="shared" si="5"/>
        <v>23</v>
      </c>
      <c r="H28" s="78">
        <v>0</v>
      </c>
      <c r="I28" s="76">
        <v>0</v>
      </c>
      <c r="J28" s="46">
        <f t="shared" si="6"/>
        <v>23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23</v>
      </c>
      <c r="F29" s="71"/>
      <c r="G29" s="46">
        <f t="shared" si="5"/>
        <v>23</v>
      </c>
      <c r="H29" s="78">
        <v>0</v>
      </c>
      <c r="I29" s="76">
        <v>0</v>
      </c>
      <c r="J29" s="46">
        <f t="shared" si="6"/>
        <v>23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2">
        <f t="shared" si="3"/>
        <v>25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8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6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9</v>
      </c>
      <c r="F81" s="71"/>
      <c r="G81" s="46">
        <f t="shared" si="5"/>
        <v>9</v>
      </c>
      <c r="H81" s="78">
        <v>0</v>
      </c>
      <c r="I81" s="76">
        <v>0</v>
      </c>
      <c r="J81" s="46">
        <f t="shared" si="6"/>
        <v>9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21</v>
      </c>
      <c r="F110" s="71"/>
      <c r="G110" s="46">
        <f t="shared" si="20"/>
        <v>21</v>
      </c>
      <c r="H110" s="78">
        <v>0</v>
      </c>
      <c r="I110" s="76">
        <v>0</v>
      </c>
      <c r="J110" s="46">
        <f t="shared" si="21"/>
        <v>20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1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35</v>
      </c>
      <c r="F115" s="71"/>
      <c r="G115" s="46">
        <f t="shared" si="20"/>
        <v>35</v>
      </c>
      <c r="H115" s="78">
        <v>0</v>
      </c>
      <c r="I115" s="76">
        <v>0</v>
      </c>
      <c r="J115" s="46">
        <f t="shared" si="21"/>
        <v>35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8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7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12</v>
      </c>
      <c r="F133" s="71"/>
      <c r="G133" s="46">
        <f t="shared" si="20"/>
        <v>12</v>
      </c>
      <c r="H133" s="78">
        <v>0</v>
      </c>
      <c r="I133" s="76">
        <v>0</v>
      </c>
      <c r="J133" s="46">
        <f t="shared" si="21"/>
        <v>12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12</v>
      </c>
      <c r="F178" s="71"/>
      <c r="G178" s="46">
        <f t="shared" si="28"/>
        <v>12</v>
      </c>
      <c r="H178" s="78">
        <v>0</v>
      </c>
      <c r="I178" s="76">
        <v>0</v>
      </c>
      <c r="J178" s="46">
        <f t="shared" si="29"/>
        <v>12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9</v>
      </c>
      <c r="F180" s="71"/>
      <c r="G180" s="46">
        <f t="shared" si="28"/>
        <v>9</v>
      </c>
      <c r="H180" s="78">
        <v>0</v>
      </c>
      <c r="I180" s="76">
        <v>0</v>
      </c>
      <c r="J180" s="46">
        <f t="shared" si="29"/>
        <v>9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11</v>
      </c>
      <c r="F185" s="71"/>
      <c r="G185" s="46">
        <f t="shared" si="28"/>
        <v>11</v>
      </c>
      <c r="H185" s="78">
        <v>0</v>
      </c>
      <c r="I185" s="76">
        <v>0</v>
      </c>
      <c r="J185" s="46">
        <f t="shared" si="29"/>
        <v>10</v>
      </c>
      <c r="K185" s="72">
        <v>1</v>
      </c>
      <c r="L185" s="20">
        <v>80</v>
      </c>
      <c r="M185" s="65">
        <f t="shared" si="32"/>
        <v>80</v>
      </c>
      <c r="N185" s="17" t="s">
        <v>16</v>
      </c>
      <c r="O185" s="18"/>
      <c r="P185" s="122">
        <f t="shared" si="27"/>
        <v>80</v>
      </c>
      <c r="Q185" s="90">
        <v>63</v>
      </c>
      <c r="R185" s="43">
        <f t="shared" si="33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20</v>
      </c>
      <c r="F205" s="71"/>
      <c r="G205" s="46">
        <f t="shared" si="28"/>
        <v>20</v>
      </c>
      <c r="H205" s="78">
        <v>0</v>
      </c>
      <c r="I205" s="76">
        <v>0</v>
      </c>
      <c r="J205" s="46">
        <f t="shared" si="29"/>
        <v>20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11</v>
      </c>
      <c r="F209" s="71"/>
      <c r="G209" s="46">
        <f t="shared" si="28"/>
        <v>11</v>
      </c>
      <c r="H209" s="78">
        <v>0</v>
      </c>
      <c r="I209" s="76">
        <v>0</v>
      </c>
      <c r="J209" s="46">
        <f t="shared" si="29"/>
        <v>11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60" si="38">E231+F231</f>
        <v>0</v>
      </c>
      <c r="H231" s="78">
        <v>0</v>
      </c>
      <c r="I231" s="76">
        <v>0</v>
      </c>
      <c r="J231" s="46">
        <f t="shared" ref="J231:J26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4</v>
      </c>
      <c r="F248" s="71"/>
      <c r="G248" s="46">
        <f t="shared" si="40"/>
        <v>4</v>
      </c>
      <c r="H248" s="78">
        <v>0</v>
      </c>
      <c r="I248" s="76">
        <v>0</v>
      </c>
      <c r="J248" s="46">
        <f t="shared" si="41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5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+'13'!J252</f>
        <v>0</v>
      </c>
      <c r="F252" s="71"/>
      <c r="G252" s="46">
        <f t="shared" si="40"/>
        <v>0</v>
      </c>
      <c r="H252" s="78"/>
      <c r="I252" s="76"/>
      <c r="J252" s="46">
        <f t="shared" si="46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+'13'!J253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6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6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+'13'!J255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6"/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+'13'!J256</f>
        <v>3</v>
      </c>
      <c r="F256" s="71"/>
      <c r="G256" s="46">
        <f t="shared" si="38"/>
        <v>3</v>
      </c>
      <c r="H256" s="78">
        <v>0</v>
      </c>
      <c r="I256" s="76">
        <v>0</v>
      </c>
      <c r="J256" s="46">
        <f t="shared" si="39"/>
        <v>3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+'13'!J257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>
        <v>39</v>
      </c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+'13'!J258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+'13'!J259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+'13'!J260</f>
        <v>0</v>
      </c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3">E261+F261</f>
        <v>0</v>
      </c>
      <c r="H261" s="78">
        <v>0</v>
      </c>
      <c r="I261" s="76">
        <v>0</v>
      </c>
      <c r="J261" s="46">
        <f t="shared" ref="J261" si="54">+G261-H261-K261-I261</f>
        <v>0</v>
      </c>
      <c r="K261" s="72"/>
      <c r="L261" s="20"/>
      <c r="M261" s="65">
        <f t="shared" ref="M261" si="55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6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649.67999999999995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73" t="s">
        <v>212</v>
      </c>
      <c r="L263" s="174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2020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370</v>
      </c>
      <c r="O266" s="2">
        <v>120</v>
      </c>
      <c r="P266" s="2">
        <v>250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175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1475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1475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8"/>
  <sheetViews>
    <sheetView zoomScale="70" zoomScaleNormal="70" workbookViewId="0">
      <pane xSplit="10" ySplit="4" topLeftCell="M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B257" sqref="B257: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6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22">
        <f t="shared" si="3"/>
        <v>50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23</v>
      </c>
      <c r="F28" s="71"/>
      <c r="G28" s="46">
        <f t="shared" si="5"/>
        <v>23</v>
      </c>
      <c r="H28" s="78">
        <v>0</v>
      </c>
      <c r="I28" s="76">
        <v>0</v>
      </c>
      <c r="J28" s="46">
        <f t="shared" si="6"/>
        <v>20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22">
        <f t="shared" si="3"/>
        <v>150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23</v>
      </c>
      <c r="F29" s="71"/>
      <c r="G29" s="46">
        <f t="shared" si="5"/>
        <v>23</v>
      </c>
      <c r="H29" s="78">
        <v>0</v>
      </c>
      <c r="I29" s="76">
        <v>0</v>
      </c>
      <c r="J29" s="46">
        <f t="shared" si="6"/>
        <v>23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21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2">
        <f t="shared" si="3"/>
        <v>25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122">
        <f t="shared" si="3"/>
        <v>25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4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55</v>
      </c>
      <c r="P80" s="122">
        <f t="shared" si="7"/>
        <v>55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9</v>
      </c>
      <c r="F81" s="71"/>
      <c r="G81" s="46">
        <f t="shared" si="5"/>
        <v>9</v>
      </c>
      <c r="H81" s="78">
        <v>0</v>
      </c>
      <c r="I81" s="76">
        <v>0</v>
      </c>
      <c r="J81" s="46">
        <f t="shared" si="6"/>
        <v>7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>
        <v>35</v>
      </c>
      <c r="P81" s="122">
        <f t="shared" si="7"/>
        <v>75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20</v>
      </c>
      <c r="F110" s="71"/>
      <c r="G110" s="46">
        <f t="shared" si="20"/>
        <v>20</v>
      </c>
      <c r="H110" s="78">
        <v>0</v>
      </c>
      <c r="I110" s="76">
        <v>0</v>
      </c>
      <c r="J110" s="46">
        <f t="shared" si="21"/>
        <v>17</v>
      </c>
      <c r="K110" s="72">
        <v>3</v>
      </c>
      <c r="L110" s="22">
        <v>120</v>
      </c>
      <c r="M110" s="65">
        <f t="shared" si="8"/>
        <v>360</v>
      </c>
      <c r="N110" s="17" t="s">
        <v>16</v>
      </c>
      <c r="O110" s="18">
        <v>180</v>
      </c>
      <c r="P110" s="122">
        <f t="shared" si="7"/>
        <v>180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1</v>
      </c>
      <c r="F111" s="71"/>
      <c r="G111" s="46">
        <f t="shared" si="20"/>
        <v>1</v>
      </c>
      <c r="H111" s="78">
        <v>0</v>
      </c>
      <c r="I111" s="76">
        <v>0</v>
      </c>
      <c r="J111" s="46">
        <f t="shared" si="21"/>
        <v>1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35</v>
      </c>
      <c r="F115" s="71"/>
      <c r="G115" s="46">
        <f t="shared" si="20"/>
        <v>35</v>
      </c>
      <c r="H115" s="78">
        <v>0</v>
      </c>
      <c r="I115" s="76">
        <v>0</v>
      </c>
      <c r="J115" s="46">
        <f t="shared" si="21"/>
        <v>35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6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12</v>
      </c>
      <c r="F133" s="71"/>
      <c r="G133" s="46">
        <f t="shared" si="20"/>
        <v>12</v>
      </c>
      <c r="H133" s="78">
        <v>0</v>
      </c>
      <c r="I133" s="76">
        <v>0</v>
      </c>
      <c r="J133" s="46">
        <f t="shared" si="21"/>
        <v>11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12</v>
      </c>
      <c r="F178" s="71"/>
      <c r="G178" s="46">
        <f t="shared" si="28"/>
        <v>12</v>
      </c>
      <c r="H178" s="78">
        <v>0</v>
      </c>
      <c r="I178" s="76">
        <v>0</v>
      </c>
      <c r="J178" s="46">
        <f t="shared" si="29"/>
        <v>12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9</v>
      </c>
      <c r="F180" s="71"/>
      <c r="G180" s="46">
        <f t="shared" si="28"/>
        <v>9</v>
      </c>
      <c r="H180" s="78">
        <v>0</v>
      </c>
      <c r="I180" s="76">
        <v>0</v>
      </c>
      <c r="J180" s="46">
        <f t="shared" si="29"/>
        <v>9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10</v>
      </c>
      <c r="F185" s="71"/>
      <c r="G185" s="46">
        <f t="shared" si="28"/>
        <v>10</v>
      </c>
      <c r="H185" s="78">
        <v>0</v>
      </c>
      <c r="I185" s="76">
        <v>0</v>
      </c>
      <c r="J185" s="46">
        <f t="shared" si="29"/>
        <v>10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20</v>
      </c>
      <c r="F205" s="71"/>
      <c r="G205" s="46">
        <f t="shared" si="28"/>
        <v>20</v>
      </c>
      <c r="H205" s="78">
        <v>0</v>
      </c>
      <c r="I205" s="76">
        <v>0</v>
      </c>
      <c r="J205" s="46">
        <f t="shared" si="29"/>
        <v>19</v>
      </c>
      <c r="K205" s="72">
        <v>1</v>
      </c>
      <c r="L205" s="20">
        <v>55</v>
      </c>
      <c r="M205" s="65">
        <f t="shared" si="32"/>
        <v>55</v>
      </c>
      <c r="N205" s="17" t="s">
        <v>16</v>
      </c>
      <c r="O205" s="18"/>
      <c r="P205" s="122">
        <f t="shared" si="36"/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11</v>
      </c>
      <c r="F209" s="71"/>
      <c r="G209" s="46">
        <f t="shared" si="28"/>
        <v>11</v>
      </c>
      <c r="H209" s="78">
        <v>0</v>
      </c>
      <c r="I209" s="76">
        <v>0</v>
      </c>
      <c r="J209" s="46">
        <f t="shared" si="29"/>
        <v>10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>
        <v>60</v>
      </c>
      <c r="P209" s="122">
        <f t="shared" si="36"/>
        <v>60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60" si="38">E231+F231</f>
        <v>0</v>
      </c>
      <c r="H231" s="78">
        <v>0</v>
      </c>
      <c r="I231" s="76">
        <v>0</v>
      </c>
      <c r="J231" s="46">
        <f t="shared" ref="J231:J26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4</v>
      </c>
      <c r="F248" s="71"/>
      <c r="G248" s="46">
        <f t="shared" si="40"/>
        <v>4</v>
      </c>
      <c r="H248" s="78">
        <v>0</v>
      </c>
      <c r="I248" s="76">
        <v>0</v>
      </c>
      <c r="J248" s="46">
        <f t="shared" si="41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5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+'14'!J252</f>
        <v>0</v>
      </c>
      <c r="F252" s="71"/>
      <c r="G252" s="46">
        <f t="shared" si="40"/>
        <v>0</v>
      </c>
      <c r="H252" s="78"/>
      <c r="I252" s="76"/>
      <c r="J252" s="46">
        <f t="shared" si="46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+'14'!J253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6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6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+'14'!J255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6"/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+'14'!J256</f>
        <v>3</v>
      </c>
      <c r="F256" s="71"/>
      <c r="G256" s="46">
        <f t="shared" si="38"/>
        <v>3</v>
      </c>
      <c r="H256" s="78">
        <v>0</v>
      </c>
      <c r="I256" s="76">
        <v>0</v>
      </c>
      <c r="J256" s="46">
        <f t="shared" si="39"/>
        <v>3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+'14'!J257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>
        <v>39</v>
      </c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+'14'!J258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+'14'!J259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+'14'!J260</f>
        <v>0</v>
      </c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3">E261+F261</f>
        <v>0</v>
      </c>
      <c r="H261" s="78">
        <v>0</v>
      </c>
      <c r="I261" s="76">
        <v>0</v>
      </c>
      <c r="J261" s="46">
        <f t="shared" ref="J261" si="54">+G261-H261-K261-I261</f>
        <v>0</v>
      </c>
      <c r="K261" s="72"/>
      <c r="L261" s="20"/>
      <c r="M261" s="65">
        <f t="shared" ref="M261" si="55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6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646.46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73" t="s">
        <v>212</v>
      </c>
      <c r="L263" s="174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2070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520</v>
      </c>
      <c r="O266" s="2">
        <v>220</v>
      </c>
      <c r="P266" s="2">
        <v>100</v>
      </c>
      <c r="Q266" s="88">
        <v>100</v>
      </c>
      <c r="R266" s="2">
        <v>100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705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845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845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8"/>
  <sheetViews>
    <sheetView zoomScale="70" zoomScaleNormal="70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B257" sqref="B257: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5</v>
      </c>
      <c r="F5" s="71">
        <v>5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22</v>
      </c>
      <c r="F6" s="71">
        <v>10</v>
      </c>
      <c r="G6" s="46">
        <f t="shared" si="0"/>
        <v>32</v>
      </c>
      <c r="H6" s="78">
        <v>0</v>
      </c>
      <c r="I6" s="76">
        <v>0</v>
      </c>
      <c r="J6" s="46">
        <f t="shared" si="1"/>
        <v>31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3</v>
      </c>
      <c r="F11" s="71">
        <v>5</v>
      </c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6</v>
      </c>
      <c r="F15" s="71">
        <v>5</v>
      </c>
      <c r="G15" s="46">
        <f t="shared" si="0"/>
        <v>11</v>
      </c>
      <c r="H15" s="78">
        <v>0</v>
      </c>
      <c r="I15" s="76">
        <v>0</v>
      </c>
      <c r="J15" s="46">
        <f t="shared" si="1"/>
        <v>11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3</v>
      </c>
      <c r="F18" s="71">
        <v>5</v>
      </c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1436</v>
      </c>
      <c r="O18" s="18">
        <v>50</v>
      </c>
      <c r="P18" s="23">
        <f t="shared" si="3"/>
        <v>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>
        <v>40</v>
      </c>
      <c r="P21" s="122">
        <f t="shared" si="3"/>
        <v>45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17</v>
      </c>
      <c r="F22" s="71">
        <v>5</v>
      </c>
      <c r="G22" s="46">
        <f t="shared" si="0"/>
        <v>22</v>
      </c>
      <c r="H22" s="78">
        <v>0</v>
      </c>
      <c r="I22" s="76">
        <v>0</v>
      </c>
      <c r="J22" s="46">
        <f t="shared" si="1"/>
        <v>20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12</v>
      </c>
      <c r="F24" s="71">
        <v>5</v>
      </c>
      <c r="G24" s="46">
        <f t="shared" si="0"/>
        <v>17</v>
      </c>
      <c r="H24" s="78">
        <v>0</v>
      </c>
      <c r="I24" s="76">
        <v>0</v>
      </c>
      <c r="J24" s="46">
        <f t="shared" si="1"/>
        <v>13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2">
        <f t="shared" si="3"/>
        <v>400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20</v>
      </c>
      <c r="F28" s="71">
        <v>5</v>
      </c>
      <c r="G28" s="46">
        <f t="shared" si="5"/>
        <v>25</v>
      </c>
      <c r="H28" s="78">
        <v>0</v>
      </c>
      <c r="I28" s="76">
        <v>0</v>
      </c>
      <c r="J28" s="46">
        <f t="shared" si="6"/>
        <v>17</v>
      </c>
      <c r="K28" s="72">
        <v>8</v>
      </c>
      <c r="L28" s="15">
        <v>100</v>
      </c>
      <c r="M28" s="65">
        <f t="shared" si="2"/>
        <v>800</v>
      </c>
      <c r="N28" s="17" t="s">
        <v>16</v>
      </c>
      <c r="O28" s="18"/>
      <c r="P28" s="122">
        <f t="shared" si="3"/>
        <v>800</v>
      </c>
      <c r="Q28" s="121">
        <v>30.86</v>
      </c>
      <c r="R28" s="43">
        <f t="shared" si="4"/>
        <v>246.88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23</v>
      </c>
      <c r="F29" s="71">
        <v>5</v>
      </c>
      <c r="G29" s="46">
        <f t="shared" si="5"/>
        <v>28</v>
      </c>
      <c r="H29" s="78">
        <v>0</v>
      </c>
      <c r="I29" s="76">
        <v>0</v>
      </c>
      <c r="J29" s="46">
        <f t="shared" si="6"/>
        <v>24</v>
      </c>
      <c r="K29" s="72">
        <v>4</v>
      </c>
      <c r="L29" s="15">
        <v>100</v>
      </c>
      <c r="M29" s="65">
        <f t="shared" si="2"/>
        <v>400</v>
      </c>
      <c r="N29" s="17" t="s">
        <v>16</v>
      </c>
      <c r="O29" s="18"/>
      <c r="P29" s="122">
        <f t="shared" si="3"/>
        <v>400</v>
      </c>
      <c r="Q29" s="121">
        <v>27.24</v>
      </c>
      <c r="R29" s="43">
        <f t="shared" si="4"/>
        <v>108.96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21</v>
      </c>
      <c r="F31" s="71">
        <v>5</v>
      </c>
      <c r="G31" s="46">
        <f t="shared" si="5"/>
        <v>26</v>
      </c>
      <c r="H31" s="78">
        <v>0</v>
      </c>
      <c r="I31" s="76">
        <v>0</v>
      </c>
      <c r="J31" s="46">
        <f t="shared" si="6"/>
        <v>22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200</v>
      </c>
      <c r="P31" s="122">
        <f t="shared" si="3"/>
        <v>200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5</v>
      </c>
      <c r="F35" s="71">
        <v>3</v>
      </c>
      <c r="G35" s="46">
        <f t="shared" si="5"/>
        <v>8</v>
      </c>
      <c r="H35" s="78">
        <v>0</v>
      </c>
      <c r="I35" s="76">
        <v>0</v>
      </c>
      <c r="J35" s="46">
        <f t="shared" si="6"/>
        <v>5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>
        <v>195</v>
      </c>
      <c r="P35" s="122">
        <f t="shared" si="3"/>
        <v>195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2</v>
      </c>
      <c r="F40" s="71">
        <v>4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5</v>
      </c>
      <c r="F41" s="71">
        <v>5</v>
      </c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2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22">
        <f t="shared" si="3"/>
        <v>50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1</v>
      </c>
      <c r="F48" s="71">
        <v>5</v>
      </c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4</v>
      </c>
      <c r="F49" s="71">
        <v>5</v>
      </c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2</v>
      </c>
      <c r="F50" s="71">
        <v>5</v>
      </c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1</v>
      </c>
      <c r="F64" s="71">
        <v>2</v>
      </c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6</v>
      </c>
      <c r="F65" s="71">
        <v>2</v>
      </c>
      <c r="G65" s="46">
        <f t="shared" si="5"/>
        <v>8</v>
      </c>
      <c r="H65" s="78">
        <v>0</v>
      </c>
      <c r="I65" s="76">
        <v>0</v>
      </c>
      <c r="J65" s="46">
        <f t="shared" si="6"/>
        <v>8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7</v>
      </c>
      <c r="F74" s="71">
        <v>5</v>
      </c>
      <c r="G74" s="46">
        <f t="shared" si="5"/>
        <v>12</v>
      </c>
      <c r="H74" s="78">
        <v>0</v>
      </c>
      <c r="I74" s="76">
        <v>0</v>
      </c>
      <c r="J74" s="46">
        <f t="shared" si="6"/>
        <v>12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6"/>
        <v>7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17</v>
      </c>
      <c r="F110" s="71">
        <v>15</v>
      </c>
      <c r="G110" s="46">
        <f t="shared" si="20"/>
        <v>32</v>
      </c>
      <c r="H110" s="78">
        <v>0</v>
      </c>
      <c r="I110" s="76">
        <v>0</v>
      </c>
      <c r="J110" s="46">
        <f t="shared" si="21"/>
        <v>30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1</v>
      </c>
      <c r="F111" s="71">
        <v>5</v>
      </c>
      <c r="G111" s="46">
        <f t="shared" si="20"/>
        <v>6</v>
      </c>
      <c r="H111" s="78">
        <v>0</v>
      </c>
      <c r="I111" s="76">
        <v>0</v>
      </c>
      <c r="J111" s="46">
        <f t="shared" si="21"/>
        <v>5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35</v>
      </c>
      <c r="F115" s="71"/>
      <c r="G115" s="46">
        <f t="shared" si="20"/>
        <v>35</v>
      </c>
      <c r="H115" s="78">
        <v>0</v>
      </c>
      <c r="I115" s="76">
        <v>0</v>
      </c>
      <c r="J115" s="46">
        <f t="shared" si="21"/>
        <v>35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6</v>
      </c>
      <c r="F131" s="71">
        <v>5</v>
      </c>
      <c r="G131" s="46">
        <f t="shared" si="20"/>
        <v>11</v>
      </c>
      <c r="H131" s="78">
        <v>0</v>
      </c>
      <c r="I131" s="76">
        <v>0</v>
      </c>
      <c r="J131" s="46">
        <f t="shared" si="21"/>
        <v>9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22">
        <f t="shared" si="7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11</v>
      </c>
      <c r="F133" s="71">
        <v>5</v>
      </c>
      <c r="G133" s="46">
        <f t="shared" si="20"/>
        <v>16</v>
      </c>
      <c r="H133" s="78">
        <v>0</v>
      </c>
      <c r="I133" s="76">
        <v>0</v>
      </c>
      <c r="J133" s="46">
        <f t="shared" si="21"/>
        <v>15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2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12</v>
      </c>
      <c r="F178" s="71"/>
      <c r="G178" s="46">
        <f t="shared" si="28"/>
        <v>12</v>
      </c>
      <c r="H178" s="78">
        <v>0</v>
      </c>
      <c r="I178" s="76">
        <v>0</v>
      </c>
      <c r="J178" s="46">
        <f t="shared" si="29"/>
        <v>11</v>
      </c>
      <c r="K178" s="72">
        <v>1</v>
      </c>
      <c r="L178" s="20">
        <v>50</v>
      </c>
      <c r="M178" s="65">
        <f t="shared" si="32"/>
        <v>50</v>
      </c>
      <c r="N178" s="17" t="s">
        <v>16</v>
      </c>
      <c r="O178" s="18">
        <v>50</v>
      </c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9</v>
      </c>
      <c r="F180" s="71"/>
      <c r="G180" s="46">
        <f t="shared" si="28"/>
        <v>9</v>
      </c>
      <c r="H180" s="78">
        <v>0</v>
      </c>
      <c r="I180" s="76">
        <v>0</v>
      </c>
      <c r="J180" s="46">
        <f t="shared" si="29"/>
        <v>9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10</v>
      </c>
      <c r="F185" s="71"/>
      <c r="G185" s="46">
        <f t="shared" si="28"/>
        <v>10</v>
      </c>
      <c r="H185" s="78">
        <v>0</v>
      </c>
      <c r="I185" s="76">
        <v>0</v>
      </c>
      <c r="J185" s="46">
        <f t="shared" si="29"/>
        <v>9</v>
      </c>
      <c r="K185" s="72">
        <v>1</v>
      </c>
      <c r="L185" s="20">
        <v>80</v>
      </c>
      <c r="M185" s="65">
        <f t="shared" si="32"/>
        <v>80</v>
      </c>
      <c r="N185" s="17" t="s">
        <v>16</v>
      </c>
      <c r="O185" s="18"/>
      <c r="P185" s="122">
        <f t="shared" si="27"/>
        <v>80</v>
      </c>
      <c r="Q185" s="90">
        <v>63</v>
      </c>
      <c r="R185" s="43">
        <f t="shared" si="33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19</v>
      </c>
      <c r="F205" s="71"/>
      <c r="G205" s="46">
        <f t="shared" si="28"/>
        <v>19</v>
      </c>
      <c r="H205" s="78">
        <v>0</v>
      </c>
      <c r="I205" s="76">
        <v>0</v>
      </c>
      <c r="J205" s="46">
        <f t="shared" si="29"/>
        <v>19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10</v>
      </c>
      <c r="F209" s="71"/>
      <c r="G209" s="46">
        <f t="shared" si="28"/>
        <v>10</v>
      </c>
      <c r="H209" s="78">
        <v>0</v>
      </c>
      <c r="I209" s="76">
        <v>0</v>
      </c>
      <c r="J209" s="46">
        <f t="shared" si="29"/>
        <v>7</v>
      </c>
      <c r="K209" s="72">
        <v>3</v>
      </c>
      <c r="L209" s="20">
        <v>120</v>
      </c>
      <c r="M209" s="65">
        <f t="shared" si="32"/>
        <v>360</v>
      </c>
      <c r="N209" s="17" t="s">
        <v>16</v>
      </c>
      <c r="O209" s="18">
        <v>120</v>
      </c>
      <c r="P209" s="122">
        <f t="shared" si="36"/>
        <v>240</v>
      </c>
      <c r="Q209" s="90">
        <v>83</v>
      </c>
      <c r="R209" s="43">
        <f t="shared" si="33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60" si="38">E231+F231</f>
        <v>0</v>
      </c>
      <c r="H231" s="78">
        <v>0</v>
      </c>
      <c r="I231" s="76">
        <v>0</v>
      </c>
      <c r="J231" s="46">
        <f t="shared" ref="J231:J26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4</v>
      </c>
      <c r="F248" s="71"/>
      <c r="G248" s="46">
        <f t="shared" si="40"/>
        <v>4</v>
      </c>
      <c r="H248" s="78">
        <v>0</v>
      </c>
      <c r="I248" s="76">
        <v>0</v>
      </c>
      <c r="J248" s="46">
        <f t="shared" si="41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5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+'15'!J252</f>
        <v>0</v>
      </c>
      <c r="F252" s="71"/>
      <c r="G252" s="46">
        <f t="shared" si="40"/>
        <v>0</v>
      </c>
      <c r="H252" s="78"/>
      <c r="I252" s="76"/>
      <c r="J252" s="46">
        <f t="shared" si="46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+'15'!J253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6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6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+'15'!J255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6"/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+'15'!J256</f>
        <v>3</v>
      </c>
      <c r="F256" s="71"/>
      <c r="G256" s="46">
        <f t="shared" si="38"/>
        <v>3</v>
      </c>
      <c r="H256" s="78">
        <v>0</v>
      </c>
      <c r="I256" s="76">
        <v>0</v>
      </c>
      <c r="J256" s="46">
        <f t="shared" si="39"/>
        <v>3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+'15'!J257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>
        <v>39</v>
      </c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+'15'!J258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+'15'!J259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+'15'!J260</f>
        <v>0</v>
      </c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3">E261+F261</f>
        <v>0</v>
      </c>
      <c r="H261" s="78">
        <v>0</v>
      </c>
      <c r="I261" s="76">
        <v>0</v>
      </c>
      <c r="J261" s="46">
        <f t="shared" ref="J261" si="54">+G261-H261-K261-I261</f>
        <v>0</v>
      </c>
      <c r="K261" s="72"/>
      <c r="L261" s="20"/>
      <c r="M261" s="65">
        <f t="shared" ref="M261" si="55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6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1414.18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73" t="s">
        <v>212</v>
      </c>
      <c r="L263" s="174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4255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785</v>
      </c>
      <c r="O266" s="2">
        <v>370</v>
      </c>
      <c r="P266" s="2">
        <v>65</v>
      </c>
      <c r="Q266" s="88">
        <v>120</v>
      </c>
      <c r="R266" s="2">
        <v>100</v>
      </c>
      <c r="S266" s="2">
        <v>130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830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2640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2640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8"/>
  <sheetViews>
    <sheetView zoomScale="70" zoomScaleNormal="70" workbookViewId="0">
      <pane xSplit="10" ySplit="4" topLeftCell="K251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B257" sqref="B257: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30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11</v>
      </c>
      <c r="F15" s="71"/>
      <c r="G15" s="46">
        <f t="shared" si="0"/>
        <v>11</v>
      </c>
      <c r="H15" s="78">
        <v>0</v>
      </c>
      <c r="I15" s="76">
        <v>0</v>
      </c>
      <c r="J15" s="46">
        <f t="shared" si="1"/>
        <v>11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2">
        <f t="shared" si="3"/>
        <v>25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20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24</v>
      </c>
      <c r="F29" s="71"/>
      <c r="G29" s="46">
        <f t="shared" si="5"/>
        <v>24</v>
      </c>
      <c r="H29" s="78">
        <v>0</v>
      </c>
      <c r="I29" s="76">
        <v>0</v>
      </c>
      <c r="J29" s="46">
        <f t="shared" si="6"/>
        <v>24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20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1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22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8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8</v>
      </c>
      <c r="F65" s="71"/>
      <c r="G65" s="46">
        <f t="shared" si="5"/>
        <v>8</v>
      </c>
      <c r="H65" s="78">
        <v>0</v>
      </c>
      <c r="I65" s="76">
        <v>0</v>
      </c>
      <c r="J65" s="46">
        <f t="shared" si="6"/>
        <v>6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2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6"/>
        <v>7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30</v>
      </c>
      <c r="F110" s="71"/>
      <c r="G110" s="46">
        <f t="shared" si="20"/>
        <v>30</v>
      </c>
      <c r="H110" s="78">
        <v>0</v>
      </c>
      <c r="I110" s="76">
        <v>0</v>
      </c>
      <c r="J110" s="46">
        <f t="shared" si="21"/>
        <v>26</v>
      </c>
      <c r="K110" s="72">
        <v>4</v>
      </c>
      <c r="L110" s="22">
        <v>120</v>
      </c>
      <c r="M110" s="65">
        <f t="shared" si="8"/>
        <v>480</v>
      </c>
      <c r="N110" s="17" t="s">
        <v>16</v>
      </c>
      <c r="O110" s="18"/>
      <c r="P110" s="122">
        <f t="shared" si="7"/>
        <v>480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3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/>
      <c r="P111" s="122">
        <f t="shared" si="7"/>
        <v>500</v>
      </c>
      <c r="Q111" s="90"/>
      <c r="R111" s="43">
        <f t="shared" si="26"/>
        <v>68.5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35</v>
      </c>
      <c r="F115" s="71"/>
      <c r="G115" s="46">
        <f t="shared" si="20"/>
        <v>35</v>
      </c>
      <c r="H115" s="78">
        <v>0</v>
      </c>
      <c r="I115" s="76">
        <v>0</v>
      </c>
      <c r="J115" s="46">
        <f t="shared" si="21"/>
        <v>35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9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15</v>
      </c>
      <c r="F133" s="71"/>
      <c r="G133" s="46">
        <f t="shared" si="20"/>
        <v>15</v>
      </c>
      <c r="H133" s="78">
        <v>0</v>
      </c>
      <c r="I133" s="76">
        <v>0</v>
      </c>
      <c r="J133" s="46">
        <f t="shared" si="21"/>
        <v>15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9</v>
      </c>
      <c r="F180" s="71"/>
      <c r="G180" s="46">
        <f t="shared" si="28"/>
        <v>9</v>
      </c>
      <c r="H180" s="78">
        <v>0</v>
      </c>
      <c r="I180" s="76">
        <v>0</v>
      </c>
      <c r="J180" s="46">
        <f t="shared" si="29"/>
        <v>9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19</v>
      </c>
      <c r="F205" s="71"/>
      <c r="G205" s="46">
        <f t="shared" si="28"/>
        <v>19</v>
      </c>
      <c r="H205" s="78">
        <v>0</v>
      </c>
      <c r="I205" s="76">
        <v>0</v>
      </c>
      <c r="J205" s="46">
        <f t="shared" si="29"/>
        <v>19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7</v>
      </c>
      <c r="F209" s="71"/>
      <c r="G209" s="46">
        <f t="shared" si="28"/>
        <v>7</v>
      </c>
      <c r="H209" s="78">
        <v>0</v>
      </c>
      <c r="I209" s="76">
        <v>0</v>
      </c>
      <c r="J209" s="46">
        <f t="shared" si="29"/>
        <v>4</v>
      </c>
      <c r="K209" s="72">
        <v>3</v>
      </c>
      <c r="L209" s="20">
        <v>120</v>
      </c>
      <c r="M209" s="65">
        <f t="shared" si="32"/>
        <v>360</v>
      </c>
      <c r="N209" s="17" t="s">
        <v>16</v>
      </c>
      <c r="O209" s="18"/>
      <c r="P209" s="122">
        <f t="shared" si="36"/>
        <v>360</v>
      </c>
      <c r="Q209" s="90">
        <v>83</v>
      </c>
      <c r="R209" s="43">
        <f t="shared" si="33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60" si="40">E235+F235</f>
        <v>0</v>
      </c>
      <c r="H235" s="78">
        <v>0</v>
      </c>
      <c r="I235" s="76">
        <v>0</v>
      </c>
      <c r="J235" s="46">
        <f t="shared" ref="J235:J261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4</v>
      </c>
      <c r="F248" s="71"/>
      <c r="G248" s="46">
        <f t="shared" si="40"/>
        <v>4</v>
      </c>
      <c r="H248" s="78">
        <v>0</v>
      </c>
      <c r="I248" s="76">
        <v>0</v>
      </c>
      <c r="J248" s="46">
        <f t="shared" si="41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>
        <v>10</v>
      </c>
      <c r="G249" s="46">
        <f t="shared" si="40"/>
        <v>10</v>
      </c>
      <c r="H249" s="78">
        <v>0</v>
      </c>
      <c r="I249" s="76">
        <v>0</v>
      </c>
      <c r="J249" s="46">
        <f t="shared" si="41"/>
        <v>10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26</v>
      </c>
      <c r="M253" s="65">
        <f t="shared" si="32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+'16'!J255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1"/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+'16'!J256</f>
        <v>3</v>
      </c>
      <c r="F256" s="71"/>
      <c r="G256" s="46">
        <f t="shared" si="40"/>
        <v>3</v>
      </c>
      <c r="H256" s="78">
        <v>0</v>
      </c>
      <c r="I256" s="76">
        <v>0</v>
      </c>
      <c r="J256" s="46">
        <f t="shared" si="41"/>
        <v>3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+'16'!J257</f>
        <v>0</v>
      </c>
      <c r="F257" s="71">
        <v>10</v>
      </c>
      <c r="G257" s="46">
        <f t="shared" si="40"/>
        <v>10</v>
      </c>
      <c r="H257" s="78">
        <v>0</v>
      </c>
      <c r="I257" s="76">
        <v>0</v>
      </c>
      <c r="J257" s="46">
        <f t="shared" si="41"/>
        <v>8</v>
      </c>
      <c r="K257" s="72">
        <v>2</v>
      </c>
      <c r="L257" s="20">
        <v>39</v>
      </c>
      <c r="M257" s="65">
        <f t="shared" si="32"/>
        <v>78</v>
      </c>
      <c r="N257" s="17" t="s">
        <v>16</v>
      </c>
      <c r="O257" s="18"/>
      <c r="P257" s="122">
        <f t="shared" si="36"/>
        <v>78</v>
      </c>
      <c r="Q257" s="90"/>
      <c r="R257" s="43">
        <f t="shared" ref="R257" si="47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2"/>
        <v>0</v>
      </c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+'16'!J259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2"/>
        <v>0</v>
      </c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48">E261+F261</f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ref="M261" si="49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0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724.97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73" t="s">
        <v>212</v>
      </c>
      <c r="L263" s="174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2383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838</v>
      </c>
      <c r="O266" s="2">
        <v>838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25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1520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1520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8"/>
  <sheetViews>
    <sheetView zoomScale="70" zoomScaleNormal="70" workbookViewId="0">
      <pane xSplit="10" ySplit="4" topLeftCell="K242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B257" sqref="B257: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23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2">
        <f t="shared" ref="P6:P69" si="3">SUM(M6-O6)</f>
        <v>700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11</v>
      </c>
      <c r="F15" s="71"/>
      <c r="G15" s="46">
        <f t="shared" si="0"/>
        <v>11</v>
      </c>
      <c r="H15" s="78">
        <v>0</v>
      </c>
      <c r="I15" s="76">
        <v>0</v>
      </c>
      <c r="J15" s="46">
        <f t="shared" si="1"/>
        <v>11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24</v>
      </c>
      <c r="F29" s="71"/>
      <c r="G29" s="46">
        <f t="shared" si="5"/>
        <v>24</v>
      </c>
      <c r="H29" s="78">
        <v>0</v>
      </c>
      <c r="I29" s="76">
        <v>0</v>
      </c>
      <c r="J29" s="46">
        <f t="shared" si="6"/>
        <v>24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9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2">
        <f t="shared" si="7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6"/>
        <v>7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26</v>
      </c>
      <c r="F110" s="71"/>
      <c r="G110" s="46">
        <f t="shared" si="20"/>
        <v>26</v>
      </c>
      <c r="H110" s="78">
        <v>0</v>
      </c>
      <c r="I110" s="76">
        <v>0</v>
      </c>
      <c r="J110" s="46">
        <f t="shared" si="21"/>
        <v>24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>
        <v>60</v>
      </c>
      <c r="P110" s="122">
        <f t="shared" si="7"/>
        <v>180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35</v>
      </c>
      <c r="F115" s="71"/>
      <c r="G115" s="46">
        <f t="shared" si="20"/>
        <v>35</v>
      </c>
      <c r="H115" s="78">
        <v>0</v>
      </c>
      <c r="I115" s="76">
        <v>0</v>
      </c>
      <c r="J115" s="46">
        <f t="shared" si="21"/>
        <v>35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9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15</v>
      </c>
      <c r="F133" s="71"/>
      <c r="G133" s="46">
        <f t="shared" si="20"/>
        <v>15</v>
      </c>
      <c r="H133" s="78">
        <v>0</v>
      </c>
      <c r="I133" s="76">
        <v>0</v>
      </c>
      <c r="J133" s="46">
        <f t="shared" si="21"/>
        <v>13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9</v>
      </c>
      <c r="F180" s="71"/>
      <c r="G180" s="46">
        <f t="shared" si="28"/>
        <v>9</v>
      </c>
      <c r="H180" s="78">
        <v>0</v>
      </c>
      <c r="I180" s="76">
        <v>0</v>
      </c>
      <c r="J180" s="46">
        <f t="shared" si="29"/>
        <v>9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19</v>
      </c>
      <c r="F205" s="71"/>
      <c r="G205" s="46">
        <f t="shared" si="28"/>
        <v>19</v>
      </c>
      <c r="H205" s="78">
        <v>0</v>
      </c>
      <c r="I205" s="76">
        <v>0</v>
      </c>
      <c r="J205" s="46">
        <f t="shared" si="29"/>
        <v>19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4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6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60" si="40">E235+F235</f>
        <v>0</v>
      </c>
      <c r="H235" s="78">
        <v>0</v>
      </c>
      <c r="I235" s="76">
        <v>0</v>
      </c>
      <c r="J235" s="46">
        <f t="shared" ref="J235:J259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4</v>
      </c>
      <c r="F248" s="71"/>
      <c r="G248" s="46">
        <f t="shared" si="40"/>
        <v>4</v>
      </c>
      <c r="H248" s="78">
        <v>0</v>
      </c>
      <c r="I248" s="76">
        <v>0</v>
      </c>
      <c r="J248" s="46">
        <f t="shared" si="41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10</v>
      </c>
      <c r="F249" s="71"/>
      <c r="G249" s="46">
        <f t="shared" si="40"/>
        <v>10</v>
      </c>
      <c r="H249" s="78">
        <v>0</v>
      </c>
      <c r="I249" s="76">
        <v>0</v>
      </c>
      <c r="J249" s="46">
        <f t="shared" si="41"/>
        <v>9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>
        <v>25</v>
      </c>
      <c r="P249" s="122">
        <f t="shared" si="36"/>
        <v>25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+'17'!J253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+'17'!J255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1"/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+'17'!J256</f>
        <v>3</v>
      </c>
      <c r="F256" s="71"/>
      <c r="G256" s="46">
        <f t="shared" si="40"/>
        <v>3</v>
      </c>
      <c r="H256" s="78">
        <v>0</v>
      </c>
      <c r="I256" s="76">
        <v>0</v>
      </c>
      <c r="J256" s="46">
        <f t="shared" si="41"/>
        <v>3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8</v>
      </c>
      <c r="F257" s="71"/>
      <c r="G257" s="46">
        <f t="shared" si="40"/>
        <v>8</v>
      </c>
      <c r="H257" s="78">
        <v>0</v>
      </c>
      <c r="I257" s="76">
        <v>0</v>
      </c>
      <c r="J257" s="46">
        <f t="shared" si="41"/>
        <v>8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49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+'17'!J259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+'17'!J260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0">E261+F261</f>
        <v>0</v>
      </c>
      <c r="H261" s="78">
        <v>0</v>
      </c>
      <c r="I261" s="76">
        <v>0</v>
      </c>
      <c r="J261" s="46">
        <f t="shared" ref="J261" si="51">+G261-H261-K261-I261</f>
        <v>0</v>
      </c>
      <c r="K261" s="72"/>
      <c r="L261" s="20"/>
      <c r="M261" s="65">
        <f t="shared" ref="M261" si="52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3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565.80999999999995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73" t="s">
        <v>212</v>
      </c>
      <c r="L263" s="174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1840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120</v>
      </c>
      <c r="O266" s="2">
        <v>120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110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1610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1610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8"/>
  <sheetViews>
    <sheetView zoomScale="70" zoomScaleNormal="70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M62" sqref="M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9</v>
      </c>
      <c r="F5" s="71">
        <v>5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68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23</v>
      </c>
      <c r="K6" s="72"/>
      <c r="L6" s="15">
        <v>100</v>
      </c>
      <c r="M6" s="65">
        <f>+L6*K6</f>
        <v>0</v>
      </c>
      <c r="N6" s="17" t="s">
        <v>16</v>
      </c>
      <c r="O6" s="18"/>
      <c r="P6" s="23">
        <f t="shared" ref="P6:P69" si="2">SUM(M6-O6)</f>
        <v>0</v>
      </c>
      <c r="Q6" s="121">
        <v>36.43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122">
        <f t="shared" si="2"/>
        <v>50</v>
      </c>
      <c r="Q11" s="121">
        <v>19.36</v>
      </c>
      <c r="R11" s="43">
        <f t="shared" si="3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11</v>
      </c>
      <c r="F15" s="71">
        <v>5</v>
      </c>
      <c r="G15" s="46">
        <f t="shared" si="0"/>
        <v>16</v>
      </c>
      <c r="H15" s="78">
        <v>0</v>
      </c>
      <c r="I15" s="76">
        <v>0</v>
      </c>
      <c r="J15" s="46">
        <f t="shared" si="1"/>
        <v>16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5</v>
      </c>
      <c r="F18" s="71">
        <v>5</v>
      </c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4</v>
      </c>
      <c r="F20" s="71">
        <v>3</v>
      </c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122">
        <f t="shared" si="2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1</v>
      </c>
      <c r="F21" s="71">
        <v>3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19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2"/>
        <v>0</v>
      </c>
      <c r="Q22" s="121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1"/>
        <v>14</v>
      </c>
      <c r="K28" s="72">
        <v>2</v>
      </c>
      <c r="L28" s="15">
        <v>100</v>
      </c>
      <c r="M28" s="65">
        <f t="shared" si="4"/>
        <v>200</v>
      </c>
      <c r="N28" s="17" t="s">
        <v>16</v>
      </c>
      <c r="O28" s="18">
        <v>100</v>
      </c>
      <c r="P28" s="122">
        <f t="shared" si="2"/>
        <v>100</v>
      </c>
      <c r="Q28" s="121">
        <v>30.86</v>
      </c>
      <c r="R28" s="43">
        <f t="shared" si="3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24</v>
      </c>
      <c r="F29" s="71"/>
      <c r="G29" s="46">
        <f t="shared" si="5"/>
        <v>24</v>
      </c>
      <c r="H29" s="78">
        <v>0</v>
      </c>
      <c r="I29" s="76">
        <v>0</v>
      </c>
      <c r="J29" s="46">
        <f t="shared" si="1"/>
        <v>24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1"/>
        <v>15</v>
      </c>
      <c r="K31" s="72">
        <v>3</v>
      </c>
      <c r="L31" s="15">
        <v>100</v>
      </c>
      <c r="M31" s="65">
        <f t="shared" si="4"/>
        <v>300</v>
      </c>
      <c r="N31" s="17" t="s">
        <v>16</v>
      </c>
      <c r="O31" s="18">
        <v>150</v>
      </c>
      <c r="P31" s="122">
        <f t="shared" si="2"/>
        <v>150</v>
      </c>
      <c r="Q31" s="121">
        <v>34.64</v>
      </c>
      <c r="R31" s="43">
        <f t="shared" si="3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1"/>
        <v>3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122">
        <f t="shared" si="2"/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>
        <v>1</v>
      </c>
      <c r="G34" s="46">
        <f t="shared" si="5"/>
        <v>1</v>
      </c>
      <c r="H34" s="78">
        <v>0</v>
      </c>
      <c r="I34" s="76">
        <v>0</v>
      </c>
      <c r="J34" s="46">
        <f t="shared" si="1"/>
        <v>0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122">
        <f t="shared" si="2"/>
        <v>130</v>
      </c>
      <c r="Q34" s="90">
        <v>38.07</v>
      </c>
      <c r="R34" s="43">
        <f t="shared" si="3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1"/>
        <v>5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1</v>
      </c>
      <c r="F39" s="71">
        <v>5</v>
      </c>
      <c r="G39" s="46">
        <f t="shared" si="5"/>
        <v>6</v>
      </c>
      <c r="H39" s="78">
        <v>0</v>
      </c>
      <c r="I39" s="76">
        <v>0</v>
      </c>
      <c r="J39" s="46">
        <f t="shared" si="1"/>
        <v>6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4</v>
      </c>
      <c r="F40" s="71">
        <v>5</v>
      </c>
      <c r="G40" s="46">
        <f t="shared" si="5"/>
        <v>9</v>
      </c>
      <c r="H40" s="78">
        <v>0</v>
      </c>
      <c r="I40" s="76">
        <v>0</v>
      </c>
      <c r="J40" s="46">
        <f t="shared" si="1"/>
        <v>9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8</v>
      </c>
      <c r="F41" s="71">
        <v>5</v>
      </c>
      <c r="G41" s="46">
        <f t="shared" si="5"/>
        <v>13</v>
      </c>
      <c r="H41" s="78">
        <v>0</v>
      </c>
      <c r="I41" s="76">
        <v>0</v>
      </c>
      <c r="J41" s="46">
        <f t="shared" si="1"/>
        <v>13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2</v>
      </c>
      <c r="F46" s="71">
        <v>5</v>
      </c>
      <c r="G46" s="46">
        <f t="shared" si="5"/>
        <v>7</v>
      </c>
      <c r="H46" s="78">
        <v>0</v>
      </c>
      <c r="I46" s="76">
        <v>0</v>
      </c>
      <c r="J46" s="46">
        <f t="shared" si="1"/>
        <v>7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121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5</v>
      </c>
      <c r="F47" s="71">
        <v>5</v>
      </c>
      <c r="G47" s="46">
        <f t="shared" si="5"/>
        <v>10</v>
      </c>
      <c r="H47" s="78">
        <v>0</v>
      </c>
      <c r="I47" s="76">
        <v>0</v>
      </c>
      <c r="J47" s="46">
        <f t="shared" si="1"/>
        <v>10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6</v>
      </c>
      <c r="F48" s="71">
        <v>5</v>
      </c>
      <c r="G48" s="46">
        <f t="shared" si="5"/>
        <v>11</v>
      </c>
      <c r="H48" s="78">
        <v>0</v>
      </c>
      <c r="I48" s="76">
        <v>0</v>
      </c>
      <c r="J48" s="46">
        <f t="shared" si="1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2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9</v>
      </c>
      <c r="F49" s="71">
        <v>5</v>
      </c>
      <c r="G49" s="46">
        <f t="shared" si="5"/>
        <v>14</v>
      </c>
      <c r="H49" s="78">
        <v>0</v>
      </c>
      <c r="I49" s="76">
        <v>0</v>
      </c>
      <c r="J49" s="46">
        <f t="shared" si="1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7</v>
      </c>
      <c r="F50" s="71">
        <v>5</v>
      </c>
      <c r="G50" s="46">
        <f t="shared" si="5"/>
        <v>12</v>
      </c>
      <c r="H50" s="78">
        <v>0</v>
      </c>
      <c r="I50" s="76">
        <v>0</v>
      </c>
      <c r="J50" s="46">
        <f t="shared" si="1"/>
        <v>12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ref="M51:M56" si="6"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6"/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4</v>
      </c>
      <c r="F53" s="71">
        <v>5</v>
      </c>
      <c r="G53" s="46">
        <f t="shared" si="5"/>
        <v>9</v>
      </c>
      <c r="H53" s="78">
        <v>0</v>
      </c>
      <c r="I53" s="76">
        <v>0</v>
      </c>
      <c r="J53" s="46">
        <f t="shared" si="1"/>
        <v>8</v>
      </c>
      <c r="K53" s="72">
        <v>1</v>
      </c>
      <c r="L53" s="20">
        <v>50</v>
      </c>
      <c r="M53" s="65">
        <f t="shared" si="6"/>
        <v>50</v>
      </c>
      <c r="N53" s="17" t="s">
        <v>16</v>
      </c>
      <c r="O53" s="18"/>
      <c r="P53" s="122">
        <f t="shared" si="2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6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6"/>
        <v>0</v>
      </c>
      <c r="N55" s="17" t="s">
        <v>16</v>
      </c>
      <c r="O55" s="18"/>
      <c r="P55" s="23">
        <f t="shared" si="2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6"/>
        <v>0</v>
      </c>
      <c r="N56" s="17" t="s">
        <v>16</v>
      </c>
      <c r="O56" s="18"/>
      <c r="P56" s="23">
        <f t="shared" si="2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1"/>
        <v>2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1"/>
        <v>6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1"/>
        <v>2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8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7"/>
        <v>8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22">
        <f t="shared" si="8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7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3</v>
      </c>
      <c r="F77" s="71">
        <v>5</v>
      </c>
      <c r="G77" s="46">
        <f t="shared" si="5"/>
        <v>8</v>
      </c>
      <c r="H77" s="78">
        <v>0</v>
      </c>
      <c r="I77" s="76">
        <v>0</v>
      </c>
      <c r="J77" s="46">
        <f t="shared" si="7"/>
        <v>8</v>
      </c>
      <c r="K77" s="72"/>
      <c r="L77" s="21">
        <v>50</v>
      </c>
      <c r="M77" s="65">
        <f t="shared" si="4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8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7"/>
        <v>3</v>
      </c>
      <c r="K80" s="72">
        <v>1</v>
      </c>
      <c r="L80" s="15">
        <v>55</v>
      </c>
      <c r="M80" s="65">
        <f t="shared" si="4"/>
        <v>55</v>
      </c>
      <c r="N80" s="17" t="s">
        <v>16</v>
      </c>
      <c r="O80" s="18"/>
      <c r="P80" s="122">
        <f t="shared" si="8"/>
        <v>55</v>
      </c>
      <c r="Q80" s="90">
        <v>14.35</v>
      </c>
      <c r="R80" s="43">
        <f t="shared" si="3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7"/>
        <v>7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7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ref="M88" si="17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8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9">E94+F94</f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9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9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9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9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9"/>
        <v>0</v>
      </c>
      <c r="H99" s="78">
        <v>0</v>
      </c>
      <c r="I99" s="76">
        <v>0</v>
      </c>
      <c r="J99" s="46">
        <f t="shared" si="7"/>
        <v>0</v>
      </c>
      <c r="K99" s="72"/>
      <c r="L99" s="20">
        <v>35</v>
      </c>
      <c r="M99" s="65">
        <f t="shared" ref="M99:M105" si="20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" si="21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9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20"/>
        <v>0</v>
      </c>
      <c r="N100" s="17" t="s">
        <v>16</v>
      </c>
      <c r="O100" s="18"/>
      <c r="P100" s="23">
        <f t="shared" si="8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9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20"/>
        <v>0</v>
      </c>
      <c r="N101" s="17" t="s">
        <v>16</v>
      </c>
      <c r="O101" s="18"/>
      <c r="P101" s="23">
        <f t="shared" si="8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2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20"/>
        <v>0</v>
      </c>
      <c r="N102" s="17" t="s">
        <v>16</v>
      </c>
      <c r="O102" s="18"/>
      <c r="P102" s="23">
        <f t="shared" si="8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20"/>
        <v>0</v>
      </c>
      <c r="N103" s="17" t="s">
        <v>16</v>
      </c>
      <c r="O103" s="18"/>
      <c r="P103" s="23">
        <f t="shared" si="8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20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ref="R104:R111" si="23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20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9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23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9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23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9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 t="shared" si="23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9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>
        <f t="shared" si="23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24</v>
      </c>
      <c r="F110" s="71"/>
      <c r="G110" s="46">
        <f t="shared" si="19"/>
        <v>24</v>
      </c>
      <c r="H110" s="78">
        <v>0</v>
      </c>
      <c r="I110" s="76">
        <v>0</v>
      </c>
      <c r="J110" s="46">
        <f t="shared" si="7"/>
        <v>21</v>
      </c>
      <c r="K110" s="72">
        <v>3</v>
      </c>
      <c r="L110" s="22">
        <v>120</v>
      </c>
      <c r="M110" s="65">
        <f t="shared" si="9"/>
        <v>360</v>
      </c>
      <c r="N110" s="17" t="s">
        <v>16</v>
      </c>
      <c r="O110" s="18"/>
      <c r="P110" s="122">
        <f t="shared" si="8"/>
        <v>360</v>
      </c>
      <c r="Q110" s="90"/>
      <c r="R110" s="43">
        <f t="shared" si="23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3</v>
      </c>
      <c r="F111" s="71"/>
      <c r="G111" s="46">
        <f t="shared" si="19"/>
        <v>3</v>
      </c>
      <c r="H111" s="78">
        <v>0</v>
      </c>
      <c r="I111" s="76">
        <v>0</v>
      </c>
      <c r="J111" s="46">
        <f t="shared" si="7"/>
        <v>3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23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13</v>
      </c>
      <c r="F112" s="71"/>
      <c r="G112" s="46">
        <f t="shared" si="19"/>
        <v>13</v>
      </c>
      <c r="H112" s="78">
        <v>0</v>
      </c>
      <c r="I112" s="76">
        <v>0</v>
      </c>
      <c r="J112" s="46">
        <f t="shared" si="7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0</v>
      </c>
      <c r="F113" s="71"/>
      <c r="G113" s="46">
        <f t="shared" si="19"/>
        <v>0</v>
      </c>
      <c r="H113" s="78">
        <v>0</v>
      </c>
      <c r="I113" s="76">
        <v>0</v>
      </c>
      <c r="J113" s="46">
        <f t="shared" si="7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9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35</v>
      </c>
      <c r="F115" s="71"/>
      <c r="G115" s="46">
        <f t="shared" si="19"/>
        <v>35</v>
      </c>
      <c r="H115" s="78">
        <v>0</v>
      </c>
      <c r="I115" s="76">
        <v>0</v>
      </c>
      <c r="J115" s="46">
        <f t="shared" si="7"/>
        <v>31</v>
      </c>
      <c r="K115" s="72">
        <v>4</v>
      </c>
      <c r="L115" s="22">
        <v>60</v>
      </c>
      <c r="M115" s="65">
        <f t="shared" si="9"/>
        <v>240</v>
      </c>
      <c r="N115" s="17" t="s">
        <v>16</v>
      </c>
      <c r="O115" s="18">
        <v>120</v>
      </c>
      <c r="P115" s="122">
        <f t="shared" si="8"/>
        <v>120</v>
      </c>
      <c r="Q115" s="90">
        <v>23.61</v>
      </c>
      <c r="R115" s="43">
        <f t="shared" si="10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8</v>
      </c>
      <c r="F116" s="71"/>
      <c r="G116" s="46">
        <f t="shared" si="19"/>
        <v>8</v>
      </c>
      <c r="H116" s="78">
        <v>0</v>
      </c>
      <c r="I116" s="76">
        <v>0</v>
      </c>
      <c r="J116" s="46">
        <f t="shared" si="7"/>
        <v>8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9"/>
        <v>0</v>
      </c>
      <c r="H117" s="78">
        <v>0</v>
      </c>
      <c r="I117" s="76">
        <v>0</v>
      </c>
      <c r="J117" s="46">
        <f t="shared" si="7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9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9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9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9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9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9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9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9"/>
        <v>0</v>
      </c>
      <c r="H125" s="78">
        <v>0</v>
      </c>
      <c r="I125" s="76">
        <v>0</v>
      </c>
      <c r="J125" s="46">
        <f t="shared" si="7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9"/>
        <v>0</v>
      </c>
      <c r="H126" s="78">
        <v>0</v>
      </c>
      <c r="I126" s="76">
        <v>0</v>
      </c>
      <c r="J126" s="46">
        <f t="shared" si="7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9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9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9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9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9</v>
      </c>
      <c r="F131" s="71">
        <v>5</v>
      </c>
      <c r="G131" s="46">
        <f t="shared" si="19"/>
        <v>14</v>
      </c>
      <c r="H131" s="78">
        <v>0</v>
      </c>
      <c r="I131" s="76">
        <v>0</v>
      </c>
      <c r="J131" s="46">
        <f t="shared" si="7"/>
        <v>14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>
        <v>5</v>
      </c>
      <c r="G132" s="46">
        <f t="shared" si="19"/>
        <v>5</v>
      </c>
      <c r="H132" s="78">
        <v>0</v>
      </c>
      <c r="I132" s="76">
        <v>0</v>
      </c>
      <c r="J132" s="46">
        <f t="shared" si="7"/>
        <v>5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13</v>
      </c>
      <c r="F133" s="71">
        <v>5</v>
      </c>
      <c r="G133" s="46">
        <f t="shared" si="19"/>
        <v>18</v>
      </c>
      <c r="H133" s="78">
        <v>0</v>
      </c>
      <c r="I133" s="76">
        <v>0</v>
      </c>
      <c r="J133" s="46">
        <f t="shared" ref="J133:J196" si="24">+G133-H133-K133-I133</f>
        <v>14</v>
      </c>
      <c r="K133" s="72">
        <v>4</v>
      </c>
      <c r="L133" s="20">
        <v>50</v>
      </c>
      <c r="M133" s="65">
        <f t="shared" si="9"/>
        <v>200</v>
      </c>
      <c r="N133" s="17" t="s">
        <v>16</v>
      </c>
      <c r="O133" s="18"/>
      <c r="P133" s="122">
        <f t="shared" si="8"/>
        <v>200</v>
      </c>
      <c r="Q133" s="90">
        <v>24.21</v>
      </c>
      <c r="R133" s="43">
        <f t="shared" si="10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9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97" si="25">SUM(M134-O134)</f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9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5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9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5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9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5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9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5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9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5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9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5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9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5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9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5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9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5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9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5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9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5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9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5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9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5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9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5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9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5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9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5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9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5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9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5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9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5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9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5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9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5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9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5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9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5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9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5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9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5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9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5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9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5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6">E162+F162</f>
        <v>0</v>
      </c>
      <c r="H162" s="78">
        <v>0</v>
      </c>
      <c r="I162" s="76">
        <v>0</v>
      </c>
      <c r="J162" s="46">
        <f t="shared" si="24"/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5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6"/>
        <v>0</v>
      </c>
      <c r="H163" s="78">
        <v>0</v>
      </c>
      <c r="I163" s="76">
        <v>0</v>
      </c>
      <c r="J163" s="46">
        <f t="shared" si="24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5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6"/>
        <v>0</v>
      </c>
      <c r="H164" s="78">
        <v>0</v>
      </c>
      <c r="I164" s="76">
        <v>0</v>
      </c>
      <c r="J164" s="46">
        <f t="shared" si="24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5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6"/>
        <v>0</v>
      </c>
      <c r="H165" s="78">
        <v>0</v>
      </c>
      <c r="I165" s="76">
        <v>0</v>
      </c>
      <c r="J165" s="46">
        <f t="shared" si="24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5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6"/>
        <v>0</v>
      </c>
      <c r="H166" s="78">
        <v>0</v>
      </c>
      <c r="I166" s="76">
        <v>0</v>
      </c>
      <c r="J166" s="46">
        <f t="shared" si="24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5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6"/>
        <v>0</v>
      </c>
      <c r="H167" s="78">
        <v>0</v>
      </c>
      <c r="I167" s="76">
        <v>0</v>
      </c>
      <c r="J167" s="46">
        <f t="shared" si="2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5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6"/>
        <v>0</v>
      </c>
      <c r="H168" s="78">
        <v>0</v>
      </c>
      <c r="I168" s="76">
        <v>0</v>
      </c>
      <c r="J168" s="46">
        <f t="shared" si="2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5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6"/>
        <v>0</v>
      </c>
      <c r="H169" s="78">
        <v>0</v>
      </c>
      <c r="I169" s="76">
        <v>0</v>
      </c>
      <c r="J169" s="46">
        <f t="shared" si="24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5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6"/>
        <v>0</v>
      </c>
      <c r="H170" s="78">
        <v>0</v>
      </c>
      <c r="I170" s="76">
        <v>0</v>
      </c>
      <c r="J170" s="46">
        <f t="shared" si="24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5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6"/>
        <v>0</v>
      </c>
      <c r="H171" s="78">
        <v>0</v>
      </c>
      <c r="I171" s="76">
        <v>0</v>
      </c>
      <c r="J171" s="46">
        <f t="shared" si="24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5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6"/>
        <v>0</v>
      </c>
      <c r="H172" s="78">
        <v>0</v>
      </c>
      <c r="I172" s="76">
        <v>0</v>
      </c>
      <c r="J172" s="46">
        <f t="shared" si="24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5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4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5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7">E174+F174</f>
        <v>0</v>
      </c>
      <c r="H174" s="78">
        <v>0</v>
      </c>
      <c r="I174" s="76">
        <v>0</v>
      </c>
      <c r="J174" s="46">
        <f t="shared" si="24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5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9</v>
      </c>
      <c r="F175" s="71"/>
      <c r="G175" s="46">
        <f t="shared" si="26"/>
        <v>9</v>
      </c>
      <c r="H175" s="78">
        <v>0</v>
      </c>
      <c r="I175" s="76">
        <v>0</v>
      </c>
      <c r="J175" s="46">
        <f t="shared" si="24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5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6"/>
        <v>0</v>
      </c>
      <c r="H176" s="78">
        <v>0</v>
      </c>
      <c r="I176" s="76">
        <v>0</v>
      </c>
      <c r="J176" s="46">
        <f t="shared" si="2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5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6"/>
        <v>0</v>
      </c>
      <c r="H177" s="78">
        <v>0</v>
      </c>
      <c r="I177" s="76">
        <v>0</v>
      </c>
      <c r="J177" s="46">
        <f t="shared" si="24"/>
        <v>0</v>
      </c>
      <c r="K177" s="72"/>
      <c r="L177" s="20">
        <v>55</v>
      </c>
      <c r="M177" s="65">
        <f t="shared" ref="M177:M260" si="28">+L177*K177</f>
        <v>0</v>
      </c>
      <c r="N177" s="17" t="s">
        <v>16</v>
      </c>
      <c r="O177" s="18"/>
      <c r="P177" s="23">
        <f t="shared" si="25"/>
        <v>0</v>
      </c>
      <c r="Q177" s="90"/>
      <c r="R177" s="43">
        <f t="shared" ref="R177:R260" si="2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11</v>
      </c>
      <c r="F178" s="71"/>
      <c r="G178" s="46">
        <f t="shared" si="26"/>
        <v>11</v>
      </c>
      <c r="H178" s="78">
        <v>0</v>
      </c>
      <c r="I178" s="76">
        <v>0</v>
      </c>
      <c r="J178" s="46">
        <f t="shared" si="24"/>
        <v>11</v>
      </c>
      <c r="K178" s="72"/>
      <c r="L178" s="20">
        <v>55</v>
      </c>
      <c r="M178" s="65">
        <f t="shared" si="28"/>
        <v>0</v>
      </c>
      <c r="N178" s="17" t="s">
        <v>16</v>
      </c>
      <c r="O178" s="18"/>
      <c r="P178" s="23">
        <f t="shared" si="2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6"/>
        <v>0</v>
      </c>
      <c r="H179" s="78">
        <v>0</v>
      </c>
      <c r="I179" s="76">
        <v>0</v>
      </c>
      <c r="J179" s="46">
        <f t="shared" si="24"/>
        <v>0</v>
      </c>
      <c r="K179" s="72"/>
      <c r="L179" s="20">
        <v>10</v>
      </c>
      <c r="M179" s="65">
        <f t="shared" si="28"/>
        <v>0</v>
      </c>
      <c r="N179" s="17" t="s">
        <v>16</v>
      </c>
      <c r="O179" s="18"/>
      <c r="P179" s="23">
        <f t="shared" si="25"/>
        <v>0</v>
      </c>
      <c r="Q179" s="90">
        <v>6.82</v>
      </c>
      <c r="R179" s="43">
        <f t="shared" si="2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9</v>
      </c>
      <c r="F180" s="71"/>
      <c r="G180" s="46">
        <f t="shared" si="26"/>
        <v>9</v>
      </c>
      <c r="H180" s="78">
        <v>0</v>
      </c>
      <c r="I180" s="76">
        <v>0</v>
      </c>
      <c r="J180" s="46">
        <f t="shared" si="24"/>
        <v>3</v>
      </c>
      <c r="K180" s="72">
        <v>6</v>
      </c>
      <c r="L180" s="20">
        <v>35</v>
      </c>
      <c r="M180" s="65">
        <f t="shared" si="28"/>
        <v>210</v>
      </c>
      <c r="N180" s="17" t="s">
        <v>16</v>
      </c>
      <c r="O180" s="18">
        <v>90</v>
      </c>
      <c r="P180" s="122">
        <f t="shared" si="25"/>
        <v>120</v>
      </c>
      <c r="Q180" s="90"/>
      <c r="R180" s="43">
        <f t="shared" si="2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6"/>
        <v>0</v>
      </c>
      <c r="H181" s="78">
        <v>0</v>
      </c>
      <c r="I181" s="76">
        <v>0</v>
      </c>
      <c r="J181" s="46">
        <f t="shared" si="2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5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6"/>
        <v>0</v>
      </c>
      <c r="H182" s="78">
        <v>0</v>
      </c>
      <c r="I182" s="76">
        <v>0</v>
      </c>
      <c r="J182" s="46">
        <f t="shared" si="24"/>
        <v>0</v>
      </c>
      <c r="K182" s="72"/>
      <c r="L182" s="20">
        <v>40</v>
      </c>
      <c r="M182" s="65">
        <f t="shared" si="28"/>
        <v>0</v>
      </c>
      <c r="N182" s="17" t="s">
        <v>16</v>
      </c>
      <c r="O182" s="18"/>
      <c r="P182" s="23">
        <f t="shared" si="25"/>
        <v>0</v>
      </c>
      <c r="Q182" s="90">
        <v>20</v>
      </c>
      <c r="R182" s="43">
        <f t="shared" si="2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6"/>
        <v>0</v>
      </c>
      <c r="H183" s="78">
        <v>0</v>
      </c>
      <c r="I183" s="76">
        <v>0</v>
      </c>
      <c r="J183" s="46">
        <f t="shared" si="2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5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6"/>
        <v>0</v>
      </c>
      <c r="H184" s="78">
        <v>0</v>
      </c>
      <c r="I184" s="76">
        <v>0</v>
      </c>
      <c r="J184" s="46">
        <f t="shared" si="24"/>
        <v>0</v>
      </c>
      <c r="K184" s="72"/>
      <c r="L184" s="20">
        <v>50</v>
      </c>
      <c r="M184" s="65">
        <f t="shared" si="28"/>
        <v>0</v>
      </c>
      <c r="N184" s="17" t="s">
        <v>16</v>
      </c>
      <c r="O184" s="18"/>
      <c r="P184" s="23">
        <f t="shared" si="25"/>
        <v>0</v>
      </c>
      <c r="Q184" s="90">
        <v>24.99</v>
      </c>
      <c r="R184" s="43">
        <f t="shared" si="2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9</v>
      </c>
      <c r="F185" s="71"/>
      <c r="G185" s="46">
        <f t="shared" si="26"/>
        <v>9</v>
      </c>
      <c r="H185" s="78">
        <v>0</v>
      </c>
      <c r="I185" s="76">
        <v>0</v>
      </c>
      <c r="J185" s="46">
        <f t="shared" si="24"/>
        <v>9</v>
      </c>
      <c r="K185" s="72"/>
      <c r="L185" s="20">
        <v>80</v>
      </c>
      <c r="M185" s="65">
        <f t="shared" si="28"/>
        <v>0</v>
      </c>
      <c r="N185" s="17" t="s">
        <v>16</v>
      </c>
      <c r="O185" s="18"/>
      <c r="P185" s="23">
        <f t="shared" si="25"/>
        <v>0</v>
      </c>
      <c r="Q185" s="90">
        <v>63</v>
      </c>
      <c r="R185" s="43">
        <f t="shared" si="2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6"/>
        <v>0</v>
      </c>
      <c r="H186" s="78">
        <v>0</v>
      </c>
      <c r="I186" s="76">
        <v>0</v>
      </c>
      <c r="J186" s="46">
        <f t="shared" si="24"/>
        <v>0</v>
      </c>
      <c r="K186" s="72"/>
      <c r="L186" s="20">
        <v>15</v>
      </c>
      <c r="M186" s="65">
        <f t="shared" si="28"/>
        <v>0</v>
      </c>
      <c r="N186" s="17" t="s">
        <v>16</v>
      </c>
      <c r="O186" s="18"/>
      <c r="P186" s="23">
        <f t="shared" si="25"/>
        <v>0</v>
      </c>
      <c r="Q186" s="90">
        <v>3.5</v>
      </c>
      <c r="R186" s="43">
        <f t="shared" ref="R186" si="30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 t="shared" si="24"/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5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 t="shared" si="24"/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5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4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5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6"/>
        <v>0</v>
      </c>
      <c r="H190" s="78">
        <v>0</v>
      </c>
      <c r="I190" s="76">
        <v>0</v>
      </c>
      <c r="J190" s="46">
        <f t="shared" si="24"/>
        <v>0</v>
      </c>
      <c r="K190" s="72"/>
      <c r="L190" s="20">
        <v>80</v>
      </c>
      <c r="M190" s="65">
        <f t="shared" si="28"/>
        <v>0</v>
      </c>
      <c r="N190" s="17" t="s">
        <v>16</v>
      </c>
      <c r="O190" s="18"/>
      <c r="P190" s="23">
        <f t="shared" si="25"/>
        <v>0</v>
      </c>
      <c r="Q190" s="90"/>
      <c r="R190" s="43">
        <f t="shared" ref="R190" si="3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6"/>
        <v>0</v>
      </c>
      <c r="H191" s="78">
        <v>0</v>
      </c>
      <c r="I191" s="76">
        <v>0</v>
      </c>
      <c r="J191" s="46">
        <f t="shared" si="24"/>
        <v>0</v>
      </c>
      <c r="K191" s="72"/>
      <c r="L191" s="20">
        <v>35</v>
      </c>
      <c r="M191" s="65">
        <f t="shared" si="28"/>
        <v>0</v>
      </c>
      <c r="N191" s="17" t="s">
        <v>16</v>
      </c>
      <c r="O191" s="18"/>
      <c r="P191" s="23">
        <f t="shared" si="25"/>
        <v>0</v>
      </c>
      <c r="Q191" s="90">
        <v>40.28</v>
      </c>
      <c r="R191" s="43">
        <f t="shared" si="2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6"/>
        <v>0</v>
      </c>
      <c r="H192" s="78">
        <v>0</v>
      </c>
      <c r="I192" s="76">
        <v>0</v>
      </c>
      <c r="J192" s="46">
        <f t="shared" si="24"/>
        <v>0</v>
      </c>
      <c r="K192" s="72"/>
      <c r="L192" s="20">
        <v>35</v>
      </c>
      <c r="M192" s="65">
        <f t="shared" si="28"/>
        <v>0</v>
      </c>
      <c r="N192" s="17" t="s">
        <v>16</v>
      </c>
      <c r="O192" s="18"/>
      <c r="P192" s="23">
        <f t="shared" si="25"/>
        <v>0</v>
      </c>
      <c r="Q192" s="90"/>
      <c r="R192" s="43">
        <f t="shared" si="2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0</v>
      </c>
      <c r="F193" s="71"/>
      <c r="G193" s="46">
        <f t="shared" si="26"/>
        <v>0</v>
      </c>
      <c r="H193" s="78">
        <v>0</v>
      </c>
      <c r="I193" s="76">
        <v>0</v>
      </c>
      <c r="J193" s="46">
        <f t="shared" si="24"/>
        <v>0</v>
      </c>
      <c r="K193" s="72"/>
      <c r="L193" s="20">
        <v>60</v>
      </c>
      <c r="M193" s="65">
        <f t="shared" si="28"/>
        <v>0</v>
      </c>
      <c r="N193" s="17" t="s">
        <v>16</v>
      </c>
      <c r="O193" s="18"/>
      <c r="P193" s="23">
        <f t="shared" si="25"/>
        <v>0</v>
      </c>
      <c r="Q193" s="90">
        <v>38</v>
      </c>
      <c r="R193" s="43">
        <f t="shared" si="2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0</v>
      </c>
      <c r="F194" s="71"/>
      <c r="G194" s="46">
        <f t="shared" si="26"/>
        <v>0</v>
      </c>
      <c r="H194" s="78">
        <v>0</v>
      </c>
      <c r="I194" s="76">
        <v>0</v>
      </c>
      <c r="J194" s="46">
        <f t="shared" si="24"/>
        <v>0</v>
      </c>
      <c r="K194" s="72"/>
      <c r="L194" s="20">
        <v>120</v>
      </c>
      <c r="M194" s="65">
        <f t="shared" si="28"/>
        <v>0</v>
      </c>
      <c r="N194" s="17" t="s">
        <v>16</v>
      </c>
      <c r="O194" s="18"/>
      <c r="P194" s="23">
        <f t="shared" si="25"/>
        <v>0</v>
      </c>
      <c r="Q194" s="90">
        <v>73</v>
      </c>
      <c r="R194" s="43">
        <f t="shared" si="29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6"/>
        <v>0</v>
      </c>
      <c r="H195" s="78">
        <v>0</v>
      </c>
      <c r="I195" s="76">
        <v>0</v>
      </c>
      <c r="J195" s="46">
        <f t="shared" si="24"/>
        <v>0</v>
      </c>
      <c r="K195" s="72"/>
      <c r="L195" s="20">
        <v>60</v>
      </c>
      <c r="M195" s="65">
        <f t="shared" si="28"/>
        <v>0</v>
      </c>
      <c r="N195" s="17" t="s">
        <v>16</v>
      </c>
      <c r="O195" s="18"/>
      <c r="P195" s="23">
        <f t="shared" si="25"/>
        <v>0</v>
      </c>
      <c r="Q195" s="90">
        <v>38</v>
      </c>
      <c r="R195" s="43">
        <f t="shared" si="2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6"/>
        <v>0</v>
      </c>
      <c r="H196" s="78">
        <v>0</v>
      </c>
      <c r="I196" s="76">
        <v>0</v>
      </c>
      <c r="J196" s="46">
        <f t="shared" si="24"/>
        <v>0</v>
      </c>
      <c r="K196" s="72"/>
      <c r="L196" s="20">
        <v>120</v>
      </c>
      <c r="M196" s="65">
        <f t="shared" si="28"/>
        <v>0</v>
      </c>
      <c r="N196" s="17" t="s">
        <v>16</v>
      </c>
      <c r="O196" s="18"/>
      <c r="P196" s="23">
        <f t="shared" si="25"/>
        <v>0</v>
      </c>
      <c r="Q196" s="90">
        <v>73</v>
      </c>
      <c r="R196" s="43">
        <f t="shared" si="2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6"/>
        <v>0</v>
      </c>
      <c r="H197" s="78">
        <v>0</v>
      </c>
      <c r="I197" s="76">
        <v>0</v>
      </c>
      <c r="J197" s="46">
        <f t="shared" ref="J197:J260" si="32">+G197-H197-K197-I197</f>
        <v>0</v>
      </c>
      <c r="K197" s="72"/>
      <c r="L197" s="20">
        <v>50</v>
      </c>
      <c r="M197" s="65">
        <f t="shared" si="28"/>
        <v>0</v>
      </c>
      <c r="N197" s="17" t="s">
        <v>16</v>
      </c>
      <c r="O197" s="18"/>
      <c r="P197" s="23">
        <f t="shared" si="25"/>
        <v>0</v>
      </c>
      <c r="Q197" s="90">
        <v>23.74</v>
      </c>
      <c r="R197" s="43">
        <f t="shared" si="2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3</v>
      </c>
      <c r="F198" s="71"/>
      <c r="G198" s="46">
        <f t="shared" si="26"/>
        <v>3</v>
      </c>
      <c r="H198" s="78">
        <v>0</v>
      </c>
      <c r="I198" s="76">
        <v>0</v>
      </c>
      <c r="J198" s="46">
        <f t="shared" si="32"/>
        <v>3</v>
      </c>
      <c r="K198" s="72"/>
      <c r="L198" s="20">
        <v>150</v>
      </c>
      <c r="M198" s="65">
        <f t="shared" si="28"/>
        <v>0</v>
      </c>
      <c r="N198" s="17" t="s">
        <v>16</v>
      </c>
      <c r="O198" s="18"/>
      <c r="P198" s="23">
        <f t="shared" ref="P198:P261" si="33">SUM(M198-O198)</f>
        <v>0</v>
      </c>
      <c r="Q198" s="90">
        <v>64.38</v>
      </c>
      <c r="R198" s="43">
        <f t="shared" si="2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6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28"/>
        <v>0</v>
      </c>
      <c r="N199" s="17" t="s">
        <v>16</v>
      </c>
      <c r="O199" s="18"/>
      <c r="P199" s="23">
        <f t="shared" si="33"/>
        <v>0</v>
      </c>
      <c r="Q199" s="90">
        <v>105</v>
      </c>
      <c r="R199" s="43">
        <f t="shared" si="2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6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28"/>
        <v>0</v>
      </c>
      <c r="N200" s="17" t="s">
        <v>16</v>
      </c>
      <c r="O200" s="18"/>
      <c r="P200" s="23">
        <f t="shared" si="33"/>
        <v>0</v>
      </c>
      <c r="Q200" s="90">
        <v>73</v>
      </c>
      <c r="R200" s="43">
        <f t="shared" si="2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6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28"/>
        <v>0</v>
      </c>
      <c r="N201" s="17" t="s">
        <v>16</v>
      </c>
      <c r="O201" s="18"/>
      <c r="P201" s="23">
        <f t="shared" si="33"/>
        <v>0</v>
      </c>
      <c r="Q201" s="90">
        <v>60</v>
      </c>
      <c r="R201" s="43">
        <f t="shared" si="2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6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28"/>
        <v>0</v>
      </c>
      <c r="N202" s="17" t="s">
        <v>16</v>
      </c>
      <c r="O202" s="18"/>
      <c r="P202" s="23">
        <f t="shared" si="33"/>
        <v>0</v>
      </c>
      <c r="Q202" s="90">
        <v>60</v>
      </c>
      <c r="R202" s="43">
        <f t="shared" si="2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6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28"/>
        <v>0</v>
      </c>
      <c r="N203" s="17" t="s">
        <v>16</v>
      </c>
      <c r="O203" s="18"/>
      <c r="P203" s="23">
        <f t="shared" si="33"/>
        <v>0</v>
      </c>
      <c r="Q203" s="90">
        <v>60</v>
      </c>
      <c r="R203" s="43">
        <f t="shared" si="2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6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28"/>
        <v>0</v>
      </c>
      <c r="N204" s="17" t="s">
        <v>16</v>
      </c>
      <c r="O204" s="18"/>
      <c r="P204" s="23">
        <f t="shared" si="33"/>
        <v>0</v>
      </c>
      <c r="Q204" s="90">
        <v>60</v>
      </c>
      <c r="R204" s="43">
        <f t="shared" si="2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19</v>
      </c>
      <c r="F205" s="71"/>
      <c r="G205" s="46">
        <f t="shared" si="26"/>
        <v>19</v>
      </c>
      <c r="H205" s="78">
        <v>0</v>
      </c>
      <c r="I205" s="76">
        <v>0</v>
      </c>
      <c r="J205" s="46">
        <f t="shared" si="32"/>
        <v>19</v>
      </c>
      <c r="K205" s="72"/>
      <c r="L205" s="20">
        <v>55</v>
      </c>
      <c r="M205" s="65">
        <f t="shared" si="28"/>
        <v>0</v>
      </c>
      <c r="N205" s="17" t="s">
        <v>16</v>
      </c>
      <c r="O205" s="18"/>
      <c r="P205" s="23">
        <f t="shared" si="33"/>
        <v>0</v>
      </c>
      <c r="Q205" s="90">
        <v>40</v>
      </c>
      <c r="R205" s="43">
        <f t="shared" si="2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6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28"/>
        <v>0</v>
      </c>
      <c r="N206" s="17" t="s">
        <v>16</v>
      </c>
      <c r="O206" s="18"/>
      <c r="P206" s="23">
        <f t="shared" si="33"/>
        <v>0</v>
      </c>
      <c r="Q206" s="90">
        <v>60</v>
      </c>
      <c r="R206" s="43">
        <f t="shared" si="2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2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3"/>
        <v>0</v>
      </c>
      <c r="Q207" s="90"/>
      <c r="R207" s="43">
        <f t="shared" ref="R207" si="34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6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28"/>
        <v>0</v>
      </c>
      <c r="N208" s="17" t="s">
        <v>16</v>
      </c>
      <c r="O208" s="18"/>
      <c r="P208" s="23">
        <f t="shared" si="33"/>
        <v>0</v>
      </c>
      <c r="Q208" s="90">
        <v>33</v>
      </c>
      <c r="R208" s="43">
        <f t="shared" si="2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4</v>
      </c>
      <c r="F209" s="71"/>
      <c r="G209" s="46">
        <f t="shared" si="26"/>
        <v>4</v>
      </c>
      <c r="H209" s="78">
        <v>0</v>
      </c>
      <c r="I209" s="76">
        <v>0</v>
      </c>
      <c r="J209" s="46">
        <f t="shared" si="32"/>
        <v>4</v>
      </c>
      <c r="K209" s="72"/>
      <c r="L209" s="20">
        <v>120</v>
      </c>
      <c r="M209" s="65">
        <f t="shared" si="28"/>
        <v>0</v>
      </c>
      <c r="N209" s="17" t="s">
        <v>16</v>
      </c>
      <c r="O209" s="18"/>
      <c r="P209" s="23">
        <f t="shared" si="33"/>
        <v>0</v>
      </c>
      <c r="Q209" s="90">
        <v>83</v>
      </c>
      <c r="R209" s="43">
        <f t="shared" si="29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6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3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6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28"/>
        <v>0</v>
      </c>
      <c r="N211" s="17" t="s">
        <v>16</v>
      </c>
      <c r="O211" s="18"/>
      <c r="P211" s="23">
        <f t="shared" si="33"/>
        <v>0</v>
      </c>
      <c r="Q211" s="90">
        <v>15</v>
      </c>
      <c r="R211" s="43">
        <f t="shared" si="2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6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28"/>
        <v>0</v>
      </c>
      <c r="N212" s="17" t="s">
        <v>16</v>
      </c>
      <c r="O212" s="18"/>
      <c r="P212" s="23">
        <f t="shared" si="33"/>
        <v>0</v>
      </c>
      <c r="Q212" s="90">
        <v>15</v>
      </c>
      <c r="R212" s="43">
        <f t="shared" si="2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6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28"/>
        <v>0</v>
      </c>
      <c r="N213" s="17" t="s">
        <v>16</v>
      </c>
      <c r="O213" s="18"/>
      <c r="P213" s="23">
        <f t="shared" si="33"/>
        <v>0</v>
      </c>
      <c r="Q213" s="90">
        <v>15</v>
      </c>
      <c r="R213" s="43">
        <f t="shared" si="2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6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3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6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3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6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28"/>
        <v>0</v>
      </c>
      <c r="N216" s="17" t="s">
        <v>16</v>
      </c>
      <c r="O216" s="18"/>
      <c r="P216" s="23">
        <f t="shared" si="33"/>
        <v>0</v>
      </c>
      <c r="Q216" s="90">
        <v>9</v>
      </c>
      <c r="R216" s="43">
        <f t="shared" si="2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6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28"/>
        <v>0</v>
      </c>
      <c r="N217" s="17" t="s">
        <v>16</v>
      </c>
      <c r="O217" s="18"/>
      <c r="P217" s="23">
        <f t="shared" si="33"/>
        <v>0</v>
      </c>
      <c r="Q217" s="90"/>
      <c r="R217" s="43">
        <f t="shared" si="2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6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28"/>
        <v>0</v>
      </c>
      <c r="N218" s="17" t="s">
        <v>16</v>
      </c>
      <c r="O218" s="18"/>
      <c r="P218" s="23">
        <f t="shared" si="33"/>
        <v>0</v>
      </c>
      <c r="Q218" s="90">
        <v>16.670000000000002</v>
      </c>
      <c r="R218" s="43">
        <f t="shared" si="2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6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28"/>
        <v>0</v>
      </c>
      <c r="N219" s="17" t="s">
        <v>16</v>
      </c>
      <c r="O219" s="18"/>
      <c r="P219" s="23">
        <f t="shared" si="33"/>
        <v>0</v>
      </c>
      <c r="Q219" s="90"/>
      <c r="R219" s="43">
        <f t="shared" si="2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6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28"/>
        <v>0</v>
      </c>
      <c r="N220" s="17" t="s">
        <v>16</v>
      </c>
      <c r="O220" s="18"/>
      <c r="P220" s="23">
        <f t="shared" si="33"/>
        <v>0</v>
      </c>
      <c r="Q220" s="90">
        <v>85</v>
      </c>
      <c r="R220" s="43">
        <f t="shared" si="2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6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28"/>
        <v>0</v>
      </c>
      <c r="N221" s="17" t="s">
        <v>16</v>
      </c>
      <c r="O221" s="18"/>
      <c r="P221" s="23">
        <f t="shared" si="33"/>
        <v>0</v>
      </c>
      <c r="Q221" s="90">
        <v>100</v>
      </c>
      <c r="R221" s="43">
        <f t="shared" si="2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6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28"/>
        <v>0</v>
      </c>
      <c r="N222" s="17" t="s">
        <v>16</v>
      </c>
      <c r="O222" s="18"/>
      <c r="P222" s="23">
        <f t="shared" si="33"/>
        <v>0</v>
      </c>
      <c r="Q222" s="90">
        <v>250</v>
      </c>
      <c r="R222" s="43">
        <f t="shared" si="2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6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28"/>
        <v>0</v>
      </c>
      <c r="N223" s="17" t="s">
        <v>16</v>
      </c>
      <c r="O223" s="18"/>
      <c r="P223" s="23">
        <f t="shared" si="33"/>
        <v>0</v>
      </c>
      <c r="Q223" s="90"/>
      <c r="R223" s="43">
        <f t="shared" si="2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6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28"/>
        <v>0</v>
      </c>
      <c r="N224" s="17" t="s">
        <v>16</v>
      </c>
      <c r="O224" s="18"/>
      <c r="P224" s="23">
        <f t="shared" si="33"/>
        <v>0</v>
      </c>
      <c r="Q224" s="90"/>
      <c r="R224" s="43">
        <f t="shared" si="2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6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28"/>
        <v>0</v>
      </c>
      <c r="N225" s="17" t="s">
        <v>16</v>
      </c>
      <c r="O225" s="18"/>
      <c r="P225" s="23">
        <f t="shared" si="33"/>
        <v>0</v>
      </c>
      <c r="Q225" s="90">
        <v>28.59</v>
      </c>
      <c r="R225" s="43">
        <f t="shared" si="2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6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28"/>
        <v>0</v>
      </c>
      <c r="N226" s="17" t="s">
        <v>16</v>
      </c>
      <c r="O226" s="18"/>
      <c r="P226" s="23">
        <f t="shared" si="33"/>
        <v>0</v>
      </c>
      <c r="Q226" s="90">
        <v>23.7</v>
      </c>
      <c r="R226" s="43">
        <f t="shared" si="2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6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28"/>
        <v>0</v>
      </c>
      <c r="N227" s="17" t="s">
        <v>16</v>
      </c>
      <c r="O227" s="18"/>
      <c r="P227" s="23">
        <f t="shared" si="33"/>
        <v>0</v>
      </c>
      <c r="Q227" s="90">
        <v>20.36</v>
      </c>
      <c r="R227" s="43">
        <f t="shared" si="2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6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3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6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28"/>
        <v>0</v>
      </c>
      <c r="N229" s="17" t="s">
        <v>16</v>
      </c>
      <c r="O229" s="18"/>
      <c r="P229" s="23">
        <f t="shared" si="33"/>
        <v>0</v>
      </c>
      <c r="Q229" s="90"/>
      <c r="R229" s="43">
        <f t="shared" si="29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6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28"/>
        <v>0</v>
      </c>
      <c r="N230" s="17" t="s">
        <v>16</v>
      </c>
      <c r="O230" s="18"/>
      <c r="P230" s="23">
        <f t="shared" si="33"/>
        <v>0</v>
      </c>
      <c r="Q230" s="90"/>
      <c r="R230" s="43">
        <f t="shared" si="29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60" si="35">E231+F231</f>
        <v>0</v>
      </c>
      <c r="H231" s="78">
        <v>0</v>
      </c>
      <c r="I231" s="76">
        <v>0</v>
      </c>
      <c r="J231" s="46">
        <f t="shared" si="32"/>
        <v>0</v>
      </c>
      <c r="K231" s="72"/>
      <c r="L231" s="20">
        <v>100</v>
      </c>
      <c r="M231" s="65">
        <f t="shared" si="28"/>
        <v>0</v>
      </c>
      <c r="N231" s="17" t="s">
        <v>16</v>
      </c>
      <c r="O231" s="18"/>
      <c r="P231" s="23">
        <f t="shared" si="33"/>
        <v>0</v>
      </c>
      <c r="Q231" s="90"/>
      <c r="R231" s="43">
        <f t="shared" si="29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5"/>
        <v>0</v>
      </c>
      <c r="H232" s="78">
        <v>0</v>
      </c>
      <c r="I232" s="76">
        <v>0</v>
      </c>
      <c r="J232" s="46">
        <f t="shared" si="32"/>
        <v>0</v>
      </c>
      <c r="K232" s="72"/>
      <c r="L232" s="20">
        <v>350</v>
      </c>
      <c r="M232" s="65">
        <f t="shared" si="28"/>
        <v>0</v>
      </c>
      <c r="N232" s="17" t="s">
        <v>16</v>
      </c>
      <c r="O232" s="18"/>
      <c r="P232" s="23">
        <f t="shared" si="33"/>
        <v>0</v>
      </c>
      <c r="Q232" s="90"/>
      <c r="R232" s="43">
        <f t="shared" si="29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5"/>
        <v>0</v>
      </c>
      <c r="H233" s="78">
        <v>0</v>
      </c>
      <c r="I233" s="76">
        <v>0</v>
      </c>
      <c r="J233" s="46">
        <f t="shared" si="32"/>
        <v>0</v>
      </c>
      <c r="K233" s="72"/>
      <c r="L233" s="20">
        <v>60</v>
      </c>
      <c r="M233" s="65">
        <f t="shared" si="28"/>
        <v>0</v>
      </c>
      <c r="N233" s="17" t="s">
        <v>16</v>
      </c>
      <c r="O233" s="18"/>
      <c r="P233" s="23">
        <f t="shared" si="33"/>
        <v>0</v>
      </c>
      <c r="Q233" s="90"/>
      <c r="R233" s="43">
        <f t="shared" si="29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5"/>
        <v>0</v>
      </c>
      <c r="H234" s="78">
        <v>0</v>
      </c>
      <c r="I234" s="76">
        <v>0</v>
      </c>
      <c r="J234" s="46">
        <f t="shared" si="32"/>
        <v>0</v>
      </c>
      <c r="K234" s="72"/>
      <c r="L234" s="20">
        <v>50</v>
      </c>
      <c r="M234" s="65">
        <f t="shared" si="28"/>
        <v>0</v>
      </c>
      <c r="N234" s="17" t="s">
        <v>16</v>
      </c>
      <c r="O234" s="18"/>
      <c r="P234" s="23">
        <f t="shared" si="33"/>
        <v>0</v>
      </c>
      <c r="Q234" s="90"/>
      <c r="R234" s="43">
        <f t="shared" si="29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5" si="36">E235+F235</f>
        <v>0</v>
      </c>
      <c r="H235" s="78">
        <v>0</v>
      </c>
      <c r="I235" s="76">
        <v>0</v>
      </c>
      <c r="J235" s="46">
        <f t="shared" si="32"/>
        <v>0</v>
      </c>
      <c r="K235" s="72"/>
      <c r="L235" s="20">
        <v>100</v>
      </c>
      <c r="M235" s="65">
        <f t="shared" ref="M235:M247" si="37">+L235*K235</f>
        <v>0</v>
      </c>
      <c r="N235" s="17" t="s">
        <v>16</v>
      </c>
      <c r="O235" s="18"/>
      <c r="P235" s="23">
        <f t="shared" si="33"/>
        <v>0</v>
      </c>
      <c r="Q235" s="90"/>
      <c r="R235" s="43">
        <f t="shared" ref="R235:R247" si="38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6"/>
        <v>0</v>
      </c>
      <c r="H236" s="78">
        <v>0</v>
      </c>
      <c r="I236" s="76">
        <v>0</v>
      </c>
      <c r="J236" s="46">
        <f t="shared" si="32"/>
        <v>0</v>
      </c>
      <c r="K236" s="72"/>
      <c r="L236" s="20">
        <v>120</v>
      </c>
      <c r="M236" s="65">
        <f t="shared" si="37"/>
        <v>0</v>
      </c>
      <c r="N236" s="17" t="s">
        <v>16</v>
      </c>
      <c r="O236" s="18"/>
      <c r="P236" s="23">
        <f t="shared" si="33"/>
        <v>0</v>
      </c>
      <c r="Q236" s="90"/>
      <c r="R236" s="43">
        <f t="shared" si="38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6"/>
        <v>0</v>
      </c>
      <c r="H237" s="78">
        <v>0</v>
      </c>
      <c r="I237" s="76">
        <v>0</v>
      </c>
      <c r="J237" s="46">
        <f t="shared" si="32"/>
        <v>0</v>
      </c>
      <c r="K237" s="72"/>
      <c r="L237" s="20">
        <v>60</v>
      </c>
      <c r="M237" s="65">
        <f t="shared" si="37"/>
        <v>0</v>
      </c>
      <c r="N237" s="17" t="s">
        <v>16</v>
      </c>
      <c r="O237" s="18"/>
      <c r="P237" s="23">
        <f t="shared" si="33"/>
        <v>0</v>
      </c>
      <c r="Q237" s="90"/>
      <c r="R237" s="43">
        <f t="shared" si="38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6"/>
        <v>0</v>
      </c>
      <c r="H238" s="78">
        <v>0</v>
      </c>
      <c r="I238" s="76">
        <v>0</v>
      </c>
      <c r="J238" s="46">
        <f t="shared" si="32"/>
        <v>0</v>
      </c>
      <c r="K238" s="72"/>
      <c r="L238" s="20">
        <v>150</v>
      </c>
      <c r="M238" s="65">
        <f t="shared" si="37"/>
        <v>0</v>
      </c>
      <c r="N238" s="17" t="s">
        <v>16</v>
      </c>
      <c r="O238" s="18"/>
      <c r="P238" s="23">
        <f t="shared" si="33"/>
        <v>0</v>
      </c>
      <c r="Q238" s="90"/>
      <c r="R238" s="43">
        <f t="shared" si="38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6"/>
        <v>0</v>
      </c>
      <c r="H239" s="78">
        <v>0</v>
      </c>
      <c r="I239" s="76">
        <v>0</v>
      </c>
      <c r="J239" s="46">
        <f t="shared" si="32"/>
        <v>0</v>
      </c>
      <c r="K239" s="72"/>
      <c r="L239" s="20">
        <v>150</v>
      </c>
      <c r="M239" s="65">
        <f t="shared" si="37"/>
        <v>0</v>
      </c>
      <c r="N239" s="17" t="s">
        <v>16</v>
      </c>
      <c r="O239" s="18"/>
      <c r="P239" s="23">
        <f t="shared" si="33"/>
        <v>0</v>
      </c>
      <c r="Q239" s="90"/>
      <c r="R239" s="43">
        <f t="shared" si="38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6"/>
        <v>0</v>
      </c>
      <c r="H240" s="78">
        <v>0</v>
      </c>
      <c r="I240" s="76">
        <v>0</v>
      </c>
      <c r="J240" s="46">
        <f t="shared" si="32"/>
        <v>0</v>
      </c>
      <c r="K240" s="72"/>
      <c r="L240" s="20">
        <v>200</v>
      </c>
      <c r="M240" s="65">
        <f t="shared" si="37"/>
        <v>0</v>
      </c>
      <c r="N240" s="17" t="s">
        <v>16</v>
      </c>
      <c r="O240" s="18"/>
      <c r="P240" s="23">
        <f t="shared" si="33"/>
        <v>0</v>
      </c>
      <c r="Q240" s="90"/>
      <c r="R240" s="43">
        <f t="shared" si="3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6"/>
        <v>0</v>
      </c>
      <c r="H241" s="78">
        <v>0</v>
      </c>
      <c r="I241" s="76">
        <v>0</v>
      </c>
      <c r="J241" s="46">
        <f t="shared" si="32"/>
        <v>0</v>
      </c>
      <c r="K241" s="72"/>
      <c r="L241" s="20"/>
      <c r="M241" s="65">
        <f t="shared" si="37"/>
        <v>0</v>
      </c>
      <c r="N241" s="17" t="s">
        <v>16</v>
      </c>
      <c r="O241" s="18"/>
      <c r="P241" s="23">
        <f t="shared" si="33"/>
        <v>0</v>
      </c>
      <c r="Q241" s="90"/>
      <c r="R241" s="43">
        <f t="shared" si="38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6"/>
        <v>0</v>
      </c>
      <c r="H242" s="78">
        <v>0</v>
      </c>
      <c r="I242" s="76">
        <v>0</v>
      </c>
      <c r="J242" s="46">
        <f t="shared" si="32"/>
        <v>0</v>
      </c>
      <c r="K242" s="72"/>
      <c r="L242" s="20">
        <v>35</v>
      </c>
      <c r="M242" s="65">
        <f t="shared" si="37"/>
        <v>0</v>
      </c>
      <c r="N242" s="17" t="s">
        <v>16</v>
      </c>
      <c r="O242" s="18"/>
      <c r="P242" s="23">
        <f t="shared" si="33"/>
        <v>0</v>
      </c>
      <c r="Q242" s="90"/>
      <c r="R242" s="43">
        <f t="shared" si="38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6"/>
        <v>0</v>
      </c>
      <c r="H243" s="78">
        <v>0</v>
      </c>
      <c r="I243" s="76">
        <v>0</v>
      </c>
      <c r="J243" s="46">
        <f t="shared" si="32"/>
        <v>0</v>
      </c>
      <c r="K243" s="72"/>
      <c r="L243" s="20">
        <v>39</v>
      </c>
      <c r="M243" s="65">
        <f t="shared" ref="M243:M246" si="39">+L243*K243</f>
        <v>0</v>
      </c>
      <c r="N243" s="17" t="s">
        <v>16</v>
      </c>
      <c r="O243" s="18"/>
      <c r="P243" s="23">
        <f t="shared" si="33"/>
        <v>0</v>
      </c>
      <c r="Q243" s="90"/>
      <c r="R243" s="43">
        <f t="shared" ref="R243:R246" si="4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6"/>
        <v>0</v>
      </c>
      <c r="H244" s="78">
        <v>0</v>
      </c>
      <c r="I244" s="76">
        <v>0</v>
      </c>
      <c r="J244" s="46">
        <f t="shared" si="32"/>
        <v>0</v>
      </c>
      <c r="K244" s="72"/>
      <c r="L244" s="20">
        <v>55</v>
      </c>
      <c r="M244" s="65">
        <f t="shared" si="39"/>
        <v>0</v>
      </c>
      <c r="N244" s="17" t="s">
        <v>16</v>
      </c>
      <c r="O244" s="18"/>
      <c r="P244" s="23">
        <f t="shared" si="33"/>
        <v>0</v>
      </c>
      <c r="Q244" s="90"/>
      <c r="R244" s="43">
        <f t="shared" si="4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6"/>
        <v>0</v>
      </c>
      <c r="H245" s="78">
        <v>0</v>
      </c>
      <c r="I245" s="76">
        <v>0</v>
      </c>
      <c r="J245" s="46">
        <f t="shared" si="32"/>
        <v>0</v>
      </c>
      <c r="K245" s="72"/>
      <c r="L245" s="20">
        <v>40</v>
      </c>
      <c r="M245" s="65">
        <f t="shared" si="39"/>
        <v>0</v>
      </c>
      <c r="N245" s="17" t="s">
        <v>16</v>
      </c>
      <c r="O245" s="18"/>
      <c r="P245" s="23">
        <f t="shared" si="33"/>
        <v>0</v>
      </c>
      <c r="Q245" s="90"/>
      <c r="R245" s="43">
        <f t="shared" si="4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6"/>
        <v>0</v>
      </c>
      <c r="H246" s="78">
        <v>0</v>
      </c>
      <c r="I246" s="76">
        <v>0</v>
      </c>
      <c r="J246" s="46">
        <f t="shared" si="32"/>
        <v>0</v>
      </c>
      <c r="K246" s="72"/>
      <c r="L246" s="20">
        <v>49</v>
      </c>
      <c r="M246" s="65">
        <f t="shared" si="39"/>
        <v>0</v>
      </c>
      <c r="N246" s="17" t="s">
        <v>16</v>
      </c>
      <c r="O246" s="18"/>
      <c r="P246" s="23">
        <f t="shared" si="33"/>
        <v>0</v>
      </c>
      <c r="Q246" s="90"/>
      <c r="R246" s="43">
        <f t="shared" si="4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6"/>
        <v>0</v>
      </c>
      <c r="H247" s="78">
        <v>0</v>
      </c>
      <c r="I247" s="76">
        <v>0</v>
      </c>
      <c r="J247" s="46">
        <f t="shared" si="32"/>
        <v>0</v>
      </c>
      <c r="K247" s="72"/>
      <c r="L247" s="20">
        <v>39</v>
      </c>
      <c r="M247" s="65">
        <f t="shared" si="37"/>
        <v>0</v>
      </c>
      <c r="N247" s="17" t="s">
        <v>16</v>
      </c>
      <c r="O247" s="18"/>
      <c r="P247" s="23">
        <f t="shared" si="33"/>
        <v>0</v>
      </c>
      <c r="Q247" s="90"/>
      <c r="R247" s="43">
        <f t="shared" si="38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4</v>
      </c>
      <c r="F248" s="71">
        <v>5</v>
      </c>
      <c r="G248" s="46">
        <f t="shared" si="36"/>
        <v>9</v>
      </c>
      <c r="H248" s="78">
        <v>0</v>
      </c>
      <c r="I248" s="76">
        <v>0</v>
      </c>
      <c r="J248" s="46">
        <f t="shared" si="32"/>
        <v>9</v>
      </c>
      <c r="K248" s="72"/>
      <c r="L248" s="20">
        <v>50</v>
      </c>
      <c r="M248" s="65">
        <f t="shared" si="28"/>
        <v>0</v>
      </c>
      <c r="N248" s="17" t="s">
        <v>16</v>
      </c>
      <c r="O248" s="18"/>
      <c r="P248" s="23">
        <f t="shared" si="33"/>
        <v>0</v>
      </c>
      <c r="Q248" s="90"/>
      <c r="R248" s="43">
        <f t="shared" si="29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9</v>
      </c>
      <c r="F249" s="71"/>
      <c r="G249" s="46">
        <f t="shared" si="36"/>
        <v>9</v>
      </c>
      <c r="H249" s="78">
        <v>0</v>
      </c>
      <c r="I249" s="76">
        <v>0</v>
      </c>
      <c r="J249" s="46">
        <f t="shared" si="32"/>
        <v>8</v>
      </c>
      <c r="K249" s="72">
        <v>1</v>
      </c>
      <c r="L249" s="20">
        <v>50</v>
      </c>
      <c r="M249" s="65">
        <f t="shared" si="28"/>
        <v>50</v>
      </c>
      <c r="N249" s="17" t="s">
        <v>16</v>
      </c>
      <c r="O249" s="18"/>
      <c r="P249" s="122">
        <f t="shared" si="33"/>
        <v>50</v>
      </c>
      <c r="Q249" s="90"/>
      <c r="R249" s="43">
        <f t="shared" si="29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6"/>
        <v>0</v>
      </c>
      <c r="H250" s="78">
        <v>0</v>
      </c>
      <c r="I250" s="76">
        <v>0</v>
      </c>
      <c r="J250" s="46">
        <f t="shared" si="32"/>
        <v>0</v>
      </c>
      <c r="K250" s="72"/>
      <c r="L250" s="20">
        <v>35</v>
      </c>
      <c r="M250" s="65">
        <f t="shared" si="28"/>
        <v>0</v>
      </c>
      <c r="N250" s="17" t="s">
        <v>16</v>
      </c>
      <c r="O250" s="18"/>
      <c r="P250" s="23">
        <f t="shared" si="33"/>
        <v>0</v>
      </c>
      <c r="Q250" s="90"/>
      <c r="R250" s="43">
        <f t="shared" si="29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+'18'!J251</f>
        <v>0</v>
      </c>
      <c r="F251" s="71"/>
      <c r="G251" s="46">
        <f t="shared" si="36"/>
        <v>0</v>
      </c>
      <c r="H251" s="78">
        <v>0</v>
      </c>
      <c r="I251" s="76">
        <v>0</v>
      </c>
      <c r="J251" s="46">
        <f t="shared" si="32"/>
        <v>0</v>
      </c>
      <c r="K251" s="72"/>
      <c r="L251" s="20">
        <v>28</v>
      </c>
      <c r="M251" s="65">
        <f t="shared" si="28"/>
        <v>0</v>
      </c>
      <c r="N251" s="17" t="s">
        <v>16</v>
      </c>
      <c r="O251" s="18"/>
      <c r="P251" s="23">
        <f t="shared" si="33"/>
        <v>0</v>
      </c>
      <c r="Q251" s="90"/>
      <c r="R251" s="43">
        <f t="shared" si="29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+'18'!J252</f>
        <v>0</v>
      </c>
      <c r="F252" s="71"/>
      <c r="G252" s="46">
        <f t="shared" si="36"/>
        <v>0</v>
      </c>
      <c r="H252" s="78"/>
      <c r="I252" s="76"/>
      <c r="J252" s="46">
        <f t="shared" si="32"/>
        <v>0</v>
      </c>
      <c r="K252" s="72"/>
      <c r="L252" s="20">
        <v>23</v>
      </c>
      <c r="M252" s="65">
        <f t="shared" si="28"/>
        <v>0</v>
      </c>
      <c r="N252" s="17" t="s">
        <v>16</v>
      </c>
      <c r="O252" s="18"/>
      <c r="P252" s="23">
        <f t="shared" si="33"/>
        <v>0</v>
      </c>
      <c r="Q252" s="90"/>
      <c r="R252" s="43">
        <f t="shared" si="29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+'18'!J253</f>
        <v>0</v>
      </c>
      <c r="F253" s="71"/>
      <c r="G253" s="46">
        <f t="shared" si="36"/>
        <v>0</v>
      </c>
      <c r="H253" s="78">
        <v>0</v>
      </c>
      <c r="I253" s="76">
        <v>0</v>
      </c>
      <c r="J253" s="46">
        <f t="shared" si="32"/>
        <v>0</v>
      </c>
      <c r="K253" s="72"/>
      <c r="L253" s="20">
        <v>26</v>
      </c>
      <c r="M253" s="65">
        <f t="shared" ref="M253" si="41">+L253*K253</f>
        <v>0</v>
      </c>
      <c r="N253" s="17" t="s">
        <v>16</v>
      </c>
      <c r="O253" s="18"/>
      <c r="P253" s="23">
        <f t="shared" si="33"/>
        <v>0</v>
      </c>
      <c r="Q253" s="90"/>
      <c r="R253" s="43">
        <f t="shared" ref="R253" si="42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+'18'!J254</f>
        <v>0</v>
      </c>
      <c r="F254" s="71"/>
      <c r="G254" s="46">
        <f t="shared" si="36"/>
        <v>0</v>
      </c>
      <c r="H254" s="78">
        <v>0</v>
      </c>
      <c r="I254" s="76">
        <v>0</v>
      </c>
      <c r="J254" s="46">
        <f t="shared" si="32"/>
        <v>0</v>
      </c>
      <c r="K254" s="72"/>
      <c r="L254" s="20">
        <v>45</v>
      </c>
      <c r="M254" s="65">
        <f t="shared" si="28"/>
        <v>0</v>
      </c>
      <c r="N254" s="17" t="s">
        <v>16</v>
      </c>
      <c r="O254" s="18"/>
      <c r="P254" s="23">
        <f t="shared" si="33"/>
        <v>0</v>
      </c>
      <c r="Q254" s="90"/>
      <c r="R254" s="43">
        <f t="shared" si="29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+'18'!J255</f>
        <v>5</v>
      </c>
      <c r="F255" s="71"/>
      <c r="G255" s="46">
        <f t="shared" si="36"/>
        <v>5</v>
      </c>
      <c r="H255" s="78">
        <v>0</v>
      </c>
      <c r="I255" s="76">
        <v>0</v>
      </c>
      <c r="J255" s="46">
        <f t="shared" si="32"/>
        <v>5</v>
      </c>
      <c r="K255" s="72"/>
      <c r="L255" s="20">
        <v>27</v>
      </c>
      <c r="M255" s="65">
        <f t="shared" si="28"/>
        <v>0</v>
      </c>
      <c r="N255" s="17" t="s">
        <v>16</v>
      </c>
      <c r="O255" s="18"/>
      <c r="P255" s="23">
        <f t="shared" si="33"/>
        <v>0</v>
      </c>
      <c r="Q255" s="90"/>
      <c r="R255" s="43">
        <f t="shared" si="29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+'18'!J256</f>
        <v>3</v>
      </c>
      <c r="F256" s="71"/>
      <c r="G256" s="46">
        <f t="shared" si="35"/>
        <v>3</v>
      </c>
      <c r="H256" s="78">
        <v>0</v>
      </c>
      <c r="I256" s="76">
        <v>0</v>
      </c>
      <c r="J256" s="46">
        <f t="shared" si="32"/>
        <v>3</v>
      </c>
      <c r="K256" s="72"/>
      <c r="L256" s="20">
        <v>35</v>
      </c>
      <c r="M256" s="65">
        <f t="shared" si="28"/>
        <v>0</v>
      </c>
      <c r="N256" s="17" t="s">
        <v>16</v>
      </c>
      <c r="O256" s="18"/>
      <c r="P256" s="23">
        <f t="shared" si="33"/>
        <v>0</v>
      </c>
      <c r="Q256" s="90"/>
      <c r="R256" s="43">
        <f t="shared" si="29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+'18'!J257</f>
        <v>8</v>
      </c>
      <c r="F257" s="71"/>
      <c r="G257" s="46">
        <f t="shared" si="35"/>
        <v>8</v>
      </c>
      <c r="H257" s="78">
        <v>0</v>
      </c>
      <c r="I257" s="76">
        <v>0</v>
      </c>
      <c r="J257" s="46">
        <f t="shared" si="32"/>
        <v>5</v>
      </c>
      <c r="K257" s="72">
        <v>3</v>
      </c>
      <c r="L257" s="20">
        <v>39</v>
      </c>
      <c r="M257" s="65">
        <f t="shared" ref="M257" si="43">+L257*K257</f>
        <v>117</v>
      </c>
      <c r="N257" s="17" t="s">
        <v>16</v>
      </c>
      <c r="O257" s="18">
        <v>27</v>
      </c>
      <c r="P257" s="122">
        <f t="shared" si="33"/>
        <v>90</v>
      </c>
      <c r="Q257" s="90"/>
      <c r="R257" s="43">
        <f t="shared" ref="R257" si="44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+'18'!J258</f>
        <v>0</v>
      </c>
      <c r="F258" s="71"/>
      <c r="G258" s="46"/>
      <c r="H258" s="78"/>
      <c r="I258" s="76"/>
      <c r="J258" s="46">
        <f t="shared" si="32"/>
        <v>0</v>
      </c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+'18'!J259</f>
        <v>0</v>
      </c>
      <c r="F259" s="71"/>
      <c r="G259" s="46"/>
      <c r="H259" s="78"/>
      <c r="I259" s="76"/>
      <c r="J259" s="46">
        <f t="shared" si="32"/>
        <v>0</v>
      </c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+'18'!J260</f>
        <v>0</v>
      </c>
      <c r="F260" s="71"/>
      <c r="G260" s="46">
        <f t="shared" si="35"/>
        <v>0</v>
      </c>
      <c r="H260" s="78">
        <v>0</v>
      </c>
      <c r="I260" s="76">
        <v>0</v>
      </c>
      <c r="J260" s="46">
        <f t="shared" si="32"/>
        <v>0</v>
      </c>
      <c r="K260" s="72"/>
      <c r="L260" s="20"/>
      <c r="M260" s="65">
        <f t="shared" si="28"/>
        <v>0</v>
      </c>
      <c r="N260" s="17" t="s">
        <v>16</v>
      </c>
      <c r="O260" s="18"/>
      <c r="P260" s="23">
        <f t="shared" si="33"/>
        <v>0</v>
      </c>
      <c r="Q260" s="90"/>
      <c r="R260" s="43">
        <f t="shared" si="29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45">E261+F261</f>
        <v>0</v>
      </c>
      <c r="H261" s="78">
        <v>0</v>
      </c>
      <c r="I261" s="76">
        <v>0</v>
      </c>
      <c r="J261" s="46">
        <f t="shared" ref="J261" si="46">+G261-H261-K261-I261</f>
        <v>0</v>
      </c>
      <c r="K261" s="72"/>
      <c r="L261" s="20"/>
      <c r="M261" s="65">
        <f t="shared" ref="M261" si="47">+L261*K261</f>
        <v>0</v>
      </c>
      <c r="N261" s="17" t="s">
        <v>16</v>
      </c>
      <c r="O261" s="18"/>
      <c r="P261" s="23">
        <f t="shared" si="33"/>
        <v>0</v>
      </c>
      <c r="Q261" s="90"/>
      <c r="R261" s="43">
        <f t="shared" ref="R261" si="48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549.1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73" t="s">
        <v>212</v>
      </c>
      <c r="L263" s="174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2257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375</v>
      </c>
      <c r="O266" s="2">
        <v>120</v>
      </c>
      <c r="P266" s="2">
        <v>180</v>
      </c>
      <c r="Q266" s="88">
        <v>30</v>
      </c>
      <c r="R266" s="2">
        <v>45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487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1395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1395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8"/>
  <sheetViews>
    <sheetView zoomScale="70" zoomScaleNormal="70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P274" sqref="P27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 t="shared" ref="P5:P68" si="2"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23</v>
      </c>
      <c r="K6" s="72"/>
      <c r="L6" s="15">
        <v>100</v>
      </c>
      <c r="M6" s="65">
        <f t="shared" ref="M6:M80" si="3">+L6*K6</f>
        <v>0</v>
      </c>
      <c r="N6" s="17" t="s">
        <v>16</v>
      </c>
      <c r="O6" s="18"/>
      <c r="P6" s="23">
        <f t="shared" si="2"/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16</v>
      </c>
      <c r="F15" s="71"/>
      <c r="G15" s="46">
        <f t="shared" si="0"/>
        <v>16</v>
      </c>
      <c r="H15" s="78">
        <v>0</v>
      </c>
      <c r="I15" s="76">
        <v>0</v>
      </c>
      <c r="J15" s="46">
        <f t="shared" si="1"/>
        <v>16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/>
      <c r="P21" s="122">
        <f t="shared" si="2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11</v>
      </c>
      <c r="K22" s="72">
        <v>8</v>
      </c>
      <c r="L22" s="20">
        <v>100</v>
      </c>
      <c r="M22" s="65">
        <f t="shared" si="3"/>
        <v>800</v>
      </c>
      <c r="N22" s="17" t="s">
        <v>16</v>
      </c>
      <c r="O22" s="18">
        <v>90</v>
      </c>
      <c r="P22" s="122">
        <f t="shared" si="2"/>
        <v>710</v>
      </c>
      <c r="Q22" s="121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24</v>
      </c>
      <c r="F29" s="71"/>
      <c r="G29" s="46">
        <f t="shared" si="5"/>
        <v>24</v>
      </c>
      <c r="H29" s="78">
        <v>0</v>
      </c>
      <c r="I29" s="76">
        <v>0</v>
      </c>
      <c r="J29" s="46">
        <f t="shared" si="6"/>
        <v>24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13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>
        <v>100</v>
      </c>
      <c r="P31" s="122">
        <f t="shared" si="2"/>
        <v>100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13</v>
      </c>
      <c r="F41" s="71"/>
      <c r="G41" s="46">
        <f t="shared" si="5"/>
        <v>13</v>
      </c>
      <c r="H41" s="78">
        <v>0</v>
      </c>
      <c r="I41" s="76">
        <v>0</v>
      </c>
      <c r="J41" s="46">
        <f t="shared" si="6"/>
        <v>13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0</v>
      </c>
      <c r="K64" s="72">
        <v>2</v>
      </c>
      <c r="L64" s="15">
        <v>50</v>
      </c>
      <c r="M64" s="65">
        <f t="shared" si="3"/>
        <v>100</v>
      </c>
      <c r="N64" s="17" t="s">
        <v>16</v>
      </c>
      <c r="O64" s="18"/>
      <c r="P64" s="122">
        <f t="shared" si="2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/>
      <c r="P65" s="122">
        <f t="shared" si="2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6</v>
      </c>
      <c r="K74" s="72">
        <v>2</v>
      </c>
      <c r="L74" s="21">
        <v>50</v>
      </c>
      <c r="M74" s="65">
        <f t="shared" si="3"/>
        <v>100</v>
      </c>
      <c r="N74" s="17" t="s">
        <v>16</v>
      </c>
      <c r="O74" s="18">
        <v>25</v>
      </c>
      <c r="P74" s="122">
        <f t="shared" si="7"/>
        <v>75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6"/>
        <v>6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30</v>
      </c>
      <c r="P81" s="122">
        <f t="shared" si="7"/>
        <v>25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21</v>
      </c>
      <c r="F110" s="71"/>
      <c r="G110" s="46">
        <f t="shared" si="20"/>
        <v>21</v>
      </c>
      <c r="H110" s="78">
        <v>0</v>
      </c>
      <c r="I110" s="76">
        <v>0</v>
      </c>
      <c r="J110" s="46">
        <f t="shared" si="21"/>
        <v>17</v>
      </c>
      <c r="K110" s="72">
        <v>4</v>
      </c>
      <c r="L110" s="22">
        <v>120</v>
      </c>
      <c r="M110" s="65">
        <f t="shared" si="8"/>
        <v>480</v>
      </c>
      <c r="N110" s="17" t="s">
        <v>16</v>
      </c>
      <c r="O110" s="18">
        <v>240</v>
      </c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31</v>
      </c>
      <c r="F115" s="71"/>
      <c r="G115" s="46">
        <f t="shared" si="20"/>
        <v>31</v>
      </c>
      <c r="H115" s="78">
        <v>0</v>
      </c>
      <c r="I115" s="76">
        <v>0</v>
      </c>
      <c r="J115" s="46">
        <f t="shared" si="21"/>
        <v>31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14</v>
      </c>
      <c r="F131" s="71"/>
      <c r="G131" s="46">
        <f t="shared" si="20"/>
        <v>14</v>
      </c>
      <c r="H131" s="78">
        <v>0</v>
      </c>
      <c r="I131" s="76">
        <v>0</v>
      </c>
      <c r="J131" s="46">
        <f t="shared" si="21"/>
        <v>13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22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14</v>
      </c>
      <c r="F133" s="71"/>
      <c r="G133" s="46">
        <f t="shared" si="20"/>
        <v>14</v>
      </c>
      <c r="H133" s="78">
        <v>0</v>
      </c>
      <c r="I133" s="76">
        <v>0</v>
      </c>
      <c r="J133" s="46">
        <f t="shared" si="21"/>
        <v>14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7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3</v>
      </c>
      <c r="F180" s="71"/>
      <c r="G180" s="46">
        <f t="shared" si="28"/>
        <v>3</v>
      </c>
      <c r="H180" s="78">
        <v>0</v>
      </c>
      <c r="I180" s="76">
        <v>0</v>
      </c>
      <c r="J180" s="46">
        <f t="shared" si="29"/>
        <v>2</v>
      </c>
      <c r="K180" s="72">
        <v>1</v>
      </c>
      <c r="L180" s="20">
        <v>35</v>
      </c>
      <c r="M180" s="65">
        <f t="shared" si="32"/>
        <v>35</v>
      </c>
      <c r="N180" s="17" t="s">
        <v>16</v>
      </c>
      <c r="O180" s="18">
        <v>15</v>
      </c>
      <c r="P180" s="122">
        <f t="shared" si="27"/>
        <v>20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ref="P197:P261" si="36">SUM(M197-O197)</f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19</v>
      </c>
      <c r="F205" s="71"/>
      <c r="G205" s="46">
        <f t="shared" si="28"/>
        <v>19</v>
      </c>
      <c r="H205" s="78">
        <v>0</v>
      </c>
      <c r="I205" s="76">
        <v>0</v>
      </c>
      <c r="J205" s="46">
        <f t="shared" si="29"/>
        <v>19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4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60" si="38">E231+F231</f>
        <v>0</v>
      </c>
      <c r="H231" s="78">
        <v>0</v>
      </c>
      <c r="I231" s="76">
        <v>0</v>
      </c>
      <c r="J231" s="46">
        <f t="shared" ref="J231:J26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9</v>
      </c>
      <c r="F248" s="71"/>
      <c r="G248" s="46">
        <f t="shared" si="40"/>
        <v>9</v>
      </c>
      <c r="H248" s="78">
        <v>0</v>
      </c>
      <c r="I248" s="76">
        <v>0</v>
      </c>
      <c r="J248" s="46">
        <f t="shared" si="41"/>
        <v>9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8</v>
      </c>
      <c r="F249" s="71"/>
      <c r="G249" s="46">
        <f t="shared" si="40"/>
        <v>8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5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+'19'!J252</f>
        <v>0</v>
      </c>
      <c r="F252" s="71"/>
      <c r="G252" s="46">
        <f t="shared" si="40"/>
        <v>0</v>
      </c>
      <c r="H252" s="78"/>
      <c r="I252" s="76"/>
      <c r="J252" s="46">
        <f t="shared" si="46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+'19'!J253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6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+'19'!J254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6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+'19'!J255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6"/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+'19'!J256</f>
        <v>3</v>
      </c>
      <c r="F256" s="71"/>
      <c r="G256" s="46">
        <f t="shared" si="38"/>
        <v>3</v>
      </c>
      <c r="H256" s="78">
        <v>0</v>
      </c>
      <c r="I256" s="76">
        <v>0</v>
      </c>
      <c r="J256" s="46">
        <f t="shared" si="39"/>
        <v>3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+'19'!J257</f>
        <v>5</v>
      </c>
      <c r="F257" s="71"/>
      <c r="G257" s="46">
        <f t="shared" ref="G257" si="49">E257+F257</f>
        <v>5</v>
      </c>
      <c r="H257" s="78">
        <v>0</v>
      </c>
      <c r="I257" s="76">
        <v>0</v>
      </c>
      <c r="J257" s="46">
        <f t="shared" ref="J257" si="50">+G257-H257-K257-I257</f>
        <v>5</v>
      </c>
      <c r="K257" s="72"/>
      <c r="L257" s="20">
        <v>39</v>
      </c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+'19'!J258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+'19'!J259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3">E261+F261</f>
        <v>0</v>
      </c>
      <c r="H261" s="78">
        <v>0</v>
      </c>
      <c r="I261" s="76">
        <v>0</v>
      </c>
      <c r="J261" s="46">
        <f t="shared" ref="J261" si="54">+G261-H261-K261-I261</f>
        <v>0</v>
      </c>
      <c r="K261" s="72"/>
      <c r="L261" s="20"/>
      <c r="M261" s="65">
        <f t="shared" ref="M261" si="55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6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460.48000000000008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73" t="s">
        <v>212</v>
      </c>
      <c r="L263" s="174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2005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430</v>
      </c>
      <c r="O266" s="2">
        <v>270</v>
      </c>
      <c r="P266" s="2">
        <v>60</v>
      </c>
      <c r="Q266" s="88">
        <v>100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525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1050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1050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8"/>
  <sheetViews>
    <sheetView zoomScale="70" zoomScaleNormal="70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X19" sqref="X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17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69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16</v>
      </c>
      <c r="F15" s="71"/>
      <c r="G15" s="46">
        <f t="shared" si="0"/>
        <v>16</v>
      </c>
      <c r="H15" s="78">
        <v>0</v>
      </c>
      <c r="I15" s="76">
        <v>0</v>
      </c>
      <c r="J15" s="46">
        <f t="shared" si="1"/>
        <v>16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24</v>
      </c>
      <c r="F29" s="71"/>
      <c r="G29" s="46">
        <f t="shared" si="5"/>
        <v>24</v>
      </c>
      <c r="H29" s="78">
        <v>0</v>
      </c>
      <c r="I29" s="76">
        <v>0</v>
      </c>
      <c r="J29" s="46">
        <f t="shared" si="6"/>
        <v>24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2">
        <f t="shared" si="3"/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1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/>
      <c r="P39" s="122">
        <f t="shared" si="3"/>
        <v>250</v>
      </c>
      <c r="Q39" s="90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8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13</v>
      </c>
      <c r="F41" s="71"/>
      <c r="G41" s="46">
        <f t="shared" si="5"/>
        <v>13</v>
      </c>
      <c r="H41" s="78">
        <v>0</v>
      </c>
      <c r="I41" s="76">
        <v>0</v>
      </c>
      <c r="J41" s="46">
        <f t="shared" si="6"/>
        <v>11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4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>
        <v>60</v>
      </c>
      <c r="P81" s="122">
        <f t="shared" si="7"/>
        <v>50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17</v>
      </c>
      <c r="F110" s="71"/>
      <c r="G110" s="46">
        <f t="shared" si="20"/>
        <v>17</v>
      </c>
      <c r="H110" s="78">
        <v>0</v>
      </c>
      <c r="I110" s="76">
        <v>0</v>
      </c>
      <c r="J110" s="46">
        <f t="shared" si="21"/>
        <v>12</v>
      </c>
      <c r="K110" s="72">
        <v>5</v>
      </c>
      <c r="L110" s="22">
        <v>120</v>
      </c>
      <c r="M110" s="65">
        <f t="shared" si="8"/>
        <v>600</v>
      </c>
      <c r="N110" s="17" t="s">
        <v>16</v>
      </c>
      <c r="O110" s="18">
        <v>60</v>
      </c>
      <c r="P110" s="122">
        <f t="shared" si="7"/>
        <v>540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2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31</v>
      </c>
      <c r="F115" s="71"/>
      <c r="G115" s="46">
        <f t="shared" si="20"/>
        <v>31</v>
      </c>
      <c r="H115" s="78">
        <v>0</v>
      </c>
      <c r="I115" s="76">
        <v>0</v>
      </c>
      <c r="J115" s="46">
        <f t="shared" si="21"/>
        <v>31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13</v>
      </c>
      <c r="F131" s="71"/>
      <c r="G131" s="46">
        <f t="shared" si="20"/>
        <v>13</v>
      </c>
      <c r="H131" s="78">
        <v>0</v>
      </c>
      <c r="I131" s="76">
        <v>0</v>
      </c>
      <c r="J131" s="46">
        <f t="shared" si="21"/>
        <v>9</v>
      </c>
      <c r="K131" s="72">
        <v>4</v>
      </c>
      <c r="L131" s="22">
        <v>50</v>
      </c>
      <c r="M131" s="65">
        <f t="shared" si="8"/>
        <v>200</v>
      </c>
      <c r="N131" s="17" t="s">
        <v>16</v>
      </c>
      <c r="O131" s="18">
        <v>80</v>
      </c>
      <c r="P131" s="122">
        <f t="shared" si="7"/>
        <v>120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14</v>
      </c>
      <c r="F133" s="71"/>
      <c r="G133" s="46">
        <f t="shared" si="20"/>
        <v>14</v>
      </c>
      <c r="H133" s="78">
        <v>0</v>
      </c>
      <c r="I133" s="76">
        <v>0</v>
      </c>
      <c r="J133" s="46">
        <f t="shared" si="21"/>
        <v>14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2</v>
      </c>
      <c r="F180" s="71"/>
      <c r="G180" s="46">
        <f t="shared" si="28"/>
        <v>2</v>
      </c>
      <c r="H180" s="78">
        <v>0</v>
      </c>
      <c r="I180" s="76">
        <v>0</v>
      </c>
      <c r="J180" s="46">
        <f t="shared" si="29"/>
        <v>2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19</v>
      </c>
      <c r="F205" s="71"/>
      <c r="G205" s="46">
        <f t="shared" si="28"/>
        <v>19</v>
      </c>
      <c r="H205" s="78">
        <v>0</v>
      </c>
      <c r="I205" s="76">
        <v>0</v>
      </c>
      <c r="J205" s="46">
        <f t="shared" si="29"/>
        <v>19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4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60" si="38">E231+F231</f>
        <v>0</v>
      </c>
      <c r="H231" s="78">
        <v>0</v>
      </c>
      <c r="I231" s="76">
        <v>0</v>
      </c>
      <c r="J231" s="46">
        <f t="shared" ref="J231:J26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9</v>
      </c>
      <c r="F248" s="71"/>
      <c r="G248" s="46">
        <f t="shared" si="40"/>
        <v>9</v>
      </c>
      <c r="H248" s="78">
        <v>0</v>
      </c>
      <c r="I248" s="76">
        <v>0</v>
      </c>
      <c r="J248" s="46">
        <f t="shared" si="41"/>
        <v>8</v>
      </c>
      <c r="K248" s="72">
        <v>1</v>
      </c>
      <c r="L248" s="20">
        <v>50</v>
      </c>
      <c r="M248" s="65">
        <f t="shared" si="32"/>
        <v>50</v>
      </c>
      <c r="N248" s="17" t="s">
        <v>16</v>
      </c>
      <c r="O248" s="18"/>
      <c r="P248" s="122">
        <f t="shared" si="36"/>
        <v>50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>
        <v>4</v>
      </c>
      <c r="G249" s="46">
        <f t="shared" si="40"/>
        <v>4</v>
      </c>
      <c r="H249" s="78">
        <v>0</v>
      </c>
      <c r="I249" s="76">
        <v>0</v>
      </c>
      <c r="J249" s="46">
        <f t="shared" si="41"/>
        <v>2</v>
      </c>
      <c r="K249" s="72">
        <v>2</v>
      </c>
      <c r="L249" s="20">
        <v>50</v>
      </c>
      <c r="M249" s="65">
        <f t="shared" si="32"/>
        <v>100</v>
      </c>
      <c r="N249" s="17" t="s">
        <v>16</v>
      </c>
      <c r="O249" s="18">
        <v>20</v>
      </c>
      <c r="P249" s="122">
        <f t="shared" si="36"/>
        <v>80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+'20'!J252</f>
        <v>0</v>
      </c>
      <c r="F252" s="71"/>
      <c r="G252" s="46">
        <f t="shared" si="40"/>
        <v>0</v>
      </c>
      <c r="H252" s="78"/>
      <c r="I252" s="76"/>
      <c r="J252" s="46">
        <f t="shared" si="41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+'20'!J253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+'20'!J255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1"/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+'20'!J256</f>
        <v>3</v>
      </c>
      <c r="F256" s="71"/>
      <c r="G256" s="46">
        <f t="shared" si="38"/>
        <v>3</v>
      </c>
      <c r="H256" s="78">
        <v>0</v>
      </c>
      <c r="I256" s="76">
        <v>0</v>
      </c>
      <c r="J256" s="46">
        <f t="shared" si="41"/>
        <v>3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+'20'!J257</f>
        <v>5</v>
      </c>
      <c r="F257" s="71"/>
      <c r="G257" s="46">
        <f t="shared" si="38"/>
        <v>5</v>
      </c>
      <c r="H257" s="78">
        <v>0</v>
      </c>
      <c r="I257" s="76">
        <v>0</v>
      </c>
      <c r="J257" s="46">
        <f t="shared" si="41"/>
        <v>4</v>
      </c>
      <c r="K257" s="72">
        <v>1</v>
      </c>
      <c r="L257" s="20">
        <v>39</v>
      </c>
      <c r="M257" s="65">
        <f t="shared" ref="M257" si="48">+L257*K257</f>
        <v>39</v>
      </c>
      <c r="N257" s="17" t="s">
        <v>16</v>
      </c>
      <c r="O257" s="18">
        <v>14</v>
      </c>
      <c r="P257" s="122">
        <f t="shared" si="36"/>
        <v>25</v>
      </c>
      <c r="Q257" s="90"/>
      <c r="R257" s="43">
        <f t="shared" ref="R257" si="49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+'20'!J258</f>
        <v>0</v>
      </c>
      <c r="F258" s="71"/>
      <c r="G258" s="46"/>
      <c r="H258" s="78"/>
      <c r="I258" s="76"/>
      <c r="J258" s="46">
        <f t="shared" si="41"/>
        <v>0</v>
      </c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+'20'!J259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+'20'!J260</f>
        <v>0</v>
      </c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0">E261+F261</f>
        <v>0</v>
      </c>
      <c r="H261" s="78">
        <v>0</v>
      </c>
      <c r="I261" s="76">
        <v>0</v>
      </c>
      <c r="J261" s="46">
        <f t="shared" ref="J261" si="51">+G261-H261-K261-I261</f>
        <v>0</v>
      </c>
      <c r="K261" s="72"/>
      <c r="L261" s="20"/>
      <c r="M261" s="65">
        <f t="shared" ref="M261" si="52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3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R262" s="75">
        <f>SUM(R5:R261)</f>
        <v>664.16999999999985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06" t="s">
        <v>212</v>
      </c>
      <c r="L263" s="107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2749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475</v>
      </c>
      <c r="O266" s="2">
        <v>175</v>
      </c>
      <c r="P266" s="2">
        <v>200</v>
      </c>
      <c r="Q266" s="2">
        <v>50</v>
      </c>
      <c r="R266" s="2">
        <v>50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284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1990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1990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8"/>
  <sheetViews>
    <sheetView zoomScale="70" zoomScaleNormal="70" workbookViewId="0">
      <pane xSplit="10" ySplit="4" topLeftCell="M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M17" sqref="M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16</v>
      </c>
      <c r="F15" s="71"/>
      <c r="G15" s="46">
        <f t="shared" si="0"/>
        <v>16</v>
      </c>
      <c r="H15" s="78">
        <v>0</v>
      </c>
      <c r="I15" s="76">
        <v>0</v>
      </c>
      <c r="J15" s="46">
        <f t="shared" si="1"/>
        <v>14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22">
        <f t="shared" si="3"/>
        <v>50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24</v>
      </c>
      <c r="F29" s="71"/>
      <c r="G29" s="46">
        <f t="shared" si="5"/>
        <v>24</v>
      </c>
      <c r="H29" s="78">
        <v>0</v>
      </c>
      <c r="I29" s="76">
        <v>0</v>
      </c>
      <c r="J29" s="46">
        <f t="shared" si="6"/>
        <v>24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2">
        <f t="shared" si="3"/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5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22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9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2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75</v>
      </c>
      <c r="P65" s="122">
        <f t="shared" si="3"/>
        <v>75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12</v>
      </c>
      <c r="F110" s="71"/>
      <c r="G110" s="46">
        <f t="shared" si="20"/>
        <v>12</v>
      </c>
      <c r="H110" s="78">
        <v>0</v>
      </c>
      <c r="I110" s="76">
        <v>0</v>
      </c>
      <c r="J110" s="46">
        <f t="shared" si="21"/>
        <v>11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>
        <v>60</v>
      </c>
      <c r="P110" s="122">
        <f t="shared" si="7"/>
        <v>60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31</v>
      </c>
      <c r="F115" s="71"/>
      <c r="G115" s="46">
        <f t="shared" si="20"/>
        <v>31</v>
      </c>
      <c r="H115" s="78">
        <v>0</v>
      </c>
      <c r="I115" s="76">
        <v>0</v>
      </c>
      <c r="J115" s="46">
        <f t="shared" si="21"/>
        <v>30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>
        <v>30</v>
      </c>
      <c r="P115" s="122">
        <f t="shared" si="7"/>
        <v>30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6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>
        <v>75</v>
      </c>
      <c r="P131" s="122">
        <f t="shared" si="7"/>
        <v>75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14</v>
      </c>
      <c r="F133" s="71"/>
      <c r="G133" s="46">
        <f t="shared" si="20"/>
        <v>14</v>
      </c>
      <c r="H133" s="78">
        <v>0</v>
      </c>
      <c r="I133" s="76">
        <v>0</v>
      </c>
      <c r="J133" s="46">
        <f t="shared" si="21"/>
        <v>11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>
        <v>25</v>
      </c>
      <c r="P133" s="122">
        <f t="shared" si="7"/>
        <v>125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2</v>
      </c>
      <c r="F180" s="71"/>
      <c r="G180" s="46">
        <f t="shared" si="28"/>
        <v>2</v>
      </c>
      <c r="H180" s="78">
        <v>0</v>
      </c>
      <c r="I180" s="76">
        <v>0</v>
      </c>
      <c r="J180" s="46">
        <f t="shared" si="29"/>
        <v>2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19</v>
      </c>
      <c r="F205" s="71"/>
      <c r="G205" s="46">
        <f t="shared" si="28"/>
        <v>19</v>
      </c>
      <c r="H205" s="78">
        <v>0</v>
      </c>
      <c r="I205" s="76">
        <v>0</v>
      </c>
      <c r="J205" s="46">
        <f t="shared" si="29"/>
        <v>19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2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>
        <v>120</v>
      </c>
      <c r="P209" s="122">
        <f t="shared" si="36"/>
        <v>120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60" si="38">E231+F231</f>
        <v>0</v>
      </c>
      <c r="H231" s="78">
        <v>0</v>
      </c>
      <c r="I231" s="76">
        <v>0</v>
      </c>
      <c r="J231" s="46">
        <f t="shared" ref="J231:J26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8</v>
      </c>
      <c r="F248" s="71"/>
      <c r="G248" s="46">
        <f t="shared" si="40"/>
        <v>8</v>
      </c>
      <c r="H248" s="78">
        <v>0</v>
      </c>
      <c r="I248" s="76">
        <v>0</v>
      </c>
      <c r="J248" s="46">
        <f t="shared" si="41"/>
        <v>8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2</v>
      </c>
      <c r="F249" s="71"/>
      <c r="G249" s="46">
        <f t="shared" si="40"/>
        <v>2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5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+'21'!J252</f>
        <v>0</v>
      </c>
      <c r="F252" s="71"/>
      <c r="G252" s="46">
        <f t="shared" si="40"/>
        <v>0</v>
      </c>
      <c r="H252" s="78"/>
      <c r="I252" s="76"/>
      <c r="J252" s="46">
        <f t="shared" si="46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+'21'!J253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6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6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+'21'!J255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6"/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+'21'!J256</f>
        <v>3</v>
      </c>
      <c r="F256" s="71"/>
      <c r="G256" s="46">
        <f t="shared" si="38"/>
        <v>3</v>
      </c>
      <c r="H256" s="78">
        <v>0</v>
      </c>
      <c r="I256" s="76">
        <v>0</v>
      </c>
      <c r="J256" s="46">
        <f t="shared" si="39"/>
        <v>3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+'21'!J257</f>
        <v>4</v>
      </c>
      <c r="F257" s="71"/>
      <c r="G257" s="46">
        <f t="shared" si="38"/>
        <v>4</v>
      </c>
      <c r="H257" s="78">
        <v>0</v>
      </c>
      <c r="I257" s="76">
        <v>0</v>
      </c>
      <c r="J257" s="46">
        <f t="shared" si="39"/>
        <v>4</v>
      </c>
      <c r="K257" s="72"/>
      <c r="L257" s="20">
        <v>39</v>
      </c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+'21'!J258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+'21'!J259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+'21'!J260</f>
        <v>0</v>
      </c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1">E261+F261</f>
        <v>0</v>
      </c>
      <c r="H261" s="78">
        <v>0</v>
      </c>
      <c r="I261" s="76">
        <v>0</v>
      </c>
      <c r="J261" s="46">
        <f t="shared" ref="J261" si="52">+G261-H261-K261-I261</f>
        <v>0</v>
      </c>
      <c r="K261" s="72"/>
      <c r="L261" s="20"/>
      <c r="M261" s="65">
        <f t="shared" ref="M261" si="53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4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R262" s="75">
        <f>SUM(R5:R261)</f>
        <v>640.35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06" t="s">
        <v>212</v>
      </c>
      <c r="L263" s="107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1570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240</v>
      </c>
      <c r="O266" s="2">
        <v>130</v>
      </c>
      <c r="P266" s="2">
        <v>110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610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720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720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8"/>
  <sheetViews>
    <sheetView zoomScale="70" zoomScaleNormal="70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L19" sqref="L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17</v>
      </c>
      <c r="F6" s="71">
        <v>10</v>
      </c>
      <c r="G6" s="46">
        <f t="shared" si="0"/>
        <v>27</v>
      </c>
      <c r="H6" s="78">
        <v>0</v>
      </c>
      <c r="I6" s="76">
        <v>0</v>
      </c>
      <c r="J6" s="46">
        <f t="shared" si="1"/>
        <v>27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>SUM(M11-O11)</f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14</v>
      </c>
      <c r="F15" s="71"/>
      <c r="G15" s="46">
        <f t="shared" si="0"/>
        <v>14</v>
      </c>
      <c r="H15" s="78">
        <v>0</v>
      </c>
      <c r="I15" s="76">
        <v>0</v>
      </c>
      <c r="J15" s="46">
        <f t="shared" si="1"/>
        <v>14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11</v>
      </c>
      <c r="F22" s="71">
        <v>5</v>
      </c>
      <c r="G22" s="46">
        <f t="shared" si="0"/>
        <v>16</v>
      </c>
      <c r="H22" s="78">
        <v>0</v>
      </c>
      <c r="I22" s="76">
        <v>0</v>
      </c>
      <c r="J22" s="46">
        <f t="shared" si="1"/>
        <v>14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2">
        <f t="shared" si="3"/>
        <v>100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13</v>
      </c>
      <c r="F24" s="71">
        <v>5</v>
      </c>
      <c r="G24" s="46">
        <f t="shared" si="0"/>
        <v>18</v>
      </c>
      <c r="H24" s="78">
        <v>0</v>
      </c>
      <c r="I24" s="76">
        <v>0</v>
      </c>
      <c r="J24" s="46">
        <f t="shared" si="1"/>
        <v>15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150</v>
      </c>
      <c r="P24" s="122">
        <f t="shared" si="3"/>
        <v>150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24</v>
      </c>
      <c r="F29" s="71"/>
      <c r="G29" s="46">
        <f t="shared" si="5"/>
        <v>24</v>
      </c>
      <c r="H29" s="78">
        <v>0</v>
      </c>
      <c r="I29" s="76">
        <v>0</v>
      </c>
      <c r="J29" s="46">
        <f t="shared" si="6"/>
        <v>24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11</v>
      </c>
      <c r="F31" s="71">
        <v>10</v>
      </c>
      <c r="G31" s="46">
        <f t="shared" si="5"/>
        <v>21</v>
      </c>
      <c r="H31" s="78">
        <v>0</v>
      </c>
      <c r="I31" s="76">
        <v>0</v>
      </c>
      <c r="J31" s="46">
        <f t="shared" si="6"/>
        <v>13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400</v>
      </c>
      <c r="P31" s="122">
        <f t="shared" si="3"/>
        <v>400</v>
      </c>
      <c r="Q31" s="121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3</v>
      </c>
      <c r="F32" s="71">
        <v>3</v>
      </c>
      <c r="G32" s="46">
        <f t="shared" si="5"/>
        <v>6</v>
      </c>
      <c r="H32" s="78">
        <v>0</v>
      </c>
      <c r="I32" s="76">
        <v>0</v>
      </c>
      <c r="J32" s="46">
        <f t="shared" si="6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5</v>
      </c>
      <c r="F35" s="71">
        <v>3</v>
      </c>
      <c r="G35" s="46">
        <f t="shared" si="5"/>
        <v>8</v>
      </c>
      <c r="H35" s="78">
        <v>0</v>
      </c>
      <c r="I35" s="76">
        <v>0</v>
      </c>
      <c r="J35" s="46">
        <f t="shared" si="6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</v>
      </c>
      <c r="F39" s="71">
        <v>5</v>
      </c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5</v>
      </c>
      <c r="F40" s="71">
        <v>5</v>
      </c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9</v>
      </c>
      <c r="F41" s="71">
        <v>5</v>
      </c>
      <c r="G41" s="46">
        <f t="shared" si="5"/>
        <v>14</v>
      </c>
      <c r="H41" s="78">
        <v>0</v>
      </c>
      <c r="I41" s="76">
        <v>0</v>
      </c>
      <c r="J41" s="46">
        <f t="shared" si="6"/>
        <v>13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>
        <v>4</v>
      </c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4</v>
      </c>
      <c r="F74" s="71">
        <v>5</v>
      </c>
      <c r="G74" s="46">
        <f t="shared" si="5"/>
        <v>9</v>
      </c>
      <c r="H74" s="78">
        <v>0</v>
      </c>
      <c r="I74" s="76">
        <v>0</v>
      </c>
      <c r="J74" s="46">
        <f t="shared" si="6"/>
        <v>7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7</v>
      </c>
      <c r="F77" s="71">
        <v>5</v>
      </c>
      <c r="G77" s="46">
        <f t="shared" si="5"/>
        <v>12</v>
      </c>
      <c r="H77" s="78">
        <v>0</v>
      </c>
      <c r="I77" s="76">
        <v>0</v>
      </c>
      <c r="J77" s="46">
        <f t="shared" si="6"/>
        <v>11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11</v>
      </c>
      <c r="F110" s="71">
        <v>15</v>
      </c>
      <c r="G110" s="46">
        <f t="shared" si="20"/>
        <v>26</v>
      </c>
      <c r="H110" s="78">
        <v>0</v>
      </c>
      <c r="I110" s="76">
        <v>0</v>
      </c>
      <c r="J110" s="46">
        <f t="shared" si="21"/>
        <v>26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2</v>
      </c>
      <c r="F111" s="71">
        <v>5</v>
      </c>
      <c r="G111" s="46">
        <f t="shared" si="20"/>
        <v>7</v>
      </c>
      <c r="H111" s="78">
        <v>0</v>
      </c>
      <c r="I111" s="76">
        <v>0</v>
      </c>
      <c r="J111" s="46">
        <f t="shared" si="21"/>
        <v>7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30</v>
      </c>
      <c r="F115" s="71"/>
      <c r="G115" s="46">
        <f t="shared" si="20"/>
        <v>30</v>
      </c>
      <c r="H115" s="78">
        <v>0</v>
      </c>
      <c r="I115" s="76">
        <v>0</v>
      </c>
      <c r="J115" s="46">
        <f t="shared" si="21"/>
        <v>29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4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25</v>
      </c>
      <c r="P131" s="122">
        <f t="shared" si="7"/>
        <v>75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11</v>
      </c>
      <c r="F133" s="71"/>
      <c r="G133" s="46">
        <f t="shared" si="20"/>
        <v>11</v>
      </c>
      <c r="H133" s="78">
        <v>0</v>
      </c>
      <c r="I133" s="76">
        <v>0</v>
      </c>
      <c r="J133" s="46">
        <f t="shared" si="21"/>
        <v>9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2</v>
      </c>
      <c r="F180" s="71"/>
      <c r="G180" s="46">
        <f t="shared" si="28"/>
        <v>2</v>
      </c>
      <c r="H180" s="78">
        <v>0</v>
      </c>
      <c r="I180" s="76">
        <v>0</v>
      </c>
      <c r="J180" s="46">
        <f t="shared" si="29"/>
        <v>2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19</v>
      </c>
      <c r="F205" s="71"/>
      <c r="G205" s="46">
        <f t="shared" si="28"/>
        <v>19</v>
      </c>
      <c r="H205" s="78">
        <v>0</v>
      </c>
      <c r="I205" s="76">
        <v>0</v>
      </c>
      <c r="J205" s="46">
        <f t="shared" si="29"/>
        <v>19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0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/>
      <c r="P209" s="122">
        <f t="shared" si="36"/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60" si="38">E231+F231</f>
        <v>0</v>
      </c>
      <c r="H231" s="78">
        <v>0</v>
      </c>
      <c r="I231" s="76">
        <v>0</v>
      </c>
      <c r="J231" s="46">
        <f t="shared" ref="J231:J26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5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8</v>
      </c>
      <c r="F248" s="71">
        <v>5</v>
      </c>
      <c r="G248" s="46">
        <f t="shared" si="40"/>
        <v>13</v>
      </c>
      <c r="H248" s="78">
        <v>0</v>
      </c>
      <c r="I248" s="76">
        <v>0</v>
      </c>
      <c r="J248" s="46">
        <f t="shared" si="41"/>
        <v>13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>
        <v>7</v>
      </c>
      <c r="G249" s="46">
        <f t="shared" si="40"/>
        <v>7</v>
      </c>
      <c r="H249" s="78">
        <v>0</v>
      </c>
      <c r="I249" s="76">
        <v>0</v>
      </c>
      <c r="J249" s="46">
        <f t="shared" si="41"/>
        <v>7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+'22'!J252</f>
        <v>0</v>
      </c>
      <c r="F252" s="71"/>
      <c r="G252" s="46">
        <f t="shared" si="40"/>
        <v>0</v>
      </c>
      <c r="H252" s="78"/>
      <c r="I252" s="76"/>
      <c r="J252" s="46">
        <f t="shared" si="41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+'22'!J253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+'22'!J254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+'22'!J255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1"/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+'22'!J256</f>
        <v>3</v>
      </c>
      <c r="F256" s="71"/>
      <c r="G256" s="46">
        <f t="shared" si="38"/>
        <v>3</v>
      </c>
      <c r="H256" s="78">
        <v>0</v>
      </c>
      <c r="I256" s="76">
        <v>0</v>
      </c>
      <c r="J256" s="46">
        <f t="shared" si="39"/>
        <v>3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+'22'!J257</f>
        <v>4</v>
      </c>
      <c r="F257" s="71"/>
      <c r="G257" s="46">
        <f t="shared" si="38"/>
        <v>4</v>
      </c>
      <c r="H257" s="78">
        <v>0</v>
      </c>
      <c r="I257" s="76">
        <v>0</v>
      </c>
      <c r="J257" s="46">
        <f t="shared" si="39"/>
        <v>3</v>
      </c>
      <c r="K257" s="72">
        <v>1</v>
      </c>
      <c r="L257" s="20">
        <v>25</v>
      </c>
      <c r="M257" s="65">
        <f t="shared" ref="M257" si="48">+L257*K257</f>
        <v>25</v>
      </c>
      <c r="N257" s="17" t="s">
        <v>16</v>
      </c>
      <c r="O257" s="18"/>
      <c r="P257" s="122">
        <f t="shared" si="36"/>
        <v>25</v>
      </c>
      <c r="Q257" s="90"/>
      <c r="R257" s="43">
        <f t="shared" ref="R257" si="49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+'22'!J258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+'22'!J259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+'22'!J260</f>
        <v>0</v>
      </c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0">E261+F261</f>
        <v>0</v>
      </c>
      <c r="H261" s="78">
        <v>0</v>
      </c>
      <c r="I261" s="76">
        <v>0</v>
      </c>
      <c r="J261" s="46">
        <f t="shared" ref="J261" si="51">+G261-H261-K261-I261</f>
        <v>0</v>
      </c>
      <c r="K261" s="72"/>
      <c r="L261" s="20"/>
      <c r="M261" s="65">
        <f t="shared" ref="M261" si="52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3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R262" s="75">
        <f>SUM(R5:R261)</f>
        <v>934.06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06" t="s">
        <v>212</v>
      </c>
      <c r="L263" s="107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2460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550</v>
      </c>
      <c r="O266" s="2">
        <v>50</v>
      </c>
      <c r="P266" s="2">
        <v>320</v>
      </c>
      <c r="Q266" s="2">
        <v>130</v>
      </c>
      <c r="R266" s="2">
        <v>50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725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1185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1185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8"/>
  <sheetViews>
    <sheetView zoomScale="70" zoomScaleNormal="70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G269" sqref="G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14</v>
      </c>
      <c r="F15" s="71"/>
      <c r="G15" s="46">
        <f t="shared" si="0"/>
        <v>14</v>
      </c>
      <c r="H15" s="78">
        <v>0</v>
      </c>
      <c r="I15" s="76">
        <v>0</v>
      </c>
      <c r="J15" s="46">
        <f t="shared" si="1"/>
        <v>13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2">
        <f>SUM(M22-O22)</f>
        <v>50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50</v>
      </c>
      <c r="P24" s="122">
        <f t="shared" si="3"/>
        <v>150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24</v>
      </c>
      <c r="F29" s="71"/>
      <c r="G29" s="46">
        <f t="shared" si="5"/>
        <v>24</v>
      </c>
      <c r="H29" s="78">
        <v>0</v>
      </c>
      <c r="I29" s="76">
        <v>0</v>
      </c>
      <c r="J29" s="46">
        <f t="shared" si="6"/>
        <v>24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100</v>
      </c>
      <c r="P31" s="122">
        <f t="shared" si="3"/>
        <v>200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6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130</v>
      </c>
      <c r="P35" s="122">
        <f t="shared" si="3"/>
        <v>130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13</v>
      </c>
      <c r="F41" s="71"/>
      <c r="G41" s="46">
        <f t="shared" si="5"/>
        <v>13</v>
      </c>
      <c r="H41" s="78">
        <v>0</v>
      </c>
      <c r="I41" s="76">
        <v>0</v>
      </c>
      <c r="J41" s="46">
        <f t="shared" si="6"/>
        <v>13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11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26</v>
      </c>
      <c r="F110" s="71"/>
      <c r="G110" s="46">
        <f t="shared" si="20"/>
        <v>26</v>
      </c>
      <c r="H110" s="78">
        <v>0</v>
      </c>
      <c r="I110" s="76">
        <v>0</v>
      </c>
      <c r="J110" s="46">
        <f t="shared" si="21"/>
        <v>24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>
        <v>120</v>
      </c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7</v>
      </c>
      <c r="F111" s="71"/>
      <c r="G111" s="46">
        <f t="shared" si="20"/>
        <v>7</v>
      </c>
      <c r="H111" s="78">
        <v>0</v>
      </c>
      <c r="I111" s="76">
        <v>0</v>
      </c>
      <c r="J111" s="46">
        <f t="shared" si="21"/>
        <v>7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29</v>
      </c>
      <c r="F115" s="71"/>
      <c r="G115" s="46">
        <f t="shared" si="20"/>
        <v>29</v>
      </c>
      <c r="H115" s="78">
        <v>0</v>
      </c>
      <c r="I115" s="76">
        <v>0</v>
      </c>
      <c r="J115" s="46">
        <f t="shared" si="21"/>
        <v>27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>
        <v>60</v>
      </c>
      <c r="P115" s="122">
        <f t="shared" si="7"/>
        <v>60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9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2</v>
      </c>
      <c r="F180" s="71"/>
      <c r="G180" s="46">
        <f t="shared" si="28"/>
        <v>2</v>
      </c>
      <c r="H180" s="78">
        <v>0</v>
      </c>
      <c r="I180" s="76">
        <v>0</v>
      </c>
      <c r="J180" s="46">
        <f t="shared" si="29"/>
        <v>2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19</v>
      </c>
      <c r="F205" s="71"/>
      <c r="G205" s="46">
        <f t="shared" si="28"/>
        <v>19</v>
      </c>
      <c r="H205" s="78">
        <v>0</v>
      </c>
      <c r="I205" s="76">
        <v>0</v>
      </c>
      <c r="J205" s="46">
        <f t="shared" si="29"/>
        <v>19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>
        <v>5</v>
      </c>
      <c r="G209" s="46">
        <f t="shared" si="28"/>
        <v>5</v>
      </c>
      <c r="H209" s="78">
        <v>0</v>
      </c>
      <c r="I209" s="76">
        <v>0</v>
      </c>
      <c r="J209" s="46">
        <f t="shared" si="29"/>
        <v>4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60" si="38">E231+F231</f>
        <v>0</v>
      </c>
      <c r="H231" s="78">
        <v>0</v>
      </c>
      <c r="I231" s="76">
        <v>0</v>
      </c>
      <c r="J231" s="46">
        <f t="shared" ref="J231:J26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13</v>
      </c>
      <c r="F248" s="71"/>
      <c r="G248" s="46">
        <f t="shared" si="40"/>
        <v>13</v>
      </c>
      <c r="H248" s="78">
        <v>0</v>
      </c>
      <c r="I248" s="76">
        <v>0</v>
      </c>
      <c r="J248" s="46">
        <f t="shared" si="41"/>
        <v>13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7</v>
      </c>
      <c r="F249" s="71"/>
      <c r="G249" s="46">
        <f t="shared" si="40"/>
        <v>7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5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+'23'!J252</f>
        <v>0</v>
      </c>
      <c r="F252" s="71"/>
      <c r="G252" s="46">
        <f t="shared" si="40"/>
        <v>0</v>
      </c>
      <c r="H252" s="78"/>
      <c r="I252" s="76"/>
      <c r="J252" s="46">
        <f t="shared" si="46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+'23'!J253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6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6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+'23'!J255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6"/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+'23'!J256</f>
        <v>3</v>
      </c>
      <c r="F256" s="71"/>
      <c r="G256" s="46">
        <f t="shared" si="38"/>
        <v>3</v>
      </c>
      <c r="H256" s="78">
        <v>0</v>
      </c>
      <c r="I256" s="76">
        <v>0</v>
      </c>
      <c r="J256" s="46">
        <f t="shared" si="39"/>
        <v>3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+'23'!J257</f>
        <v>3</v>
      </c>
      <c r="F257" s="71"/>
      <c r="G257" s="46">
        <f t="shared" si="38"/>
        <v>3</v>
      </c>
      <c r="H257" s="78">
        <v>0</v>
      </c>
      <c r="I257" s="76">
        <v>0</v>
      </c>
      <c r="J257" s="46">
        <f t="shared" si="39"/>
        <v>3</v>
      </c>
      <c r="K257" s="72"/>
      <c r="L257" s="20">
        <v>39</v>
      </c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+'23'!J258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+'23'!J259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+'23'!J260</f>
        <v>0</v>
      </c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1">E261+F261</f>
        <v>0</v>
      </c>
      <c r="H261" s="78">
        <v>0</v>
      </c>
      <c r="I261" s="76">
        <v>0</v>
      </c>
      <c r="J261" s="46">
        <f t="shared" ref="J261" si="52">+G261-H261-K261-I261</f>
        <v>0</v>
      </c>
      <c r="K261" s="72"/>
      <c r="L261" s="20"/>
      <c r="M261" s="65">
        <f t="shared" ref="M261" si="53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4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R262" s="75">
        <f>SUM(R5:R261)</f>
        <v>586.23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06" t="s">
        <v>212</v>
      </c>
      <c r="L263" s="107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1775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370</v>
      </c>
      <c r="O266" s="2">
        <v>50</v>
      </c>
      <c r="P266" s="2">
        <v>200</v>
      </c>
      <c r="Q266" s="2">
        <v>120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510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895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895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8"/>
  <sheetViews>
    <sheetView zoomScale="70" zoomScaleNormal="70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K16" sqref="K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69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13</v>
      </c>
      <c r="F15" s="71"/>
      <c r="G15" s="46">
        <f t="shared" si="0"/>
        <v>13</v>
      </c>
      <c r="H15" s="78">
        <v>0</v>
      </c>
      <c r="I15" s="76">
        <v>0</v>
      </c>
      <c r="J15" s="46">
        <f t="shared" si="1"/>
        <v>13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24</v>
      </c>
      <c r="F29" s="71"/>
      <c r="G29" s="46">
        <f t="shared" si="5"/>
        <v>24</v>
      </c>
      <c r="H29" s="78">
        <v>0</v>
      </c>
      <c r="I29" s="76">
        <v>0</v>
      </c>
      <c r="J29" s="46">
        <f t="shared" si="6"/>
        <v>23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>
        <v>50</v>
      </c>
      <c r="P29" s="122">
        <f t="shared" si="3"/>
        <v>50</v>
      </c>
      <c r="Q29" s="121">
        <v>27.24</v>
      </c>
      <c r="R29" s="43">
        <f t="shared" si="4"/>
        <v>27.24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2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13</v>
      </c>
      <c r="F41" s="71"/>
      <c r="G41" s="46">
        <f t="shared" si="5"/>
        <v>13</v>
      </c>
      <c r="H41" s="78">
        <v>0</v>
      </c>
      <c r="I41" s="76">
        <v>0</v>
      </c>
      <c r="J41" s="46">
        <f t="shared" si="6"/>
        <v>13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11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24</v>
      </c>
      <c r="F110" s="71"/>
      <c r="G110" s="46">
        <f t="shared" si="20"/>
        <v>24</v>
      </c>
      <c r="H110" s="78">
        <v>0</v>
      </c>
      <c r="I110" s="76">
        <v>0</v>
      </c>
      <c r="J110" s="46">
        <f t="shared" si="21"/>
        <v>23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7</v>
      </c>
      <c r="F111" s="71"/>
      <c r="G111" s="46">
        <f t="shared" si="20"/>
        <v>7</v>
      </c>
      <c r="H111" s="78">
        <v>0</v>
      </c>
      <c r="I111" s="76">
        <v>0</v>
      </c>
      <c r="J111" s="46">
        <f t="shared" si="21"/>
        <v>5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/>
      <c r="P111" s="122">
        <f t="shared" si="7"/>
        <v>500</v>
      </c>
      <c r="Q111" s="90"/>
      <c r="R111" s="43">
        <f t="shared" si="26"/>
        <v>68.5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27</v>
      </c>
      <c r="F115" s="71"/>
      <c r="G115" s="46">
        <f t="shared" si="20"/>
        <v>27</v>
      </c>
      <c r="H115" s="78">
        <v>0</v>
      </c>
      <c r="I115" s="76">
        <v>0</v>
      </c>
      <c r="J115" s="46">
        <f t="shared" si="21"/>
        <v>26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7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2</v>
      </c>
      <c r="F180" s="71"/>
      <c r="G180" s="46">
        <f t="shared" si="28"/>
        <v>2</v>
      </c>
      <c r="H180" s="78">
        <v>0</v>
      </c>
      <c r="I180" s="76">
        <v>0</v>
      </c>
      <c r="J180" s="46">
        <f t="shared" si="29"/>
        <v>2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19</v>
      </c>
      <c r="F205" s="71"/>
      <c r="G205" s="46">
        <f t="shared" si="28"/>
        <v>19</v>
      </c>
      <c r="H205" s="78">
        <v>0</v>
      </c>
      <c r="I205" s="76">
        <v>0</v>
      </c>
      <c r="J205" s="46">
        <f t="shared" si="29"/>
        <v>19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4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60" si="38">E231+F231</f>
        <v>0</v>
      </c>
      <c r="H231" s="78">
        <v>0</v>
      </c>
      <c r="I231" s="76">
        <v>0</v>
      </c>
      <c r="J231" s="46">
        <f t="shared" ref="J231:J26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13</v>
      </c>
      <c r="F248" s="71"/>
      <c r="G248" s="46">
        <f t="shared" si="40"/>
        <v>13</v>
      </c>
      <c r="H248" s="78">
        <v>0</v>
      </c>
      <c r="I248" s="76">
        <v>0</v>
      </c>
      <c r="J248" s="46">
        <f t="shared" si="41"/>
        <v>12</v>
      </c>
      <c r="K248" s="72">
        <v>1</v>
      </c>
      <c r="L248" s="20">
        <v>50</v>
      </c>
      <c r="M248" s="65">
        <f t="shared" si="32"/>
        <v>50</v>
      </c>
      <c r="N248" s="17" t="s">
        <v>16</v>
      </c>
      <c r="O248" s="18"/>
      <c r="P248" s="122">
        <f t="shared" si="36"/>
        <v>50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>
        <v>7</v>
      </c>
      <c r="G249" s="46">
        <f t="shared" si="40"/>
        <v>7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5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+'24'!J252</f>
        <v>0</v>
      </c>
      <c r="F252" s="71"/>
      <c r="G252" s="46">
        <f t="shared" si="40"/>
        <v>0</v>
      </c>
      <c r="H252" s="78"/>
      <c r="I252" s="76"/>
      <c r="J252" s="46">
        <f t="shared" si="46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+'24'!J253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6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+'24'!J254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6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+'24'!J255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6"/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+'24'!J256</f>
        <v>3</v>
      </c>
      <c r="F256" s="71"/>
      <c r="G256" s="46">
        <f t="shared" si="38"/>
        <v>3</v>
      </c>
      <c r="H256" s="78">
        <v>0</v>
      </c>
      <c r="I256" s="76">
        <v>0</v>
      </c>
      <c r="J256" s="46">
        <f t="shared" si="39"/>
        <v>3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+'24'!J257</f>
        <v>3</v>
      </c>
      <c r="F257" s="71"/>
      <c r="G257" s="46">
        <f t="shared" si="38"/>
        <v>3</v>
      </c>
      <c r="H257" s="78">
        <v>0</v>
      </c>
      <c r="I257" s="76">
        <v>0</v>
      </c>
      <c r="J257" s="46">
        <f t="shared" si="39"/>
        <v>3</v>
      </c>
      <c r="K257" s="72"/>
      <c r="L257" s="20">
        <v>39</v>
      </c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+'24'!J258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+'24'!J259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+'24'!J260</f>
        <v>0</v>
      </c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1">E261+F261</f>
        <v>0</v>
      </c>
      <c r="H261" s="78">
        <v>0</v>
      </c>
      <c r="I261" s="76">
        <v>0</v>
      </c>
      <c r="J261" s="46">
        <f t="shared" ref="J261" si="52">+G261-H261-K261-I261</f>
        <v>0</v>
      </c>
      <c r="K261" s="72"/>
      <c r="L261" s="20"/>
      <c r="M261" s="65">
        <f t="shared" ref="M261" si="53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4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R262" s="75">
        <f>SUM(R5:R261)</f>
        <v>802.64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06" t="s">
        <v>212</v>
      </c>
      <c r="L263" s="107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2720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250</v>
      </c>
      <c r="O266" s="2">
        <v>250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200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2270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2270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 filterMode="1">
    <tabColor rgb="FFFFCCFF"/>
  </sheetPr>
  <dimension ref="A1:U348"/>
  <sheetViews>
    <sheetView zoomScale="70" zoomScaleNormal="70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W71" sqref="W71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9</v>
      </c>
      <c r="F5" s="71">
        <v>5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22</v>
      </c>
      <c r="F6" s="71">
        <v>10</v>
      </c>
      <c r="G6" s="46">
        <f t="shared" si="0"/>
        <v>32</v>
      </c>
      <c r="H6" s="78">
        <v>0</v>
      </c>
      <c r="I6" s="76">
        <v>0</v>
      </c>
      <c r="J6" s="46">
        <f t="shared" si="1"/>
        <v>30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13</v>
      </c>
      <c r="F15" s="71"/>
      <c r="G15" s="46">
        <f t="shared" si="0"/>
        <v>13</v>
      </c>
      <c r="H15" s="78">
        <v>0</v>
      </c>
      <c r="I15" s="76">
        <v>0</v>
      </c>
      <c r="J15" s="46">
        <f t="shared" si="1"/>
        <v>13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3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95</v>
      </c>
      <c r="P20" s="122">
        <f t="shared" si="3"/>
        <v>100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>
        <v>45</v>
      </c>
      <c r="P21" s="122">
        <f t="shared" si="3"/>
        <v>40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10</v>
      </c>
      <c r="F28" s="71">
        <v>5</v>
      </c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23</v>
      </c>
      <c r="F29" s="71"/>
      <c r="G29" s="46">
        <f t="shared" si="5"/>
        <v>23</v>
      </c>
      <c r="H29" s="78">
        <v>0</v>
      </c>
      <c r="I29" s="76">
        <v>0</v>
      </c>
      <c r="J29" s="46">
        <f t="shared" si="6"/>
        <v>23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6</v>
      </c>
      <c r="F31" s="71">
        <v>10</v>
      </c>
      <c r="G31" s="46">
        <f t="shared" si="5"/>
        <v>16</v>
      </c>
      <c r="H31" s="78">
        <v>0</v>
      </c>
      <c r="I31" s="76">
        <v>0</v>
      </c>
      <c r="J31" s="46">
        <f t="shared" si="6"/>
        <v>15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2</v>
      </c>
      <c r="F32" s="71">
        <v>3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9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13</v>
      </c>
      <c r="F41" s="71"/>
      <c r="G41" s="46">
        <f t="shared" si="5"/>
        <v>13</v>
      </c>
      <c r="H41" s="78">
        <v>0</v>
      </c>
      <c r="I41" s="76">
        <v>0</v>
      </c>
      <c r="J41" s="46">
        <f t="shared" si="6"/>
        <v>12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7</v>
      </c>
      <c r="F46" s="71">
        <v>3</v>
      </c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8</v>
      </c>
      <c r="F47" s="71">
        <v>3</v>
      </c>
      <c r="G47" s="46">
        <f t="shared" si="5"/>
        <v>11</v>
      </c>
      <c r="H47" s="78">
        <v>0</v>
      </c>
      <c r="I47" s="76">
        <v>0</v>
      </c>
      <c r="J47" s="46">
        <f t="shared" si="6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9</v>
      </c>
      <c r="F48" s="71">
        <v>3</v>
      </c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12</v>
      </c>
      <c r="F49" s="71">
        <v>2</v>
      </c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11</v>
      </c>
      <c r="F50" s="71">
        <v>2</v>
      </c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7</v>
      </c>
      <c r="F53" s="71">
        <v>3</v>
      </c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7</v>
      </c>
      <c r="F74" s="71">
        <v>3</v>
      </c>
      <c r="G74" s="46">
        <f t="shared" si="5"/>
        <v>10</v>
      </c>
      <c r="H74" s="78">
        <v>0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11</v>
      </c>
      <c r="F77" s="71">
        <v>3</v>
      </c>
      <c r="G77" s="46">
        <f t="shared" si="5"/>
        <v>14</v>
      </c>
      <c r="H77" s="78">
        <v>0</v>
      </c>
      <c r="I77" s="76">
        <v>0</v>
      </c>
      <c r="J77" s="46">
        <f t="shared" si="6"/>
        <v>11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50</v>
      </c>
      <c r="P77" s="122">
        <f t="shared" si="7"/>
        <v>100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2</v>
      </c>
      <c r="F80" s="71">
        <v>3</v>
      </c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4</v>
      </c>
      <c r="F81" s="71">
        <v>3</v>
      </c>
      <c r="G81" s="46">
        <f t="shared" si="5"/>
        <v>7</v>
      </c>
      <c r="H81" s="78">
        <v>0</v>
      </c>
      <c r="I81" s="76">
        <v>0</v>
      </c>
      <c r="J81" s="46">
        <f t="shared" si="6"/>
        <v>4</v>
      </c>
      <c r="K81" s="72">
        <v>3</v>
      </c>
      <c r="L81" s="20">
        <v>55</v>
      </c>
      <c r="M81" s="65">
        <f t="shared" ref="M81:M172" si="8">+L81*K81</f>
        <v>165</v>
      </c>
      <c r="N81" s="17" t="s">
        <v>16</v>
      </c>
      <c r="O81" s="18"/>
      <c r="P81" s="122">
        <f t="shared" si="7"/>
        <v>165</v>
      </c>
      <c r="Q81" s="90">
        <v>11.58</v>
      </c>
      <c r="R81" s="43">
        <f t="shared" ref="R81:R172" si="9">+K81*Q81</f>
        <v>34.74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23</v>
      </c>
      <c r="F110" s="71"/>
      <c r="G110" s="46">
        <f t="shared" si="20"/>
        <v>23</v>
      </c>
      <c r="H110" s="78">
        <v>0</v>
      </c>
      <c r="I110" s="76">
        <v>0</v>
      </c>
      <c r="J110" s="46">
        <f t="shared" si="21"/>
        <v>23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26</v>
      </c>
      <c r="F115" s="71"/>
      <c r="G115" s="46">
        <f t="shared" si="20"/>
        <v>26</v>
      </c>
      <c r="H115" s="78">
        <v>0</v>
      </c>
      <c r="I115" s="76">
        <v>0</v>
      </c>
      <c r="J115" s="46">
        <f t="shared" si="21"/>
        <v>26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7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1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>
        <v>75</v>
      </c>
      <c r="P131" s="122">
        <f t="shared" si="7"/>
        <v>75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1</v>
      </c>
      <c r="K132" s="72">
        <v>4</v>
      </c>
      <c r="L132" s="22">
        <v>60</v>
      </c>
      <c r="M132" s="65">
        <f t="shared" si="8"/>
        <v>240</v>
      </c>
      <c r="N132" s="17" t="s">
        <v>16</v>
      </c>
      <c r="O132" s="18">
        <v>120</v>
      </c>
      <c r="P132" s="122">
        <f t="shared" si="7"/>
        <v>120</v>
      </c>
      <c r="Q132" s="90">
        <v>16.690000000000001</v>
      </c>
      <c r="R132" s="43">
        <f t="shared" si="9"/>
        <v>66.760000000000005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6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2</v>
      </c>
      <c r="F180" s="71"/>
      <c r="G180" s="46">
        <f t="shared" si="28"/>
        <v>2</v>
      </c>
      <c r="H180" s="78">
        <v>0</v>
      </c>
      <c r="I180" s="76">
        <v>0</v>
      </c>
      <c r="J180" s="46">
        <f t="shared" si="29"/>
        <v>2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19</v>
      </c>
      <c r="F205" s="71"/>
      <c r="G205" s="46">
        <f t="shared" si="28"/>
        <v>19</v>
      </c>
      <c r="H205" s="78">
        <v>0</v>
      </c>
      <c r="I205" s="76">
        <v>0</v>
      </c>
      <c r="J205" s="46">
        <f t="shared" si="29"/>
        <v>19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4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60" si="38">E231+F231</f>
        <v>0</v>
      </c>
      <c r="H231" s="78">
        <v>0</v>
      </c>
      <c r="I231" s="76">
        <v>0</v>
      </c>
      <c r="J231" s="46">
        <f t="shared" ref="J231:J26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5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12</v>
      </c>
      <c r="F248" s="71"/>
      <c r="G248" s="46">
        <f t="shared" si="40"/>
        <v>12</v>
      </c>
      <c r="H248" s="78">
        <v>0</v>
      </c>
      <c r="I248" s="76">
        <v>0</v>
      </c>
      <c r="J248" s="46">
        <f t="shared" si="41"/>
        <v>11</v>
      </c>
      <c r="K248" s="72">
        <v>1</v>
      </c>
      <c r="L248" s="20">
        <v>50</v>
      </c>
      <c r="M248" s="65">
        <f t="shared" si="32"/>
        <v>50</v>
      </c>
      <c r="N248" s="17" t="s">
        <v>16</v>
      </c>
      <c r="O248" s="18">
        <v>25</v>
      </c>
      <c r="P248" s="122">
        <f t="shared" si="36"/>
        <v>25</v>
      </c>
      <c r="Q248" s="90"/>
      <c r="R248" s="43">
        <f t="shared" si="33"/>
        <v>0</v>
      </c>
    </row>
    <row r="249" spans="1:18" ht="25.5" hidden="1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>
        <v>7</v>
      </c>
      <c r="G249" s="46">
        <f t="shared" si="40"/>
        <v>7</v>
      </c>
      <c r="H249" s="78">
        <v>0</v>
      </c>
      <c r="I249" s="76">
        <v>0</v>
      </c>
      <c r="J249" s="46">
        <f t="shared" si="41"/>
        <v>4</v>
      </c>
      <c r="K249" s="72">
        <v>3</v>
      </c>
      <c r="L249" s="20">
        <v>50</v>
      </c>
      <c r="M249" s="65">
        <f t="shared" si="32"/>
        <v>150</v>
      </c>
      <c r="N249" s="17" t="s">
        <v>16</v>
      </c>
      <c r="O249" s="18"/>
      <c r="P249" s="122">
        <f t="shared" si="36"/>
        <v>150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+'25'!J252</f>
        <v>0</v>
      </c>
      <c r="F252" s="71"/>
      <c r="G252" s="46">
        <f t="shared" si="40"/>
        <v>0</v>
      </c>
      <c r="H252" s="78"/>
      <c r="I252" s="76"/>
      <c r="J252" s="46">
        <f t="shared" si="41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+'25'!J253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+'25'!J254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+'25'!J255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1"/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+'25'!J256</f>
        <v>3</v>
      </c>
      <c r="F256" s="71"/>
      <c r="G256" s="46">
        <f t="shared" si="38"/>
        <v>3</v>
      </c>
      <c r="H256" s="78">
        <v>0</v>
      </c>
      <c r="I256" s="76">
        <v>0</v>
      </c>
      <c r="J256" s="46">
        <f t="shared" si="39"/>
        <v>3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21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+'25'!J257</f>
        <v>3</v>
      </c>
      <c r="F257" s="71"/>
      <c r="G257" s="46">
        <f t="shared" si="38"/>
        <v>3</v>
      </c>
      <c r="H257" s="78">
        <v>0</v>
      </c>
      <c r="I257" s="76">
        <v>0</v>
      </c>
      <c r="J257" s="46">
        <f t="shared" si="39"/>
        <v>3</v>
      </c>
      <c r="K257" s="72"/>
      <c r="L257" s="20">
        <v>39</v>
      </c>
      <c r="M257" s="65">
        <f t="shared" ref="M257" si="48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49">+K257*Q257</f>
        <v>0</v>
      </c>
    </row>
    <row r="258" spans="1:21" ht="25.5" x14ac:dyDescent="0.55000000000000004">
      <c r="A258" s="10"/>
      <c r="B258" s="10"/>
      <c r="C258" s="19"/>
      <c r="D258" s="10"/>
      <c r="E258" s="64">
        <f>+'25'!J258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1" ht="25.5" x14ac:dyDescent="0.55000000000000004">
      <c r="A259" s="10"/>
      <c r="B259" s="10"/>
      <c r="C259" s="19"/>
      <c r="D259" s="10"/>
      <c r="E259" s="64">
        <f>+'25'!J259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21" ht="25.5" x14ac:dyDescent="0.55000000000000004">
      <c r="A260" s="10"/>
      <c r="B260" s="10"/>
      <c r="C260" s="19"/>
      <c r="D260" s="10"/>
      <c r="E260" s="64">
        <f>+'25'!J260</f>
        <v>0</v>
      </c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21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0">E261+F261</f>
        <v>0</v>
      </c>
      <c r="H261" s="78">
        <v>0</v>
      </c>
      <c r="I261" s="76">
        <v>0</v>
      </c>
      <c r="J261" s="46">
        <f t="shared" ref="J261" si="51">+G261-H261-K261-I261</f>
        <v>0</v>
      </c>
      <c r="K261" s="72"/>
      <c r="L261" s="20"/>
      <c r="M261" s="65">
        <f t="shared" ref="M261" si="52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3">+K261*Q261</f>
        <v>0</v>
      </c>
    </row>
    <row r="262" spans="1:21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R262" s="75">
        <f>SUM(R5:R261)</f>
        <v>521.03</v>
      </c>
      <c r="S262" s="75"/>
    </row>
    <row r="263" spans="1:21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06" t="s">
        <v>212</v>
      </c>
      <c r="L263" s="107"/>
      <c r="M263" s="30">
        <f>+O262</f>
        <v>0</v>
      </c>
      <c r="N263" s="27"/>
      <c r="O263" s="29"/>
    </row>
    <row r="264" spans="1:21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1840</v>
      </c>
    </row>
    <row r="265" spans="1:21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21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995</v>
      </c>
      <c r="O266" s="2">
        <v>160</v>
      </c>
      <c r="P266" s="2">
        <v>50</v>
      </c>
      <c r="Q266" s="2">
        <v>160</v>
      </c>
      <c r="R266" s="2">
        <v>270</v>
      </c>
      <c r="S266" s="2">
        <v>55</v>
      </c>
      <c r="T266" s="2">
        <v>250</v>
      </c>
      <c r="U266" s="2">
        <v>50</v>
      </c>
    </row>
    <row r="267" spans="1:21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21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21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460</v>
      </c>
    </row>
    <row r="270" spans="1:21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385</v>
      </c>
    </row>
    <row r="271" spans="1:21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385</v>
      </c>
    </row>
    <row r="272" spans="1:21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>
    <filterColumn colId="15">
      <filters blank="1">
        <filter val="-"/>
        <filter val="100.00"/>
        <filter val="120.00"/>
        <filter val="165.00"/>
        <filter val="200.00"/>
        <filter val="25.00"/>
        <filter val="40.00"/>
        <filter val="50"/>
        <filter val="50.00"/>
        <filter val="55.00"/>
        <filter val="7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W348"/>
  <sheetViews>
    <sheetView zoomScale="70" zoomScaleNormal="70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L16" sqref="L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13</v>
      </c>
      <c r="F15" s="71"/>
      <c r="G15" s="46">
        <f t="shared" si="0"/>
        <v>13</v>
      </c>
      <c r="H15" s="78">
        <v>0</v>
      </c>
      <c r="I15" s="76">
        <v>0</v>
      </c>
      <c r="J15" s="46">
        <f t="shared" si="1"/>
        <v>12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23</v>
      </c>
      <c r="F29" s="71"/>
      <c r="G29" s="46">
        <f t="shared" si="5"/>
        <v>23</v>
      </c>
      <c r="H29" s="78">
        <v>0</v>
      </c>
      <c r="I29" s="76">
        <v>0</v>
      </c>
      <c r="J29" s="46">
        <f t="shared" si="6"/>
        <v>23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8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12</v>
      </c>
      <c r="F41" s="71"/>
      <c r="G41" s="46">
        <f t="shared" si="5"/>
        <v>12</v>
      </c>
      <c r="H41" s="78">
        <v>0</v>
      </c>
      <c r="I41" s="76">
        <v>0</v>
      </c>
      <c r="J41" s="46">
        <f t="shared" si="6"/>
        <v>10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9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9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2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/>
      <c r="P81" s="122">
        <f t="shared" si="7"/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23</v>
      </c>
      <c r="F110" s="71"/>
      <c r="G110" s="46">
        <f t="shared" si="20"/>
        <v>23</v>
      </c>
      <c r="H110" s="78">
        <v>0</v>
      </c>
      <c r="I110" s="76">
        <v>0</v>
      </c>
      <c r="J110" s="46">
        <f t="shared" si="21"/>
        <v>19</v>
      </c>
      <c r="K110" s="72">
        <v>4</v>
      </c>
      <c r="L110" s="22">
        <v>120</v>
      </c>
      <c r="M110" s="65">
        <f t="shared" si="8"/>
        <v>480</v>
      </c>
      <c r="N110" s="17" t="s">
        <v>16</v>
      </c>
      <c r="O110" s="18"/>
      <c r="P110" s="122">
        <f t="shared" si="7"/>
        <v>480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26</v>
      </c>
      <c r="F115" s="71"/>
      <c r="G115" s="46">
        <f t="shared" si="20"/>
        <v>26</v>
      </c>
      <c r="H115" s="78">
        <v>0</v>
      </c>
      <c r="I115" s="76">
        <v>0</v>
      </c>
      <c r="J115" s="46">
        <f t="shared" si="21"/>
        <v>25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6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30</v>
      </c>
      <c r="P131" s="122">
        <f t="shared" si="7"/>
        <v>20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7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34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2</v>
      </c>
      <c r="F180" s="71"/>
      <c r="G180" s="46">
        <f t="shared" si="28"/>
        <v>2</v>
      </c>
      <c r="H180" s="78">
        <v>0</v>
      </c>
      <c r="I180" s="76">
        <v>0</v>
      </c>
      <c r="J180" s="46">
        <f t="shared" si="29"/>
        <v>2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19</v>
      </c>
      <c r="F205" s="71"/>
      <c r="G205" s="46">
        <f t="shared" si="28"/>
        <v>19</v>
      </c>
      <c r="H205" s="78">
        <v>0</v>
      </c>
      <c r="I205" s="76">
        <v>0</v>
      </c>
      <c r="J205" s="46">
        <f t="shared" si="29"/>
        <v>19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4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60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61" si="41">+G235-H235-K235-I235</f>
        <v>0</v>
      </c>
      <c r="K235" s="72"/>
      <c r="L235" s="20">
        <v>100</v>
      </c>
      <c r="M235" s="65">
        <f t="shared" ref="M235:M242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61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11</v>
      </c>
      <c r="F248" s="71"/>
      <c r="G248" s="46">
        <f t="shared" si="40"/>
        <v>11</v>
      </c>
      <c r="H248" s="78">
        <v>0</v>
      </c>
      <c r="I248" s="76">
        <v>0</v>
      </c>
      <c r="J248" s="46">
        <f t="shared" si="41"/>
        <v>8</v>
      </c>
      <c r="K248" s="72">
        <v>3</v>
      </c>
      <c r="L248" s="20">
        <v>50</v>
      </c>
      <c r="M248" s="65">
        <f t="shared" si="44"/>
        <v>150</v>
      </c>
      <c r="N248" s="17" t="s">
        <v>16</v>
      </c>
      <c r="O248" s="18">
        <v>50</v>
      </c>
      <c r="P248" s="122">
        <f t="shared" si="36"/>
        <v>100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4</v>
      </c>
      <c r="F249" s="71"/>
      <c r="G249" s="46">
        <f t="shared" si="40"/>
        <v>4</v>
      </c>
      <c r="H249" s="78">
        <v>0</v>
      </c>
      <c r="I249" s="76">
        <v>0</v>
      </c>
      <c r="J249" s="46">
        <f t="shared" si="41"/>
        <v>2</v>
      </c>
      <c r="K249" s="72">
        <v>2</v>
      </c>
      <c r="L249" s="20">
        <v>50</v>
      </c>
      <c r="M249" s="65">
        <f t="shared" si="44"/>
        <v>100</v>
      </c>
      <c r="N249" s="17" t="s">
        <v>16</v>
      </c>
      <c r="O249" s="18"/>
      <c r="P249" s="122">
        <f t="shared" si="36"/>
        <v>100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44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+'26'!J252</f>
        <v>0</v>
      </c>
      <c r="F252" s="71"/>
      <c r="G252" s="46">
        <f t="shared" si="40"/>
        <v>0</v>
      </c>
      <c r="H252" s="78"/>
      <c r="I252" s="76">
        <v>0</v>
      </c>
      <c r="J252" s="46">
        <f t="shared" si="41"/>
        <v>0</v>
      </c>
      <c r="K252" s="72"/>
      <c r="L252" s="20">
        <v>23</v>
      </c>
      <c r="M252" s="65">
        <f t="shared" si="44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26</v>
      </c>
      <c r="M253" s="65">
        <f t="shared" si="44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45</v>
      </c>
      <c r="M254" s="65">
        <f t="shared" si="44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+'26'!J255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1"/>
        <v>5</v>
      </c>
      <c r="K255" s="72"/>
      <c r="L255" s="20">
        <v>27</v>
      </c>
      <c r="M255" s="65">
        <f t="shared" si="44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+'26'!J256</f>
        <v>3</v>
      </c>
      <c r="F256" s="71"/>
      <c r="G256" s="46">
        <f t="shared" si="38"/>
        <v>3</v>
      </c>
      <c r="H256" s="78">
        <v>0</v>
      </c>
      <c r="I256" s="76">
        <v>0</v>
      </c>
      <c r="J256" s="46">
        <f t="shared" si="41"/>
        <v>3</v>
      </c>
      <c r="K256" s="72"/>
      <c r="L256" s="20">
        <v>35</v>
      </c>
      <c r="M256" s="65">
        <f t="shared" si="44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23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+'26'!J257</f>
        <v>3</v>
      </c>
      <c r="F257" s="71"/>
      <c r="G257" s="46">
        <f t="shared" si="38"/>
        <v>3</v>
      </c>
      <c r="H257" s="78">
        <v>0</v>
      </c>
      <c r="I257" s="76">
        <v>0</v>
      </c>
      <c r="J257" s="46">
        <f t="shared" si="41"/>
        <v>3</v>
      </c>
      <c r="K257" s="72"/>
      <c r="L257" s="20">
        <v>39</v>
      </c>
      <c r="M257" s="65">
        <f t="shared" si="44"/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47">+K257*Q257</f>
        <v>0</v>
      </c>
    </row>
    <row r="258" spans="1:23" ht="25.5" x14ac:dyDescent="0.55000000000000004">
      <c r="A258" s="10"/>
      <c r="B258" s="10"/>
      <c r="C258" s="19"/>
      <c r="D258" s="10"/>
      <c r="E258" s="64">
        <f>+'26'!J258</f>
        <v>0</v>
      </c>
      <c r="F258" s="71"/>
      <c r="G258" s="46"/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44"/>
        <v>0</v>
      </c>
      <c r="N258" s="17"/>
      <c r="O258" s="18"/>
      <c r="P258" s="23">
        <f t="shared" si="36"/>
        <v>0</v>
      </c>
      <c r="Q258" s="90"/>
      <c r="R258" s="43"/>
    </row>
    <row r="259" spans="1:23" ht="25.5" x14ac:dyDescent="0.55000000000000004">
      <c r="A259" s="10"/>
      <c r="B259" s="10"/>
      <c r="C259" s="19"/>
      <c r="D259" s="10"/>
      <c r="E259" s="64">
        <f>+'26'!J259</f>
        <v>0</v>
      </c>
      <c r="F259" s="71"/>
      <c r="G259" s="46"/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44"/>
        <v>0</v>
      </c>
      <c r="N259" s="17"/>
      <c r="O259" s="18"/>
      <c r="P259" s="23">
        <f t="shared" si="36"/>
        <v>0</v>
      </c>
      <c r="Q259" s="90"/>
      <c r="R259" s="43"/>
    </row>
    <row r="260" spans="1:23" ht="25.5" x14ac:dyDescent="0.55000000000000004">
      <c r="A260" s="10"/>
      <c r="B260" s="10"/>
      <c r="C260" s="19"/>
      <c r="D260" s="10"/>
      <c r="E260" s="64">
        <f>+'26'!J260</f>
        <v>0</v>
      </c>
      <c r="F260" s="71"/>
      <c r="G260" s="46">
        <f t="shared" si="38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44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23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48">E261+F261</f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44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49">+K261*Q261</f>
        <v>0</v>
      </c>
    </row>
    <row r="262" spans="1:23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R262" s="75">
        <f>SUM(R5:R261)</f>
        <v>376.29</v>
      </c>
      <c r="S262" s="75"/>
    </row>
    <row r="263" spans="1:23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06" t="s">
        <v>212</v>
      </c>
      <c r="L263" s="107"/>
      <c r="M263" s="30">
        <f>+O262</f>
        <v>0</v>
      </c>
      <c r="N263" s="27"/>
      <c r="O263" s="29"/>
    </row>
    <row r="264" spans="1:23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1850</v>
      </c>
    </row>
    <row r="265" spans="1:23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23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979</v>
      </c>
      <c r="O266" s="2">
        <v>105</v>
      </c>
      <c r="P266" s="2">
        <v>50</v>
      </c>
      <c r="Q266" s="2">
        <v>120</v>
      </c>
      <c r="R266" s="2">
        <v>240</v>
      </c>
      <c r="S266" s="2">
        <v>55</v>
      </c>
      <c r="T266" s="2">
        <v>50</v>
      </c>
      <c r="U266" s="2">
        <v>100</v>
      </c>
      <c r="V266" s="2">
        <v>120</v>
      </c>
      <c r="W266" s="2">
        <v>139</v>
      </c>
    </row>
    <row r="267" spans="1:23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23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23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155</v>
      </c>
    </row>
    <row r="270" spans="1:23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716</v>
      </c>
    </row>
    <row r="271" spans="1:23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716</v>
      </c>
    </row>
    <row r="272" spans="1:23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8"/>
  <sheetViews>
    <sheetView zoomScale="70" zoomScaleNormal="70" workbookViewId="0">
      <pane xSplit="10" ySplit="4" topLeftCell="K53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L70" sqref="L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12</v>
      </c>
      <c r="F15" s="71"/>
      <c r="G15" s="46">
        <f t="shared" si="0"/>
        <v>12</v>
      </c>
      <c r="H15" s="78">
        <v>0</v>
      </c>
      <c r="I15" s="76">
        <v>0</v>
      </c>
      <c r="J15" s="46">
        <f t="shared" si="1"/>
        <v>12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23</v>
      </c>
      <c r="F29" s="71"/>
      <c r="G29" s="46">
        <f t="shared" si="5"/>
        <v>23</v>
      </c>
      <c r="H29" s="78">
        <v>0</v>
      </c>
      <c r="I29" s="76">
        <v>0</v>
      </c>
      <c r="J29" s="46">
        <f t="shared" si="6"/>
        <v>23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1</v>
      </c>
      <c r="K64" s="72">
        <v>3</v>
      </c>
      <c r="L64" s="15">
        <v>50</v>
      </c>
      <c r="M64" s="65">
        <f t="shared" si="2"/>
        <v>150</v>
      </c>
      <c r="N64" s="17" t="s">
        <v>16</v>
      </c>
      <c r="O64" s="18"/>
      <c r="P64" s="122">
        <f t="shared" si="3"/>
        <v>150</v>
      </c>
      <c r="Q64" s="90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0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/>
      <c r="P65" s="122">
        <f t="shared" si="3"/>
        <v>150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1</v>
      </c>
      <c r="F66" s="71">
        <v>1</v>
      </c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2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19</v>
      </c>
      <c r="F110" s="71"/>
      <c r="G110" s="46">
        <f t="shared" si="20"/>
        <v>19</v>
      </c>
      <c r="H110" s="78">
        <v>0</v>
      </c>
      <c r="I110" s="76">
        <v>0</v>
      </c>
      <c r="J110" s="46">
        <f t="shared" si="21"/>
        <v>14</v>
      </c>
      <c r="K110" s="72">
        <v>5</v>
      </c>
      <c r="L110" s="22">
        <v>120</v>
      </c>
      <c r="M110" s="65">
        <f t="shared" si="8"/>
        <v>600</v>
      </c>
      <c r="N110" s="17" t="s">
        <v>16</v>
      </c>
      <c r="O110" s="18"/>
      <c r="P110" s="122">
        <f t="shared" si="7"/>
        <v>600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25</v>
      </c>
      <c r="F115" s="71"/>
      <c r="G115" s="46">
        <f t="shared" si="20"/>
        <v>25</v>
      </c>
      <c r="H115" s="78">
        <v>0</v>
      </c>
      <c r="I115" s="76">
        <v>0</v>
      </c>
      <c r="J115" s="46">
        <f t="shared" si="21"/>
        <v>25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8</v>
      </c>
      <c r="F175" s="71"/>
      <c r="G175" s="46">
        <f t="shared" si="28"/>
        <v>8</v>
      </c>
      <c r="H175" s="78">
        <v>0</v>
      </c>
      <c r="I175" s="76">
        <v>0</v>
      </c>
      <c r="J175" s="46">
        <f t="shared" si="29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2</v>
      </c>
      <c r="F180" s="71"/>
      <c r="G180" s="46">
        <f t="shared" si="28"/>
        <v>2</v>
      </c>
      <c r="H180" s="78">
        <v>0</v>
      </c>
      <c r="I180" s="76">
        <v>0</v>
      </c>
      <c r="J180" s="46">
        <f t="shared" si="29"/>
        <v>2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19</v>
      </c>
      <c r="F205" s="71"/>
      <c r="G205" s="46">
        <f t="shared" si="28"/>
        <v>19</v>
      </c>
      <c r="H205" s="78">
        <v>0</v>
      </c>
      <c r="I205" s="76">
        <v>0</v>
      </c>
      <c r="J205" s="46">
        <f t="shared" si="29"/>
        <v>19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2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/>
      <c r="P209" s="122">
        <f t="shared" si="36"/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60" si="38">E231+F231</f>
        <v>0</v>
      </c>
      <c r="H231" s="78">
        <v>0</v>
      </c>
      <c r="I231" s="76">
        <v>0</v>
      </c>
      <c r="J231" s="46">
        <f t="shared" ref="J231:J26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8</v>
      </c>
      <c r="F248" s="71"/>
      <c r="G248" s="46">
        <f t="shared" si="40"/>
        <v>8</v>
      </c>
      <c r="H248" s="78">
        <v>0</v>
      </c>
      <c r="I248" s="76">
        <v>0</v>
      </c>
      <c r="J248" s="46">
        <f t="shared" si="41"/>
        <v>7</v>
      </c>
      <c r="K248" s="72">
        <v>1</v>
      </c>
      <c r="L248" s="20">
        <v>50</v>
      </c>
      <c r="M248" s="65">
        <f t="shared" si="32"/>
        <v>50</v>
      </c>
      <c r="N248" s="17" t="s">
        <v>16</v>
      </c>
      <c r="O248" s="18"/>
      <c r="P248" s="122">
        <f t="shared" si="36"/>
        <v>50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2</v>
      </c>
      <c r="F249" s="71"/>
      <c r="G249" s="46">
        <f t="shared" si="40"/>
        <v>2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5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+'27'!J252</f>
        <v>0</v>
      </c>
      <c r="F252" s="71"/>
      <c r="G252" s="46">
        <f t="shared" si="40"/>
        <v>0</v>
      </c>
      <c r="H252" s="78"/>
      <c r="I252" s="76"/>
      <c r="J252" s="46">
        <f t="shared" si="46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+'27'!J253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6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+'27'!J254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6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+'27'!J255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6"/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+'27'!J256</f>
        <v>3</v>
      </c>
      <c r="F256" s="71"/>
      <c r="G256" s="46">
        <f t="shared" si="38"/>
        <v>3</v>
      </c>
      <c r="H256" s="78">
        <v>0</v>
      </c>
      <c r="I256" s="76">
        <v>0</v>
      </c>
      <c r="J256" s="46">
        <f t="shared" si="39"/>
        <v>3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+'27'!J257</f>
        <v>3</v>
      </c>
      <c r="F257" s="71"/>
      <c r="G257" s="46">
        <f t="shared" si="38"/>
        <v>3</v>
      </c>
      <c r="H257" s="78">
        <v>0</v>
      </c>
      <c r="I257" s="76">
        <v>0</v>
      </c>
      <c r="J257" s="46">
        <f t="shared" si="39"/>
        <v>3</v>
      </c>
      <c r="K257" s="72"/>
      <c r="L257" s="20">
        <v>39</v>
      </c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+'27'!J258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+'27'!J259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+'27'!J260</f>
        <v>0</v>
      </c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1">E261+F261</f>
        <v>0</v>
      </c>
      <c r="H261" s="78">
        <v>0</v>
      </c>
      <c r="I261" s="76">
        <v>0</v>
      </c>
      <c r="J261" s="46">
        <f t="shared" ref="J261" si="52">+G261-H261-K261-I261</f>
        <v>0</v>
      </c>
      <c r="K261" s="72"/>
      <c r="L261" s="20"/>
      <c r="M261" s="65">
        <f t="shared" ref="M261" si="53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4">+K261*Q261</f>
        <v>0</v>
      </c>
    </row>
    <row r="262" spans="1:19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R262" s="75">
        <f>SUM(R5:R261)</f>
        <v>592.52</v>
      </c>
      <c r="S262" s="75"/>
    </row>
    <row r="263" spans="1:19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06" t="s">
        <v>212</v>
      </c>
      <c r="L263" s="107"/>
      <c r="M263" s="30">
        <f>+O262</f>
        <v>0</v>
      </c>
      <c r="N263" s="27"/>
      <c r="O263" s="29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1920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590</v>
      </c>
      <c r="O266" s="2">
        <v>120</v>
      </c>
      <c r="P266" s="2">
        <v>100</v>
      </c>
      <c r="Q266" s="2">
        <v>370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1330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1330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U348"/>
  <sheetViews>
    <sheetView zoomScale="70" zoomScaleNormal="70" workbookViewId="0">
      <pane xSplit="10" ySplit="4" topLeftCell="K263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N269" sqref="N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69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2">
        <f t="shared" si="3"/>
        <v>25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12</v>
      </c>
      <c r="F15" s="71"/>
      <c r="G15" s="46">
        <f t="shared" si="0"/>
        <v>12</v>
      </c>
      <c r="H15" s="78">
        <v>0</v>
      </c>
      <c r="I15" s="76">
        <v>0</v>
      </c>
      <c r="J15" s="46">
        <f t="shared" si="1"/>
        <v>11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2">
        <f t="shared" si="3"/>
        <v>25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7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200</v>
      </c>
      <c r="P24" s="122">
        <f t="shared" si="3"/>
        <v>200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23</v>
      </c>
      <c r="F29" s="71"/>
      <c r="G29" s="46">
        <f t="shared" si="5"/>
        <v>23</v>
      </c>
      <c r="H29" s="78">
        <v>0</v>
      </c>
      <c r="I29" s="76">
        <v>0</v>
      </c>
      <c r="J29" s="46">
        <f t="shared" si="6"/>
        <v>23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50</v>
      </c>
      <c r="P31" s="122">
        <f t="shared" si="3"/>
        <v>150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2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>
        <v>65</v>
      </c>
      <c r="P35" s="122">
        <f t="shared" si="3"/>
        <v>325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0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22">
        <f t="shared" si="3"/>
        <v>75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4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100</v>
      </c>
      <c r="P40" s="122">
        <f t="shared" si="3"/>
        <v>100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5</v>
      </c>
      <c r="K41" s="72">
        <v>5</v>
      </c>
      <c r="L41" s="15">
        <v>50</v>
      </c>
      <c r="M41" s="65">
        <f t="shared" si="2"/>
        <v>250</v>
      </c>
      <c r="N41" s="17" t="s">
        <v>16</v>
      </c>
      <c r="O41" s="18">
        <v>125</v>
      </c>
      <c r="P41" s="122">
        <f t="shared" si="3"/>
        <v>125</v>
      </c>
      <c r="Q41" s="90">
        <v>15.42</v>
      </c>
      <c r="R41" s="43">
        <f t="shared" si="4"/>
        <v>77.099999999999994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2">
        <f t="shared" si="3"/>
        <v>25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5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50</v>
      </c>
      <c r="P74" s="122">
        <f t="shared" si="7"/>
        <v>150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>
        <v>20059797</v>
      </c>
      <c r="C96" s="19" t="s">
        <v>1438</v>
      </c>
      <c r="D96" s="10" t="s">
        <v>434</v>
      </c>
      <c r="E96" s="64">
        <f>+'28'!J96</f>
        <v>0</v>
      </c>
      <c r="F96" s="71">
        <v>30</v>
      </c>
      <c r="G96" s="46">
        <f t="shared" si="20"/>
        <v>30</v>
      </c>
      <c r="H96" s="78">
        <v>0</v>
      </c>
      <c r="I96" s="76">
        <v>0</v>
      </c>
      <c r="J96" s="46">
        <f t="shared" si="21"/>
        <v>0</v>
      </c>
      <c r="K96" s="72">
        <v>30</v>
      </c>
      <c r="L96" s="20">
        <v>10</v>
      </c>
      <c r="M96" s="65">
        <f t="shared" si="8"/>
        <v>300</v>
      </c>
      <c r="N96" s="17" t="s">
        <v>16</v>
      </c>
      <c r="O96" s="18"/>
      <c r="P96" s="122">
        <f t="shared" si="7"/>
        <v>300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14</v>
      </c>
      <c r="F110" s="71"/>
      <c r="G110" s="46">
        <f t="shared" si="20"/>
        <v>14</v>
      </c>
      <c r="H110" s="78">
        <v>0</v>
      </c>
      <c r="I110" s="76">
        <v>0</v>
      </c>
      <c r="J110" s="46">
        <f t="shared" si="21"/>
        <v>13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>
        <v>60</v>
      </c>
      <c r="P110" s="122">
        <f t="shared" si="7"/>
        <v>60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3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>
        <v>300</v>
      </c>
      <c r="P111" s="122">
        <f t="shared" si="7"/>
        <v>200</v>
      </c>
      <c r="Q111" s="90"/>
      <c r="R111" s="43">
        <f t="shared" si="26"/>
        <v>68.5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11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7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25</v>
      </c>
      <c r="F115" s="71"/>
      <c r="G115" s="46">
        <f t="shared" si="20"/>
        <v>25</v>
      </c>
      <c r="H115" s="78">
        <v>0</v>
      </c>
      <c r="I115" s="76">
        <v>0</v>
      </c>
      <c r="J115" s="46">
        <f t="shared" si="21"/>
        <v>25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3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>
        <v>75</v>
      </c>
      <c r="P133" s="122">
        <f t="shared" si="7"/>
        <v>75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8</v>
      </c>
      <c r="F175" s="71"/>
      <c r="G175" s="46">
        <f t="shared" si="28"/>
        <v>8</v>
      </c>
      <c r="H175" s="78">
        <v>0</v>
      </c>
      <c r="I175" s="76">
        <v>0</v>
      </c>
      <c r="J175" s="46">
        <f t="shared" si="29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2</v>
      </c>
      <c r="F180" s="71"/>
      <c r="G180" s="46">
        <f t="shared" si="28"/>
        <v>2</v>
      </c>
      <c r="H180" s="78">
        <v>0</v>
      </c>
      <c r="I180" s="76">
        <v>0</v>
      </c>
      <c r="J180" s="46">
        <f t="shared" si="29"/>
        <v>2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7</v>
      </c>
      <c r="K185" s="72">
        <v>2</v>
      </c>
      <c r="L185" s="20">
        <v>80</v>
      </c>
      <c r="M185" s="65">
        <f t="shared" si="32"/>
        <v>160</v>
      </c>
      <c r="N185" s="17" t="s">
        <v>16</v>
      </c>
      <c r="O185" s="18"/>
      <c r="P185" s="122">
        <f t="shared" si="27"/>
        <v>160</v>
      </c>
      <c r="Q185" s="90">
        <v>63</v>
      </c>
      <c r="R185" s="43">
        <f t="shared" si="33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19</v>
      </c>
      <c r="F205" s="71"/>
      <c r="G205" s="46">
        <f t="shared" si="28"/>
        <v>19</v>
      </c>
      <c r="H205" s="78">
        <v>0</v>
      </c>
      <c r="I205" s="76">
        <v>0</v>
      </c>
      <c r="J205" s="46">
        <f t="shared" si="29"/>
        <v>19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2</v>
      </c>
      <c r="F209" s="71"/>
      <c r="G209" s="46">
        <f t="shared" si="28"/>
        <v>2</v>
      </c>
      <c r="H209" s="78">
        <v>1</v>
      </c>
      <c r="I209" s="76">
        <v>0</v>
      </c>
      <c r="J209" s="46">
        <f t="shared" si="29"/>
        <v>0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60" si="38">E231+F231</f>
        <v>0</v>
      </c>
      <c r="H231" s="78">
        <v>0</v>
      </c>
      <c r="I231" s="76">
        <v>0</v>
      </c>
      <c r="J231" s="46">
        <f t="shared" ref="J231:J26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5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7</v>
      </c>
      <c r="F248" s="71"/>
      <c r="G248" s="46">
        <f t="shared" si="40"/>
        <v>7</v>
      </c>
      <c r="H248" s="78">
        <v>0</v>
      </c>
      <c r="I248" s="76">
        <v>0</v>
      </c>
      <c r="J248" s="46">
        <f t="shared" si="41"/>
        <v>4</v>
      </c>
      <c r="K248" s="72">
        <v>3</v>
      </c>
      <c r="L248" s="20">
        <v>50</v>
      </c>
      <c r="M248" s="65">
        <f t="shared" si="32"/>
        <v>150</v>
      </c>
      <c r="N248" s="17" t="s">
        <v>16</v>
      </c>
      <c r="O248" s="18"/>
      <c r="P248" s="122">
        <f t="shared" si="36"/>
        <v>150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>
        <v>7</v>
      </c>
      <c r="G249" s="46">
        <f t="shared" si="40"/>
        <v>7</v>
      </c>
      <c r="H249" s="78">
        <v>0</v>
      </c>
      <c r="I249" s="76">
        <v>0</v>
      </c>
      <c r="J249" s="46">
        <f t="shared" si="41"/>
        <v>3</v>
      </c>
      <c r="K249" s="72">
        <v>4</v>
      </c>
      <c r="L249" s="20">
        <v>50</v>
      </c>
      <c r="M249" s="65">
        <f t="shared" si="32"/>
        <v>200</v>
      </c>
      <c r="N249" s="17" t="s">
        <v>16</v>
      </c>
      <c r="O249" s="18">
        <v>50</v>
      </c>
      <c r="P249" s="122">
        <f t="shared" si="36"/>
        <v>150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+'28'!J252</f>
        <v>0</v>
      </c>
      <c r="F252" s="71"/>
      <c r="G252" s="46">
        <f t="shared" si="40"/>
        <v>0</v>
      </c>
      <c r="H252" s="78"/>
      <c r="I252" s="76"/>
      <c r="J252" s="46">
        <f t="shared" si="41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+'28'!J253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+'28'!J254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+'28'!J255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1"/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+'28'!J256</f>
        <v>3</v>
      </c>
      <c r="F256" s="71"/>
      <c r="G256" s="46">
        <f t="shared" si="38"/>
        <v>3</v>
      </c>
      <c r="H256" s="78">
        <v>0</v>
      </c>
      <c r="I256" s="76">
        <v>0</v>
      </c>
      <c r="J256" s="46">
        <f t="shared" si="39"/>
        <v>3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21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+'28'!J257</f>
        <v>3</v>
      </c>
      <c r="F257" s="71"/>
      <c r="G257" s="46">
        <f t="shared" si="38"/>
        <v>3</v>
      </c>
      <c r="H257" s="78">
        <v>0</v>
      </c>
      <c r="I257" s="76">
        <v>0</v>
      </c>
      <c r="J257" s="46">
        <f t="shared" si="39"/>
        <v>3</v>
      </c>
      <c r="K257" s="72"/>
      <c r="L257" s="20">
        <v>39</v>
      </c>
      <c r="M257" s="65">
        <f t="shared" ref="M257" si="48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49">+K257*Q257</f>
        <v>0</v>
      </c>
    </row>
    <row r="258" spans="1:21" ht="25.5" x14ac:dyDescent="0.55000000000000004">
      <c r="A258" s="10"/>
      <c r="B258" s="10"/>
      <c r="C258" s="19"/>
      <c r="D258" s="10"/>
      <c r="E258" s="64">
        <f>+'28'!J258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1" ht="25.5" x14ac:dyDescent="0.55000000000000004">
      <c r="A259" s="10"/>
      <c r="B259" s="10"/>
      <c r="C259" s="19"/>
      <c r="D259" s="10"/>
      <c r="E259" s="64">
        <f>+'28'!J259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21" ht="25.5" x14ac:dyDescent="0.55000000000000004">
      <c r="A260" s="10"/>
      <c r="B260" s="10"/>
      <c r="C260" s="19"/>
      <c r="D260" s="10"/>
      <c r="E260" s="64"/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21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0">E261+F261</f>
        <v>0</v>
      </c>
      <c r="H261" s="78">
        <v>0</v>
      </c>
      <c r="I261" s="76">
        <v>0</v>
      </c>
      <c r="J261" s="46">
        <f t="shared" ref="J261" si="51">+G261-H261-K261-I261</f>
        <v>0</v>
      </c>
      <c r="K261" s="72"/>
      <c r="L261" s="20"/>
      <c r="M261" s="65">
        <f t="shared" ref="M261" si="52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3">+K261*Q261</f>
        <v>0</v>
      </c>
    </row>
    <row r="262" spans="1:21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R262" s="75">
        <f>SUM(R5:R261)</f>
        <v>1353.1</v>
      </c>
      <c r="S262" s="75"/>
    </row>
    <row r="263" spans="1:21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06" t="s">
        <v>212</v>
      </c>
      <c r="L263" s="107"/>
      <c r="M263" s="30">
        <f>+O262</f>
        <v>0</v>
      </c>
      <c r="N263" s="27"/>
      <c r="O263" s="29"/>
    </row>
    <row r="264" spans="1:21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4340</v>
      </c>
    </row>
    <row r="265" spans="1:21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21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1255</v>
      </c>
      <c r="O266" s="2">
        <v>200</v>
      </c>
      <c r="P266" s="2">
        <v>50</v>
      </c>
      <c r="Q266" s="2">
        <v>480</v>
      </c>
      <c r="R266" s="2">
        <v>25</v>
      </c>
      <c r="S266" s="2">
        <v>50</v>
      </c>
      <c r="T266" s="2">
        <v>50</v>
      </c>
      <c r="U266" s="2">
        <v>400</v>
      </c>
    </row>
    <row r="267" spans="1:21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21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21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1250</v>
      </c>
    </row>
    <row r="270" spans="1:21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1835</v>
      </c>
    </row>
    <row r="271" spans="1:21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1835</v>
      </c>
    </row>
    <row r="272" spans="1:21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U348"/>
  <sheetViews>
    <sheetView zoomScale="70" zoomScaleNormal="70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L17" sqref="L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69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11</v>
      </c>
      <c r="F15" s="71"/>
      <c r="G15" s="46">
        <f t="shared" si="0"/>
        <v>11</v>
      </c>
      <c r="H15" s="78">
        <v>0</v>
      </c>
      <c r="I15" s="76">
        <v>0</v>
      </c>
      <c r="J15" s="46">
        <f t="shared" si="1"/>
        <v>10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2">
        <f t="shared" si="3"/>
        <v>25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10</v>
      </c>
      <c r="F18" s="71">
        <v>5</v>
      </c>
      <c r="G18" s="46">
        <f t="shared" si="0"/>
        <v>15</v>
      </c>
      <c r="H18" s="78">
        <v>0</v>
      </c>
      <c r="I18" s="76">
        <v>0</v>
      </c>
      <c r="J18" s="46">
        <f t="shared" si="1"/>
        <v>14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2">
        <f t="shared" si="3"/>
        <v>25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11</v>
      </c>
      <c r="F22" s="71">
        <v>5</v>
      </c>
      <c r="G22" s="46">
        <f t="shared" si="0"/>
        <v>16</v>
      </c>
      <c r="H22" s="78">
        <v>0</v>
      </c>
      <c r="I22" s="76">
        <v>0</v>
      </c>
      <c r="J22" s="46">
        <f t="shared" si="1"/>
        <v>15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2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100</v>
      </c>
      <c r="P24" s="122">
        <f t="shared" si="3"/>
        <v>400</v>
      </c>
      <c r="Q24" s="121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12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50</v>
      </c>
      <c r="P28" s="122">
        <f t="shared" si="3"/>
        <v>250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23</v>
      </c>
      <c r="F29" s="71"/>
      <c r="G29" s="46">
        <f t="shared" si="5"/>
        <v>23</v>
      </c>
      <c r="H29" s="78">
        <v>0</v>
      </c>
      <c r="I29" s="76">
        <v>0</v>
      </c>
      <c r="J29" s="46">
        <f t="shared" si="6"/>
        <v>23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12</v>
      </c>
      <c r="F31" s="71">
        <v>5</v>
      </c>
      <c r="G31" s="46">
        <f t="shared" si="5"/>
        <v>17</v>
      </c>
      <c r="H31" s="78">
        <v>0</v>
      </c>
      <c r="I31" s="76">
        <v>0</v>
      </c>
      <c r="J31" s="46">
        <f t="shared" si="6"/>
        <v>16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4</v>
      </c>
      <c r="F40" s="71">
        <v>4</v>
      </c>
      <c r="G40" s="46">
        <f t="shared" si="5"/>
        <v>8</v>
      </c>
      <c r="H40" s="78">
        <v>0</v>
      </c>
      <c r="I40" s="76">
        <v>0</v>
      </c>
      <c r="J40" s="46">
        <f t="shared" si="6"/>
        <v>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5</v>
      </c>
      <c r="F41" s="71">
        <v>2</v>
      </c>
      <c r="G41" s="46">
        <f t="shared" si="5"/>
        <v>7</v>
      </c>
      <c r="H41" s="78">
        <v>0</v>
      </c>
      <c r="I41" s="76">
        <v>0</v>
      </c>
      <c r="J41" s="46">
        <f t="shared" si="6"/>
        <v>6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5</v>
      </c>
      <c r="F74" s="71">
        <v>5</v>
      </c>
      <c r="G74" s="46">
        <f t="shared" si="5"/>
        <v>10</v>
      </c>
      <c r="H74" s="78">
        <v>0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7</v>
      </c>
      <c r="F77" s="71">
        <v>5</v>
      </c>
      <c r="G77" s="46">
        <f t="shared" si="5"/>
        <v>12</v>
      </c>
      <c r="H77" s="78">
        <v>0</v>
      </c>
      <c r="I77" s="76">
        <v>0</v>
      </c>
      <c r="J77" s="46">
        <f t="shared" si="6"/>
        <v>10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4</v>
      </c>
      <c r="F80" s="71">
        <v>5</v>
      </c>
      <c r="G80" s="46">
        <f t="shared" si="5"/>
        <v>9</v>
      </c>
      <c r="H80" s="78">
        <v>0</v>
      </c>
      <c r="I80" s="76">
        <v>0</v>
      </c>
      <c r="J80" s="46">
        <f t="shared" si="6"/>
        <v>8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2</v>
      </c>
      <c r="F81" s="71">
        <v>3</v>
      </c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13</v>
      </c>
      <c r="F110" s="71">
        <v>13</v>
      </c>
      <c r="G110" s="46">
        <f t="shared" si="20"/>
        <v>26</v>
      </c>
      <c r="H110" s="78">
        <v>0</v>
      </c>
      <c r="I110" s="76">
        <v>0</v>
      </c>
      <c r="J110" s="46">
        <f t="shared" si="21"/>
        <v>23</v>
      </c>
      <c r="K110" s="72">
        <v>3</v>
      </c>
      <c r="L110" s="22">
        <v>120</v>
      </c>
      <c r="M110" s="65">
        <f t="shared" si="8"/>
        <v>360</v>
      </c>
      <c r="N110" s="17" t="s">
        <v>16</v>
      </c>
      <c r="O110" s="18">
        <v>180</v>
      </c>
      <c r="P110" s="122">
        <f t="shared" si="7"/>
        <v>180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3</v>
      </c>
      <c r="F111" s="71">
        <v>5</v>
      </c>
      <c r="G111" s="46">
        <f t="shared" si="20"/>
        <v>8</v>
      </c>
      <c r="H111" s="78">
        <v>0</v>
      </c>
      <c r="I111" s="76">
        <v>0</v>
      </c>
      <c r="J111" s="46">
        <f t="shared" si="21"/>
        <v>5</v>
      </c>
      <c r="K111" s="72">
        <v>3</v>
      </c>
      <c r="L111" s="20">
        <v>250</v>
      </c>
      <c r="M111" s="65">
        <f t="shared" si="8"/>
        <v>750</v>
      </c>
      <c r="N111" s="17" t="s">
        <v>16</v>
      </c>
      <c r="O111" s="18">
        <v>150</v>
      </c>
      <c r="P111" s="122">
        <f t="shared" si="7"/>
        <v>600</v>
      </c>
      <c r="Q111" s="90"/>
      <c r="R111" s="43">
        <f t="shared" si="26"/>
        <v>102.75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11</v>
      </c>
      <c r="F112" s="71">
        <v>5</v>
      </c>
      <c r="G112" s="46">
        <f t="shared" si="20"/>
        <v>16</v>
      </c>
      <c r="H112" s="78">
        <v>0</v>
      </c>
      <c r="I112" s="76">
        <v>0</v>
      </c>
      <c r="J112" s="46">
        <f t="shared" si="21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25</v>
      </c>
      <c r="F115" s="71">
        <v>10</v>
      </c>
      <c r="G115" s="46">
        <f t="shared" si="20"/>
        <v>35</v>
      </c>
      <c r="H115" s="78">
        <v>0</v>
      </c>
      <c r="I115" s="76">
        <v>0</v>
      </c>
      <c r="J115" s="46">
        <f t="shared" si="21"/>
        <v>35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0</v>
      </c>
      <c r="F131" s="71">
        <v>5</v>
      </c>
      <c r="G131" s="46">
        <f t="shared" si="20"/>
        <v>5</v>
      </c>
      <c r="H131" s="78">
        <v>0</v>
      </c>
      <c r="I131" s="76">
        <v>0</v>
      </c>
      <c r="J131" s="46">
        <f t="shared" si="21"/>
        <v>3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2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3</v>
      </c>
      <c r="F133" s="71">
        <v>5</v>
      </c>
      <c r="G133" s="46">
        <f t="shared" si="20"/>
        <v>8</v>
      </c>
      <c r="H133" s="78">
        <v>0</v>
      </c>
      <c r="I133" s="76">
        <v>0</v>
      </c>
      <c r="J133" s="46">
        <f t="shared" si="21"/>
        <v>8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8</v>
      </c>
      <c r="F175" s="71"/>
      <c r="G175" s="46">
        <f t="shared" si="28"/>
        <v>8</v>
      </c>
      <c r="H175" s="78">
        <v>0</v>
      </c>
      <c r="I175" s="76">
        <v>0</v>
      </c>
      <c r="J175" s="46">
        <f t="shared" si="29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2</v>
      </c>
      <c r="F180" s="71"/>
      <c r="G180" s="46">
        <f t="shared" si="28"/>
        <v>2</v>
      </c>
      <c r="H180" s="78">
        <v>0</v>
      </c>
      <c r="I180" s="76">
        <v>0</v>
      </c>
      <c r="J180" s="46">
        <f t="shared" si="29"/>
        <v>2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19</v>
      </c>
      <c r="F205" s="71"/>
      <c r="G205" s="46">
        <f t="shared" si="28"/>
        <v>19</v>
      </c>
      <c r="H205" s="78">
        <v>0</v>
      </c>
      <c r="I205" s="76">
        <v>0</v>
      </c>
      <c r="J205" s="46">
        <f t="shared" si="29"/>
        <v>19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>
        <v>5</v>
      </c>
      <c r="G209" s="46">
        <f t="shared" si="28"/>
        <v>5</v>
      </c>
      <c r="H209" s="78">
        <v>0</v>
      </c>
      <c r="I209" s="76">
        <v>0</v>
      </c>
      <c r="J209" s="46">
        <f t="shared" si="29"/>
        <v>4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60" si="40">E235+F235</f>
        <v>0</v>
      </c>
      <c r="H235" s="78">
        <v>0</v>
      </c>
      <c r="I235" s="76">
        <v>0</v>
      </c>
      <c r="J235" s="46">
        <f t="shared" ref="J235:J260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4</v>
      </c>
      <c r="F248" s="71"/>
      <c r="G248" s="46">
        <f t="shared" si="40"/>
        <v>4</v>
      </c>
      <c r="H248" s="78">
        <v>0</v>
      </c>
      <c r="I248" s="76">
        <v>0</v>
      </c>
      <c r="J248" s="46">
        <f t="shared" si="41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3</v>
      </c>
      <c r="F249" s="71"/>
      <c r="G249" s="46">
        <f t="shared" si="40"/>
        <v>3</v>
      </c>
      <c r="H249" s="78">
        <v>0</v>
      </c>
      <c r="I249" s="76">
        <v>0</v>
      </c>
      <c r="J249" s="46">
        <f t="shared" si="41"/>
        <v>3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+'29'!J253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26</v>
      </c>
      <c r="M253" s="65">
        <f t="shared" si="32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+'29'!J254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+'29'!J255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1"/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+'29'!J256</f>
        <v>3</v>
      </c>
      <c r="F256" s="71"/>
      <c r="G256" s="46">
        <f t="shared" si="40"/>
        <v>3</v>
      </c>
      <c r="H256" s="78">
        <v>0</v>
      </c>
      <c r="I256" s="76">
        <v>0</v>
      </c>
      <c r="J256" s="46">
        <f t="shared" si="41"/>
        <v>3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21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+'29'!J257</f>
        <v>3</v>
      </c>
      <c r="F257" s="71"/>
      <c r="G257" s="46">
        <f t="shared" si="40"/>
        <v>3</v>
      </c>
      <c r="H257" s="78">
        <v>0</v>
      </c>
      <c r="I257" s="76">
        <v>0</v>
      </c>
      <c r="J257" s="46">
        <f t="shared" si="41"/>
        <v>3</v>
      </c>
      <c r="K257" s="72"/>
      <c r="L257" s="20">
        <v>39</v>
      </c>
      <c r="M257" s="65">
        <f t="shared" si="32"/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47">+K257*Q257</f>
        <v>0</v>
      </c>
    </row>
    <row r="258" spans="1:21" ht="25.5" x14ac:dyDescent="0.55000000000000004">
      <c r="A258" s="10"/>
      <c r="B258" s="10"/>
      <c r="C258" s="19"/>
      <c r="D258" s="10"/>
      <c r="E258" s="64">
        <f>+'29'!J258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/>
    </row>
    <row r="259" spans="1:21" ht="25.5" x14ac:dyDescent="0.55000000000000004">
      <c r="A259" s="10"/>
      <c r="B259" s="10"/>
      <c r="C259" s="19"/>
      <c r="D259" s="10"/>
      <c r="E259" s="64">
        <f>+'29'!J259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2"/>
        <v>0</v>
      </c>
      <c r="N259" s="17" t="s">
        <v>16</v>
      </c>
      <c r="O259" s="18"/>
      <c r="P259" s="23">
        <f t="shared" si="36"/>
        <v>0</v>
      </c>
      <c r="Q259" s="90"/>
      <c r="R259" s="43"/>
    </row>
    <row r="260" spans="1:21" ht="25.5" x14ac:dyDescent="0.55000000000000004">
      <c r="A260" s="10"/>
      <c r="B260" s="10"/>
      <c r="C260" s="19"/>
      <c r="D260" s="10"/>
      <c r="E260" s="64">
        <f>+'29'!J260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21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48">E261+F261</f>
        <v>0</v>
      </c>
      <c r="H261" s="78">
        <v>0</v>
      </c>
      <c r="I261" s="76">
        <v>0</v>
      </c>
      <c r="J261" s="46">
        <f t="shared" ref="J261" si="49">+G261-H261-K261-I261</f>
        <v>0</v>
      </c>
      <c r="K261" s="72"/>
      <c r="L261" s="20"/>
      <c r="M261" s="65">
        <f t="shared" ref="M261" si="50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1">+K261*Q261</f>
        <v>0</v>
      </c>
    </row>
    <row r="262" spans="1:21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R262" s="75">
        <f>SUM(R5:R261)</f>
        <v>993.59</v>
      </c>
      <c r="S262" s="75"/>
    </row>
    <row r="263" spans="1:21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06" t="s">
        <v>212</v>
      </c>
      <c r="L263" s="107"/>
      <c r="M263" s="30">
        <f>+O262</f>
        <v>0</v>
      </c>
      <c r="N263" s="27"/>
      <c r="O263" s="29"/>
    </row>
    <row r="264" spans="1:21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3435</v>
      </c>
    </row>
    <row r="265" spans="1:21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21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975</v>
      </c>
      <c r="O266" s="2">
        <v>250</v>
      </c>
      <c r="P266" s="2">
        <v>50</v>
      </c>
      <c r="Q266" s="2">
        <v>150</v>
      </c>
      <c r="R266" s="2">
        <v>200</v>
      </c>
      <c r="S266" s="2">
        <v>120</v>
      </c>
      <c r="T266" s="2">
        <v>155</v>
      </c>
      <c r="U266" s="2">
        <v>50</v>
      </c>
    </row>
    <row r="267" spans="1:21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21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21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530</v>
      </c>
    </row>
    <row r="270" spans="1:21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1930</v>
      </c>
    </row>
    <row r="271" spans="1:21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1930</v>
      </c>
    </row>
    <row r="272" spans="1:21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W348"/>
  <sheetViews>
    <sheetView zoomScale="70" zoomScaleNormal="70" workbookViewId="0">
      <pane xSplit="10" ySplit="4" topLeftCell="M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M18" sqref="M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</v>
      </c>
      <c r="K5" s="72">
        <v>11</v>
      </c>
      <c r="L5" s="15">
        <v>50</v>
      </c>
      <c r="M5" s="65">
        <f>+L5*K5</f>
        <v>550</v>
      </c>
      <c r="N5" s="17" t="s">
        <v>16</v>
      </c>
      <c r="O5" s="18"/>
      <c r="P5" s="122">
        <f>SUM(M5-O5)</f>
        <v>550</v>
      </c>
      <c r="Q5" s="121">
        <v>18.97</v>
      </c>
      <c r="R5" s="43">
        <f>+K5*Q5</f>
        <v>208.67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5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10</v>
      </c>
      <c r="F15" s="71"/>
      <c r="G15" s="46">
        <f t="shared" si="0"/>
        <v>10</v>
      </c>
      <c r="H15" s="78">
        <v>0</v>
      </c>
      <c r="I15" s="76">
        <v>0</v>
      </c>
      <c r="J15" s="46">
        <f t="shared" si="1"/>
        <v>9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9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50</v>
      </c>
      <c r="P28" s="122">
        <f t="shared" si="3"/>
        <v>250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23</v>
      </c>
      <c r="F29" s="71"/>
      <c r="G29" s="46">
        <f t="shared" si="5"/>
        <v>23</v>
      </c>
      <c r="H29" s="78">
        <v>0</v>
      </c>
      <c r="I29" s="76">
        <v>0</v>
      </c>
      <c r="J29" s="46">
        <f t="shared" si="6"/>
        <v>23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1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2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>
        <v>6</v>
      </c>
      <c r="G59" s="46">
        <f t="shared" si="5"/>
        <v>6</v>
      </c>
      <c r="H59" s="78">
        <v>0</v>
      </c>
      <c r="I59" s="76">
        <v>0</v>
      </c>
      <c r="J59" s="46">
        <f t="shared" si="6"/>
        <v>2</v>
      </c>
      <c r="K59" s="72">
        <v>4</v>
      </c>
      <c r="L59" s="15">
        <v>120</v>
      </c>
      <c r="M59" s="65">
        <f t="shared" si="2"/>
        <v>480</v>
      </c>
      <c r="N59" s="17" t="s">
        <v>16</v>
      </c>
      <c r="O59" s="18"/>
      <c r="P59" s="122">
        <f t="shared" si="3"/>
        <v>480</v>
      </c>
      <c r="Q59" s="121">
        <v>29.83</v>
      </c>
      <c r="R59" s="43">
        <f t="shared" si="4"/>
        <v>119.32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8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7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8</v>
      </c>
      <c r="F80" s="71"/>
      <c r="G80" s="46">
        <f t="shared" si="5"/>
        <v>8</v>
      </c>
      <c r="H80" s="78">
        <v>0</v>
      </c>
      <c r="I80" s="76">
        <v>0</v>
      </c>
      <c r="J80" s="46">
        <f t="shared" si="6"/>
        <v>8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23</v>
      </c>
      <c r="F110" s="71"/>
      <c r="G110" s="46">
        <f t="shared" si="20"/>
        <v>23</v>
      </c>
      <c r="H110" s="78">
        <v>0</v>
      </c>
      <c r="I110" s="76">
        <v>0</v>
      </c>
      <c r="J110" s="46">
        <f t="shared" si="21"/>
        <v>22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>
        <v>60</v>
      </c>
      <c r="P110" s="122">
        <f t="shared" si="7"/>
        <v>60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35</v>
      </c>
      <c r="F115" s="71"/>
      <c r="G115" s="46">
        <f t="shared" si="20"/>
        <v>35</v>
      </c>
      <c r="H115" s="78">
        <v>0</v>
      </c>
      <c r="I115" s="76">
        <v>0</v>
      </c>
      <c r="J115" s="46">
        <f t="shared" si="21"/>
        <v>32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/>
      <c r="P115" s="122">
        <f t="shared" si="7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8</v>
      </c>
      <c r="F133" s="71"/>
      <c r="G133" s="46">
        <f t="shared" si="20"/>
        <v>8</v>
      </c>
      <c r="H133" s="78">
        <v>0</v>
      </c>
      <c r="I133" s="76">
        <v>0</v>
      </c>
      <c r="J133" s="46">
        <f t="shared" si="21"/>
        <v>7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8</v>
      </c>
      <c r="F175" s="71"/>
      <c r="G175" s="46">
        <f t="shared" si="28"/>
        <v>8</v>
      </c>
      <c r="H175" s="78">
        <v>0</v>
      </c>
      <c r="I175" s="76">
        <v>0</v>
      </c>
      <c r="J175" s="46">
        <f t="shared" si="29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2</v>
      </c>
      <c r="F180" s="71"/>
      <c r="G180" s="46">
        <f t="shared" si="28"/>
        <v>2</v>
      </c>
      <c r="H180" s="78">
        <v>0</v>
      </c>
      <c r="I180" s="76">
        <v>0</v>
      </c>
      <c r="J180" s="46">
        <f t="shared" si="29"/>
        <v>2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19</v>
      </c>
      <c r="F205" s="71"/>
      <c r="G205" s="46">
        <f t="shared" si="28"/>
        <v>19</v>
      </c>
      <c r="H205" s="78">
        <v>0</v>
      </c>
      <c r="I205" s="76">
        <v>0</v>
      </c>
      <c r="J205" s="46">
        <f t="shared" si="29"/>
        <v>19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1</v>
      </c>
      <c r="K209" s="72">
        <v>3</v>
      </c>
      <c r="L209" s="20">
        <v>120</v>
      </c>
      <c r="M209" s="65">
        <f t="shared" si="32"/>
        <v>360</v>
      </c>
      <c r="N209" s="17" t="s">
        <v>16</v>
      </c>
      <c r="O209" s="18"/>
      <c r="P209" s="122">
        <f t="shared" si="36"/>
        <v>360</v>
      </c>
      <c r="Q209" s="90">
        <v>83</v>
      </c>
      <c r="R209" s="43">
        <f t="shared" si="33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60" si="38">E231+F231</f>
        <v>0</v>
      </c>
      <c r="H231" s="78">
        <v>0</v>
      </c>
      <c r="I231" s="76">
        <v>0</v>
      </c>
      <c r="J231" s="46">
        <f t="shared" ref="J231:J26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3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4</v>
      </c>
      <c r="F248" s="71"/>
      <c r="G248" s="46">
        <f t="shared" si="40"/>
        <v>4</v>
      </c>
      <c r="H248" s="78">
        <v>0</v>
      </c>
      <c r="I248" s="76">
        <v>0</v>
      </c>
      <c r="J248" s="46">
        <f t="shared" si="41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3</v>
      </c>
      <c r="F249" s="71"/>
      <c r="G249" s="46">
        <f t="shared" si="40"/>
        <v>3</v>
      </c>
      <c r="H249" s="78">
        <v>0</v>
      </c>
      <c r="I249" s="76">
        <v>0</v>
      </c>
      <c r="J249" s="46">
        <f t="shared" si="41"/>
        <v>1</v>
      </c>
      <c r="K249" s="72">
        <v>2</v>
      </c>
      <c r="L249" s="20">
        <v>50</v>
      </c>
      <c r="M249" s="65">
        <f t="shared" si="32"/>
        <v>100</v>
      </c>
      <c r="N249" s="17" t="s">
        <v>16</v>
      </c>
      <c r="O249" s="18"/>
      <c r="P249" s="122">
        <f t="shared" si="36"/>
        <v>100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+'30'!J251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+'30'!J252</f>
        <v>0</v>
      </c>
      <c r="F252" s="71"/>
      <c r="G252" s="46">
        <f t="shared" si="40"/>
        <v>0</v>
      </c>
      <c r="H252" s="78"/>
      <c r="I252" s="76"/>
      <c r="J252" s="46">
        <f t="shared" si="41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+'30'!J253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+'30'!J254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ref="J254:J255" si="48">+G254-H254-K254-I254</f>
        <v>0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20057083</v>
      </c>
      <c r="C255" s="19" t="s">
        <v>1434</v>
      </c>
      <c r="D255" s="10" t="s">
        <v>1435</v>
      </c>
      <c r="E255" s="64">
        <f>+'30'!J255</f>
        <v>5</v>
      </c>
      <c r="F255" s="71"/>
      <c r="G255" s="46">
        <f t="shared" si="40"/>
        <v>5</v>
      </c>
      <c r="H255" s="78">
        <v>0</v>
      </c>
      <c r="I255" s="76">
        <v>0</v>
      </c>
      <c r="J255" s="46">
        <f t="shared" si="48"/>
        <v>5</v>
      </c>
      <c r="K255" s="72"/>
      <c r="L255" s="20">
        <v>27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1004053</v>
      </c>
      <c r="C256" s="19" t="s">
        <v>143</v>
      </c>
      <c r="D256" s="10" t="s">
        <v>564</v>
      </c>
      <c r="E256" s="64">
        <f>+'30'!J256</f>
        <v>3</v>
      </c>
      <c r="F256" s="71"/>
      <c r="G256" s="46">
        <f t="shared" si="38"/>
        <v>3</v>
      </c>
      <c r="H256" s="78">
        <v>0</v>
      </c>
      <c r="I256" s="76">
        <v>0</v>
      </c>
      <c r="J256" s="46">
        <f t="shared" si="39"/>
        <v>3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23" ht="25.5" x14ac:dyDescent="0.55000000000000004">
      <c r="A257" s="10">
        <v>253</v>
      </c>
      <c r="B257" s="10">
        <v>20037458</v>
      </c>
      <c r="C257" s="19" t="s">
        <v>1437</v>
      </c>
      <c r="D257" s="10" t="s">
        <v>434</v>
      </c>
      <c r="E257" s="64">
        <f>+'30'!J257</f>
        <v>3</v>
      </c>
      <c r="F257" s="71"/>
      <c r="G257" s="46">
        <f t="shared" si="38"/>
        <v>3</v>
      </c>
      <c r="H257" s="78">
        <v>0</v>
      </c>
      <c r="I257" s="76">
        <v>0</v>
      </c>
      <c r="J257" s="46">
        <f t="shared" si="39"/>
        <v>3</v>
      </c>
      <c r="K257" s="72"/>
      <c r="L257" s="20">
        <v>39</v>
      </c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23" ht="25.5" x14ac:dyDescent="0.55000000000000004">
      <c r="A258" s="10"/>
      <c r="B258" s="10"/>
      <c r="C258" s="19"/>
      <c r="D258" s="10"/>
      <c r="E258" s="64">
        <f>+'30'!J258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3" ht="25.5" x14ac:dyDescent="0.55000000000000004">
      <c r="A259" s="10"/>
      <c r="B259" s="10"/>
      <c r="C259" s="19"/>
      <c r="D259" s="10"/>
      <c r="E259" s="64">
        <f>+'30'!J259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23" ht="25.5" x14ac:dyDescent="0.55000000000000004">
      <c r="A260" s="10"/>
      <c r="B260" s="10"/>
      <c r="C260" s="19"/>
      <c r="D260" s="10"/>
      <c r="E260" s="64">
        <f>+'30'!J260</f>
        <v>0</v>
      </c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23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1">E261+F261</f>
        <v>0</v>
      </c>
      <c r="H261" s="78">
        <v>0</v>
      </c>
      <c r="I261" s="76">
        <v>0</v>
      </c>
      <c r="J261" s="46">
        <f t="shared" ref="J261" si="52">+G261-H261-K261-I261</f>
        <v>0</v>
      </c>
      <c r="K261" s="72"/>
      <c r="L261" s="20"/>
      <c r="M261" s="65">
        <f t="shared" ref="M261" si="53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54">+K261*Q261</f>
        <v>0</v>
      </c>
    </row>
    <row r="262" spans="1:23" ht="25.5" x14ac:dyDescent="0.55000000000000004">
      <c r="A262" s="1"/>
      <c r="B262" s="119"/>
      <c r="C262" s="120"/>
      <c r="D262" s="119"/>
      <c r="E262" s="119"/>
      <c r="F262" s="119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R262" s="75">
        <f>SUM(R5:R261)</f>
        <v>1253.4000000000001</v>
      </c>
      <c r="S262" s="75"/>
    </row>
    <row r="263" spans="1:23" ht="25.5" customHeight="1" x14ac:dyDescent="0.5">
      <c r="A263" s="1"/>
      <c r="B263" s="119"/>
      <c r="C263" s="120"/>
      <c r="D263" s="119"/>
      <c r="E263" s="119"/>
      <c r="F263" s="119"/>
      <c r="G263" s="24"/>
      <c r="H263" s="25"/>
      <c r="I263" s="25"/>
      <c r="J263" s="24"/>
      <c r="K263" s="106" t="s">
        <v>212</v>
      </c>
      <c r="L263" s="107"/>
      <c r="M263" s="30">
        <f>+O262</f>
        <v>0</v>
      </c>
      <c r="N263" s="27"/>
      <c r="O263" s="29"/>
    </row>
    <row r="264" spans="1:23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K264" s="32"/>
      <c r="L264" s="95" t="s">
        <v>202</v>
      </c>
      <c r="M264" s="95"/>
      <c r="N264" s="33">
        <f>SUM(M5:M263)</f>
        <v>3345</v>
      </c>
    </row>
    <row r="265" spans="1:23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203</v>
      </c>
      <c r="M265" s="35"/>
      <c r="N265" s="36"/>
    </row>
    <row r="266" spans="1:23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204</v>
      </c>
      <c r="M266" s="35"/>
      <c r="N266" s="36">
        <f>SUM(O266:AF266)</f>
        <v>2450</v>
      </c>
      <c r="O266" s="2">
        <v>120</v>
      </c>
      <c r="P266" s="2">
        <v>230</v>
      </c>
      <c r="Q266" s="2">
        <v>100</v>
      </c>
      <c r="R266" s="2">
        <v>200</v>
      </c>
      <c r="S266" s="2">
        <v>200</v>
      </c>
      <c r="T266" s="2">
        <v>150</v>
      </c>
      <c r="U266" s="2">
        <v>500</v>
      </c>
      <c r="V266" s="2">
        <v>800</v>
      </c>
      <c r="W266" s="2">
        <v>150</v>
      </c>
    </row>
    <row r="267" spans="1:23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205</v>
      </c>
      <c r="M267" s="35"/>
      <c r="N267" s="36">
        <v>0</v>
      </c>
    </row>
    <row r="268" spans="1:23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206</v>
      </c>
      <c r="M268" s="35"/>
      <c r="N268" s="36"/>
    </row>
    <row r="269" spans="1:23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207</v>
      </c>
      <c r="M269" s="35"/>
      <c r="N269" s="37">
        <f>SUM(O5:O262)</f>
        <v>110</v>
      </c>
    </row>
    <row r="270" spans="1:23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208</v>
      </c>
      <c r="M270" s="35"/>
      <c r="N270" s="33">
        <f>N264-N265-N266-N268-N269</f>
        <v>785</v>
      </c>
    </row>
    <row r="271" spans="1:23" ht="25.5" x14ac:dyDescent="0.55000000000000004">
      <c r="A271" s="1"/>
      <c r="B271" s="119"/>
      <c r="C271" s="120"/>
      <c r="D271" s="119"/>
      <c r="E271" s="119"/>
      <c r="F271" s="119"/>
      <c r="G271" s="24"/>
      <c r="J271" s="31"/>
      <c r="L271" s="34" t="s">
        <v>209</v>
      </c>
      <c r="M271" s="35"/>
      <c r="N271" s="37">
        <v>785</v>
      </c>
    </row>
    <row r="272" spans="1:23" ht="25.5" x14ac:dyDescent="0.55000000000000004">
      <c r="A272" s="1"/>
      <c r="B272" s="119"/>
      <c r="C272" s="120"/>
      <c r="D272" s="119"/>
      <c r="E272" s="119"/>
      <c r="F272" s="119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9"/>
      <c r="C273" s="120"/>
      <c r="D273" s="119"/>
      <c r="E273" s="119"/>
      <c r="F273" s="119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3" t="s">
        <v>272</v>
      </c>
      <c r="M275" s="2" t="s">
        <v>307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2" t="s">
        <v>242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O2" s="193" t="s">
        <v>0</v>
      </c>
      <c r="P2" s="193"/>
      <c r="Q2" s="193"/>
      <c r="R2" s="193"/>
      <c r="S2" s="193"/>
      <c r="T2" s="193"/>
      <c r="U2" s="193"/>
      <c r="V2" s="193"/>
      <c r="W2" s="193"/>
      <c r="X2" s="193"/>
      <c r="Y2" s="193"/>
    </row>
    <row r="3" spans="1:26" s="5" customFormat="1" ht="26.25" x14ac:dyDescent="0.55000000000000004">
      <c r="A3" s="191" t="s">
        <v>1</v>
      </c>
      <c r="B3" s="191" t="s">
        <v>2</v>
      </c>
      <c r="C3" s="188" t="s">
        <v>3</v>
      </c>
      <c r="D3" s="188" t="s">
        <v>4</v>
      </c>
      <c r="E3" s="188" t="s">
        <v>5</v>
      </c>
      <c r="F3" s="4" t="s">
        <v>6</v>
      </c>
      <c r="G3" s="194" t="s">
        <v>7</v>
      </c>
      <c r="H3" s="196" t="s">
        <v>8</v>
      </c>
      <c r="I3" s="197"/>
      <c r="J3" s="198"/>
      <c r="K3" s="199" t="s">
        <v>9</v>
      </c>
      <c r="L3" s="179" t="s">
        <v>10</v>
      </c>
      <c r="O3" s="191" t="s">
        <v>1</v>
      </c>
      <c r="P3" s="191" t="s">
        <v>2</v>
      </c>
      <c r="Q3" s="188" t="s">
        <v>3</v>
      </c>
      <c r="R3" s="188" t="s">
        <v>4</v>
      </c>
      <c r="S3" s="188" t="s">
        <v>5</v>
      </c>
      <c r="T3" s="4" t="s">
        <v>6</v>
      </c>
      <c r="U3" s="194" t="s">
        <v>7</v>
      </c>
      <c r="V3" s="196" t="s">
        <v>8</v>
      </c>
      <c r="W3" s="197"/>
      <c r="X3" s="198"/>
      <c r="Y3" s="199" t="s">
        <v>9</v>
      </c>
      <c r="Z3" s="179" t="s">
        <v>10</v>
      </c>
    </row>
    <row r="4" spans="1:26" s="5" customFormat="1" ht="27" thickBot="1" x14ac:dyDescent="0.6">
      <c r="A4" s="191"/>
      <c r="B4" s="191"/>
      <c r="C4" s="189"/>
      <c r="D4" s="189"/>
      <c r="E4" s="189"/>
      <c r="F4" s="6" t="s">
        <v>11</v>
      </c>
      <c r="G4" s="195"/>
      <c r="H4" s="7" t="s">
        <v>12</v>
      </c>
      <c r="I4" s="8" t="s">
        <v>13</v>
      </c>
      <c r="J4" s="9" t="s">
        <v>14</v>
      </c>
      <c r="K4" s="200"/>
      <c r="L4" s="179"/>
      <c r="O4" s="191"/>
      <c r="P4" s="191"/>
      <c r="Q4" s="189"/>
      <c r="R4" s="189"/>
      <c r="S4" s="189"/>
      <c r="T4" s="6" t="s">
        <v>11</v>
      </c>
      <c r="U4" s="195"/>
      <c r="V4" s="7" t="s">
        <v>12</v>
      </c>
      <c r="W4" s="8" t="s">
        <v>13</v>
      </c>
      <c r="X4" s="9" t="s">
        <v>14</v>
      </c>
      <c r="Y4" s="200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5" t="s">
        <v>119</v>
      </c>
      <c r="Q107" s="186"/>
      <c r="R107" s="186"/>
      <c r="S107" s="186"/>
      <c r="T107" s="186"/>
      <c r="U107" s="186"/>
      <c r="V107" s="186"/>
      <c r="W107" s="18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0" t="s">
        <v>213</v>
      </c>
      <c r="N205" s="19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4" t="s">
        <v>202</v>
      </c>
      <c r="J207" s="18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2" t="s">
        <v>203</v>
      </c>
      <c r="J208" s="18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2" t="s">
        <v>205</v>
      </c>
      <c r="J210" s="183"/>
      <c r="K210" s="36">
        <v>0</v>
      </c>
    </row>
    <row r="211" spans="1:11" ht="25.5" x14ac:dyDescent="0.55000000000000004">
      <c r="A211" s="1"/>
      <c r="C211" s="31"/>
      <c r="E211" s="31"/>
      <c r="G211" s="31"/>
      <c r="I211" s="182" t="s">
        <v>206</v>
      </c>
      <c r="J211" s="183"/>
      <c r="K211" s="36">
        <v>0</v>
      </c>
    </row>
    <row r="212" spans="1:11" ht="25.5" x14ac:dyDescent="0.55000000000000004">
      <c r="A212" s="1"/>
      <c r="C212" s="31"/>
      <c r="E212" s="31"/>
      <c r="G212" s="31"/>
      <c r="I212" s="182" t="s">
        <v>207</v>
      </c>
      <c r="J212" s="18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2" t="s">
        <v>208</v>
      </c>
      <c r="J213" s="18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2" t="s">
        <v>209</v>
      </c>
      <c r="J214" s="183"/>
      <c r="K214" s="37">
        <v>0</v>
      </c>
    </row>
    <row r="215" spans="1:11" ht="25.5" x14ac:dyDescent="0.55000000000000004">
      <c r="A215" s="1"/>
      <c r="C215" s="31"/>
      <c r="E215" s="31"/>
      <c r="G215" s="31"/>
      <c r="I215" s="182" t="s">
        <v>210</v>
      </c>
      <c r="J215" s="183"/>
      <c r="K215" s="33">
        <f>+K214-K213</f>
        <v>0</v>
      </c>
    </row>
    <row r="216" spans="1:11" ht="25.5" x14ac:dyDescent="0.55000000000000004">
      <c r="G216" s="2"/>
      <c r="I216" s="182" t="s">
        <v>211</v>
      </c>
      <c r="J216" s="18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2025-06-02T03:59:46Z</cp:lastPrinted>
  <dcterms:created xsi:type="dcterms:W3CDTF">2023-12-01T06:41:03Z</dcterms:created>
  <dcterms:modified xsi:type="dcterms:W3CDTF">2025-06-02T03:59:49Z</dcterms:modified>
</cp:coreProperties>
</file>