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B5EACE94-D00B-42B2-B02C-ED138CE959AC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K32" i="8"/>
  <c r="K33" i="8"/>
  <c r="K34" i="8"/>
  <c r="K35" i="8"/>
  <c r="K36" i="8"/>
  <c r="K37" i="8"/>
  <c r="K38" i="8"/>
  <c r="K39" i="8"/>
  <c r="J39" i="8" s="1"/>
  <c r="K40" i="8"/>
  <c r="K41" i="8"/>
  <c r="K42" i="8"/>
  <c r="K43" i="8"/>
  <c r="K44" i="8"/>
  <c r="K45" i="8"/>
  <c r="K46" i="8"/>
  <c r="K47" i="8"/>
  <c r="J47" i="8" s="1"/>
  <c r="K48" i="8"/>
  <c r="K49" i="8"/>
  <c r="K50" i="8"/>
  <c r="K51" i="8"/>
  <c r="K52" i="8"/>
  <c r="K53" i="8"/>
  <c r="K54" i="8"/>
  <c r="K55" i="8"/>
  <c r="J55" i="8" s="1"/>
  <c r="K56" i="8"/>
  <c r="K57" i="8"/>
  <c r="K58" i="8"/>
  <c r="K59" i="8"/>
  <c r="K60" i="8"/>
  <c r="K61" i="8"/>
  <c r="K62" i="8"/>
  <c r="K63" i="8"/>
  <c r="J63" i="8" s="1"/>
  <c r="K64" i="8"/>
  <c r="K65" i="8"/>
  <c r="K66" i="8"/>
  <c r="K67" i="8"/>
  <c r="K68" i="8"/>
  <c r="K69" i="8"/>
  <c r="K70" i="8"/>
  <c r="K71" i="8"/>
  <c r="J71" i="8" s="1"/>
  <c r="K72" i="8"/>
  <c r="K73" i="8"/>
  <c r="K74" i="8"/>
  <c r="K75" i="8"/>
  <c r="K76" i="8"/>
  <c r="K77" i="8"/>
  <c r="K78" i="8"/>
  <c r="K79" i="8"/>
  <c r="J79" i="8" s="1"/>
  <c r="K80" i="8"/>
  <c r="K81" i="8"/>
  <c r="K82" i="8"/>
  <c r="K83" i="8"/>
  <c r="K84" i="8"/>
  <c r="K85" i="8"/>
  <c r="K86" i="8"/>
  <c r="K87" i="8"/>
  <c r="J87" i="8" s="1"/>
  <c r="K88" i="8"/>
  <c r="K89" i="8"/>
  <c r="K90" i="8"/>
  <c r="K91" i="8"/>
  <c r="K92" i="8"/>
  <c r="K93" i="8"/>
  <c r="K94" i="8"/>
  <c r="K95" i="8"/>
  <c r="J95" i="8" s="1"/>
  <c r="K96" i="8"/>
  <c r="K97" i="8"/>
  <c r="K98" i="8"/>
  <c r="K99" i="8"/>
  <c r="K100" i="8"/>
  <c r="K101" i="8"/>
  <c r="K102" i="8"/>
  <c r="K103" i="8"/>
  <c r="J103" i="8" s="1"/>
  <c r="K104" i="8"/>
  <c r="K105" i="8"/>
  <c r="K106" i="8"/>
  <c r="K107" i="8"/>
  <c r="K108" i="8"/>
  <c r="K109" i="8"/>
  <c r="K110" i="8"/>
  <c r="K111" i="8"/>
  <c r="J111" i="8" s="1"/>
  <c r="K112" i="8"/>
  <c r="K113" i="8"/>
  <c r="K114" i="8"/>
  <c r="K115" i="8"/>
  <c r="K116" i="8"/>
  <c r="K117" i="8"/>
  <c r="K118" i="8"/>
  <c r="K119" i="8"/>
  <c r="J119" i="8" s="1"/>
  <c r="K120" i="8"/>
  <c r="K121" i="8"/>
  <c r="K122" i="8"/>
  <c r="K123" i="8"/>
  <c r="K124" i="8"/>
  <c r="K125" i="8"/>
  <c r="K126" i="8"/>
  <c r="K127" i="8"/>
  <c r="J127" i="8" s="1"/>
  <c r="K128" i="8"/>
  <c r="K129" i="8"/>
  <c r="K130" i="8"/>
  <c r="K131" i="8"/>
  <c r="K132" i="8"/>
  <c r="K133" i="8"/>
  <c r="K134" i="8"/>
  <c r="K135" i="8"/>
  <c r="J135" i="8" s="1"/>
  <c r="K136" i="8"/>
  <c r="K137" i="8"/>
  <c r="K138" i="8"/>
  <c r="K139" i="8"/>
  <c r="K140" i="8"/>
  <c r="K141" i="8"/>
  <c r="K142" i="8"/>
  <c r="K143" i="8"/>
  <c r="J143" i="8" s="1"/>
  <c r="K144" i="8"/>
  <c r="K145" i="8"/>
  <c r="K146" i="8"/>
  <c r="K147" i="8"/>
  <c r="K148" i="8"/>
  <c r="K149" i="8"/>
  <c r="K150" i="8"/>
  <c r="K151" i="8"/>
  <c r="J151" i="8" s="1"/>
  <c r="K152" i="8"/>
  <c r="K153" i="8"/>
  <c r="K154" i="8"/>
  <c r="K155" i="8"/>
  <c r="K156" i="8"/>
  <c r="K157" i="8"/>
  <c r="K158" i="8"/>
  <c r="K159" i="8"/>
  <c r="J159" i="8" s="1"/>
  <c r="K160" i="8"/>
  <c r="K161" i="8"/>
  <c r="K162" i="8"/>
  <c r="K163" i="8"/>
  <c r="K164" i="8"/>
  <c r="K165" i="8"/>
  <c r="K166" i="8"/>
  <c r="K167" i="8"/>
  <c r="J167" i="8" s="1"/>
  <c r="K168" i="8"/>
  <c r="K169" i="8"/>
  <c r="K170" i="8"/>
  <c r="K171" i="8"/>
  <c r="K172" i="8"/>
  <c r="K173" i="8"/>
  <c r="K174" i="8"/>
  <c r="K175" i="8"/>
  <c r="J175" i="8" s="1"/>
  <c r="K176" i="8"/>
  <c r="K177" i="8"/>
  <c r="K178" i="8"/>
  <c r="K179" i="8"/>
  <c r="K180" i="8"/>
  <c r="K181" i="8"/>
  <c r="K182" i="8"/>
  <c r="K183" i="8"/>
  <c r="J183" i="8" s="1"/>
  <c r="K184" i="8"/>
  <c r="K185" i="8"/>
  <c r="K186" i="8"/>
  <c r="K187" i="8"/>
  <c r="K188" i="8"/>
  <c r="K189" i="8"/>
  <c r="K190" i="8"/>
  <c r="K191" i="8"/>
  <c r="J191" i="8" s="1"/>
  <c r="K192" i="8"/>
  <c r="K193" i="8"/>
  <c r="K194" i="8"/>
  <c r="K195" i="8"/>
  <c r="K196" i="8"/>
  <c r="K197" i="8"/>
  <c r="K198" i="8"/>
  <c r="K199" i="8"/>
  <c r="J199" i="8" s="1"/>
  <c r="K200" i="8"/>
  <c r="K201" i="8"/>
  <c r="K202" i="8"/>
  <c r="K203" i="8"/>
  <c r="K204" i="8"/>
  <c r="K205" i="8"/>
  <c r="K206" i="8"/>
  <c r="K207" i="8"/>
  <c r="J207" i="8" s="1"/>
  <c r="K208" i="8"/>
  <c r="K209" i="8"/>
  <c r="K210" i="8"/>
  <c r="K211" i="8"/>
  <c r="K212" i="8"/>
  <c r="K213" i="8"/>
  <c r="K214" i="8"/>
  <c r="K215" i="8"/>
  <c r="J215" i="8" s="1"/>
  <c r="K216" i="8"/>
  <c r="K217" i="8"/>
  <c r="K218" i="8"/>
  <c r="K219" i="8"/>
  <c r="K220" i="8"/>
  <c r="K221" i="8"/>
  <c r="K222" i="8"/>
  <c r="K223" i="8"/>
  <c r="J223" i="8" s="1"/>
  <c r="K224" i="8"/>
  <c r="K225" i="8"/>
  <c r="K226" i="8"/>
  <c r="K227" i="8"/>
  <c r="K228" i="8"/>
  <c r="K229" i="8"/>
  <c r="K230" i="8"/>
  <c r="K231" i="8"/>
  <c r="J231" i="8" s="1"/>
  <c r="K232" i="8"/>
  <c r="K233" i="8"/>
  <c r="K234" i="8"/>
  <c r="K235" i="8"/>
  <c r="K236" i="8"/>
  <c r="K237" i="8"/>
  <c r="K238" i="8"/>
  <c r="K239" i="8"/>
  <c r="J239" i="8" s="1"/>
  <c r="K240" i="8"/>
  <c r="K241" i="8"/>
  <c r="K242" i="8"/>
  <c r="K243" i="8"/>
  <c r="K244" i="8"/>
  <c r="K245" i="8"/>
  <c r="K246" i="8"/>
  <c r="K247" i="8"/>
  <c r="J247" i="8" s="1"/>
  <c r="K248" i="8"/>
  <c r="K249" i="8"/>
  <c r="K250" i="8"/>
  <c r="K251" i="8"/>
  <c r="K252" i="8"/>
  <c r="K253" i="8"/>
  <c r="K254" i="8"/>
  <c r="K255" i="8"/>
  <c r="J255" i="8" s="1"/>
  <c r="K256" i="8"/>
  <c r="K257" i="8"/>
  <c r="K258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K19" i="8"/>
  <c r="K20" i="8"/>
  <c r="K21" i="8"/>
  <c r="J21" i="8" s="1"/>
  <c r="K22" i="8"/>
  <c r="K23" i="8"/>
  <c r="K24" i="8"/>
  <c r="K25" i="8"/>
  <c r="K26" i="8"/>
  <c r="K27" i="8"/>
  <c r="K28" i="8"/>
  <c r="K29" i="8"/>
  <c r="J29" i="8" s="1"/>
  <c r="K30" i="8"/>
  <c r="J30" i="8" s="1"/>
  <c r="K31" i="8"/>
  <c r="J31" i="8" s="1"/>
  <c r="J32" i="8"/>
  <c r="J33" i="8"/>
  <c r="J34" i="8"/>
  <c r="J35" i="8"/>
  <c r="J36" i="8"/>
  <c r="J37" i="8"/>
  <c r="J38" i="8"/>
  <c r="J40" i="8"/>
  <c r="J41" i="8"/>
  <c r="J42" i="8"/>
  <c r="J43" i="8"/>
  <c r="J44" i="8"/>
  <c r="J45" i="8"/>
  <c r="J46" i="8"/>
  <c r="J48" i="8"/>
  <c r="J49" i="8"/>
  <c r="J50" i="8"/>
  <c r="J51" i="8"/>
  <c r="J52" i="8"/>
  <c r="J53" i="8"/>
  <c r="J54" i="8"/>
  <c r="J56" i="8"/>
  <c r="J57" i="8"/>
  <c r="J58" i="8"/>
  <c r="J59" i="8"/>
  <c r="J60" i="8"/>
  <c r="J61" i="8"/>
  <c r="J62" i="8"/>
  <c r="J64" i="8"/>
  <c r="J65" i="8"/>
  <c r="J66" i="8"/>
  <c r="J67" i="8"/>
  <c r="J68" i="8"/>
  <c r="J69" i="8"/>
  <c r="J70" i="8"/>
  <c r="J72" i="8"/>
  <c r="J73" i="8"/>
  <c r="J74" i="8"/>
  <c r="J75" i="8"/>
  <c r="J76" i="8"/>
  <c r="J77" i="8"/>
  <c r="J78" i="8"/>
  <c r="J80" i="8"/>
  <c r="J81" i="8"/>
  <c r="J82" i="8"/>
  <c r="J83" i="8"/>
  <c r="J84" i="8"/>
  <c r="J85" i="8"/>
  <c r="J86" i="8"/>
  <c r="J88" i="8"/>
  <c r="J89" i="8"/>
  <c r="J90" i="8"/>
  <c r="J91" i="8"/>
  <c r="J92" i="8"/>
  <c r="J93" i="8"/>
  <c r="J94" i="8"/>
  <c r="J96" i="8"/>
  <c r="J97" i="8"/>
  <c r="J98" i="8"/>
  <c r="J99" i="8"/>
  <c r="J100" i="8"/>
  <c r="J101" i="8"/>
  <c r="J102" i="8"/>
  <c r="J104" i="8"/>
  <c r="J105" i="8"/>
  <c r="J106" i="8"/>
  <c r="J107" i="8"/>
  <c r="J108" i="8"/>
  <c r="J109" i="8"/>
  <c r="J110" i="8"/>
  <c r="J112" i="8"/>
  <c r="J113" i="8"/>
  <c r="J114" i="8"/>
  <c r="J115" i="8"/>
  <c r="J116" i="8"/>
  <c r="J117" i="8"/>
  <c r="J118" i="8"/>
  <c r="J120" i="8"/>
  <c r="J121" i="8"/>
  <c r="J122" i="8"/>
  <c r="J123" i="8"/>
  <c r="J124" i="8"/>
  <c r="J125" i="8"/>
  <c r="J126" i="8"/>
  <c r="J128" i="8"/>
  <c r="J129" i="8"/>
  <c r="J130" i="8"/>
  <c r="J131" i="8"/>
  <c r="J132" i="8"/>
  <c r="J133" i="8"/>
  <c r="J134" i="8"/>
  <c r="J136" i="8"/>
  <c r="J137" i="8"/>
  <c r="J138" i="8"/>
  <c r="J139" i="8"/>
  <c r="J140" i="8"/>
  <c r="J141" i="8"/>
  <c r="J142" i="8"/>
  <c r="J144" i="8"/>
  <c r="J145" i="8"/>
  <c r="J146" i="8"/>
  <c r="J147" i="8"/>
  <c r="J148" i="8"/>
  <c r="J149" i="8"/>
  <c r="J150" i="8"/>
  <c r="J152" i="8"/>
  <c r="J153" i="8"/>
  <c r="J154" i="8"/>
  <c r="J155" i="8"/>
  <c r="J156" i="8"/>
  <c r="J157" i="8"/>
  <c r="J158" i="8"/>
  <c r="J160" i="8"/>
  <c r="J161" i="8"/>
  <c r="J162" i="8"/>
  <c r="J163" i="8"/>
  <c r="J164" i="8"/>
  <c r="J165" i="8"/>
  <c r="J166" i="8"/>
  <c r="J168" i="8"/>
  <c r="J169" i="8"/>
  <c r="J170" i="8"/>
  <c r="J171" i="8"/>
  <c r="J172" i="8"/>
  <c r="J173" i="8"/>
  <c r="J174" i="8"/>
  <c r="J176" i="8"/>
  <c r="J177" i="8"/>
  <c r="J178" i="8"/>
  <c r="J179" i="8"/>
  <c r="J180" i="8"/>
  <c r="J181" i="8"/>
  <c r="J182" i="8"/>
  <c r="J184" i="8"/>
  <c r="J185" i="8"/>
  <c r="J186" i="8"/>
  <c r="J187" i="8"/>
  <c r="J188" i="8"/>
  <c r="J189" i="8"/>
  <c r="J190" i="8"/>
  <c r="J192" i="8"/>
  <c r="J193" i="8"/>
  <c r="J194" i="8"/>
  <c r="J195" i="8"/>
  <c r="J196" i="8"/>
  <c r="J197" i="8"/>
  <c r="J198" i="8"/>
  <c r="J200" i="8"/>
  <c r="J201" i="8"/>
  <c r="J202" i="8"/>
  <c r="J203" i="8"/>
  <c r="J204" i="8"/>
  <c r="J205" i="8"/>
  <c r="J206" i="8"/>
  <c r="J208" i="8"/>
  <c r="J209" i="8"/>
  <c r="J210" i="8"/>
  <c r="J211" i="8"/>
  <c r="J212" i="8"/>
  <c r="J213" i="8"/>
  <c r="J214" i="8"/>
  <c r="J216" i="8"/>
  <c r="J217" i="8"/>
  <c r="J218" i="8"/>
  <c r="J219" i="8"/>
  <c r="J220" i="8"/>
  <c r="J221" i="8"/>
  <c r="J222" i="8"/>
  <c r="J224" i="8"/>
  <c r="J225" i="8"/>
  <c r="J226" i="8"/>
  <c r="J227" i="8"/>
  <c r="J228" i="8"/>
  <c r="J229" i="8"/>
  <c r="J230" i="8"/>
  <c r="J232" i="8"/>
  <c r="J233" i="8"/>
  <c r="J234" i="8"/>
  <c r="J235" i="8"/>
  <c r="J236" i="8"/>
  <c r="J237" i="8"/>
  <c r="J238" i="8"/>
  <c r="J240" i="8"/>
  <c r="J241" i="8"/>
  <c r="J242" i="8"/>
  <c r="J243" i="8"/>
  <c r="J244" i="8"/>
  <c r="J245" i="8"/>
  <c r="J246" i="8"/>
  <c r="J248" i="8"/>
  <c r="J249" i="8"/>
  <c r="J250" i="8"/>
  <c r="J251" i="8"/>
  <c r="J252" i="8"/>
  <c r="J253" i="8"/>
  <c r="J254" i="8"/>
  <c r="J256" i="8"/>
  <c r="J257" i="8"/>
  <c r="J6" i="8"/>
  <c r="J7" i="8"/>
  <c r="J8" i="8"/>
  <c r="J9" i="8"/>
  <c r="J10" i="8"/>
  <c r="J11" i="8"/>
  <c r="J12" i="8"/>
  <c r="J14" i="8"/>
  <c r="J15" i="8"/>
  <c r="J16" i="8"/>
  <c r="J17" i="8"/>
  <c r="J18" i="8"/>
  <c r="J19" i="8"/>
  <c r="J20" i="8"/>
  <c r="J22" i="8"/>
  <c r="J23" i="8"/>
  <c r="J24" i="8"/>
  <c r="J25" i="8"/>
  <c r="J26" i="8"/>
  <c r="J27" i="8"/>
  <c r="J28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5" i="107"/>
  <c r="N267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5" i="105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5" i="104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5" i="102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5" i="99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5" i="98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5" i="97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58" i="8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5" i="95"/>
  <c r="E6" i="94" l="1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G245" i="94" s="1"/>
  <c r="J245" i="94" s="1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5" i="94"/>
  <c r="E24" i="93"/>
  <c r="E25" i="93"/>
  <c r="E26" i="93"/>
  <c r="E27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G247" i="93" s="1"/>
  <c r="J247" i="93" s="1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5" i="93"/>
  <c r="E19" i="92"/>
  <c r="E20" i="92"/>
  <c r="E21" i="92"/>
  <c r="E22" i="92"/>
  <c r="E23" i="92"/>
  <c r="E24" i="92"/>
  <c r="E25" i="92"/>
  <c r="E26" i="92"/>
  <c r="E27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G250" i="92" s="1"/>
  <c r="J250" i="92" s="1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G247" i="91" s="1"/>
  <c r="J247" i="91" s="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5" i="91"/>
  <c r="P53" i="89"/>
  <c r="P54" i="89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G245" i="90" s="1"/>
  <c r="J245" i="90" s="1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5" i="90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5" i="89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G248" i="88" s="1"/>
  <c r="J248" i="88" s="1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5" i="88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G249" i="87" s="1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5" i="87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G245" i="86" s="1"/>
  <c r="J245" i="86" s="1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5" i="86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5" i="85"/>
  <c r="E148" i="81"/>
  <c r="E149" i="81"/>
  <c r="E150" i="81"/>
  <c r="E151" i="81"/>
  <c r="E152" i="81"/>
  <c r="E153" i="81"/>
  <c r="E154" i="81"/>
  <c r="E155" i="81"/>
  <c r="E156" i="81"/>
  <c r="E157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P148" i="80"/>
  <c r="P149" i="80"/>
  <c r="P150" i="80"/>
  <c r="P151" i="80"/>
  <c r="E57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3" i="84"/>
  <c r="E54" i="84"/>
  <c r="E55" i="84"/>
  <c r="E56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G244" i="84" s="1"/>
  <c r="J244" i="84" s="1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5" i="83"/>
  <c r="E45" i="82"/>
  <c r="E46" i="82"/>
  <c r="E47" i="82"/>
  <c r="E48" i="82"/>
  <c r="E49" i="82"/>
  <c r="E50" i="82"/>
  <c r="E51" i="82"/>
  <c r="E53" i="82"/>
  <c r="E54" i="82"/>
  <c r="E55" i="82"/>
  <c r="E56" i="82"/>
  <c r="E57" i="82"/>
  <c r="E58" i="82"/>
  <c r="E5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G243" i="82" s="1"/>
  <c r="J243" i="82" s="1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G246" i="81" s="1"/>
  <c r="J246" i="81" s="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G243" i="80" s="1"/>
  <c r="J243" i="80" s="1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G248" i="79" s="1"/>
  <c r="J248" i="79" s="1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5" i="78"/>
  <c r="N264" i="77"/>
  <c r="P94" i="77"/>
  <c r="E253" i="77"/>
  <c r="E254" i="77"/>
  <c r="E255" i="77"/>
  <c r="J253" i="74"/>
  <c r="P94" i="96"/>
  <c r="M30" i="95"/>
  <c r="P30" i="95" s="1"/>
  <c r="M31" i="95"/>
  <c r="P31" i="95" s="1"/>
  <c r="M32" i="95"/>
  <c r="P32" i="95" s="1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6" i="95"/>
  <c r="M7" i="95"/>
  <c r="M8" i="95"/>
  <c r="M9" i="95"/>
  <c r="M10" i="95"/>
  <c r="M11" i="95"/>
  <c r="M12" i="95"/>
  <c r="M13" i="95"/>
  <c r="M14" i="95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P94" i="106"/>
  <c r="P94" i="105"/>
  <c r="P94" i="104"/>
  <c r="P94" i="107"/>
  <c r="P94" i="102"/>
  <c r="P94" i="99"/>
  <c r="G250" i="79"/>
  <c r="J250" i="79" s="1"/>
  <c r="G249" i="79"/>
  <c r="J249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G248" i="80"/>
  <c r="J248" i="80" s="1"/>
  <c r="G247" i="80"/>
  <c r="J247" i="80" s="1"/>
  <c r="G246" i="80"/>
  <c r="J246" i="80" s="1"/>
  <c r="G245" i="80"/>
  <c r="J245" i="80" s="1"/>
  <c r="G244" i="80"/>
  <c r="J244" i="80" s="1"/>
  <c r="G250" i="81"/>
  <c r="J250" i="81" s="1"/>
  <c r="G249" i="81"/>
  <c r="G248" i="81"/>
  <c r="J248" i="81" s="1"/>
  <c r="G247" i="81"/>
  <c r="J247" i="81" s="1"/>
  <c r="G245" i="81"/>
  <c r="J245" i="81" s="1"/>
  <c r="G244" i="81"/>
  <c r="J244" i="81" s="1"/>
  <c r="G243" i="81"/>
  <c r="J243" i="81" s="1"/>
  <c r="G250" i="82"/>
  <c r="J250" i="82" s="1"/>
  <c r="G249" i="82"/>
  <c r="G248" i="82"/>
  <c r="J248" i="82" s="1"/>
  <c r="G247" i="82"/>
  <c r="J247" i="82" s="1"/>
  <c r="G246" i="82"/>
  <c r="J246" i="82" s="1"/>
  <c r="G245" i="82"/>
  <c r="J245" i="82" s="1"/>
  <c r="G244" i="82"/>
  <c r="J244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4" i="85"/>
  <c r="J244" i="85" s="1"/>
  <c r="G243" i="85"/>
  <c r="J243" i="85" s="1"/>
  <c r="G250" i="86"/>
  <c r="J250" i="86" s="1"/>
  <c r="G249" i="86"/>
  <c r="G248" i="86"/>
  <c r="J248" i="86" s="1"/>
  <c r="G247" i="86"/>
  <c r="J247" i="86" s="1"/>
  <c r="G246" i="86"/>
  <c r="J246" i="86" s="1"/>
  <c r="G244" i="86"/>
  <c r="J244" i="86" s="1"/>
  <c r="G243" i="86"/>
  <c r="J243" i="86" s="1"/>
  <c r="G250" i="87"/>
  <c r="J250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6" i="90"/>
  <c r="J246" i="90" s="1"/>
  <c r="G244" i="90"/>
  <c r="J244" i="90" s="1"/>
  <c r="G243" i="90"/>
  <c r="J243" i="90" s="1"/>
  <c r="G250" i="91"/>
  <c r="J250" i="91" s="1"/>
  <c r="G249" i="91"/>
  <c r="G248" i="91"/>
  <c r="J248" i="91" s="1"/>
  <c r="G246" i="91"/>
  <c r="J246" i="91" s="1"/>
  <c r="G245" i="91"/>
  <c r="J245" i="91" s="1"/>
  <c r="G244" i="91"/>
  <c r="J244" i="91" s="1"/>
  <c r="G243" i="91"/>
  <c r="J243" i="91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G247" i="94"/>
  <c r="J247" i="94" s="1"/>
  <c r="G246" i="94"/>
  <c r="J246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4"/>
  <c r="J250" i="74" s="1"/>
  <c r="E250" i="77" l="1"/>
  <c r="G250" i="77" s="1"/>
  <c r="J250" i="77" s="1"/>
  <c r="G250" i="78" s="1"/>
  <c r="J250" i="78" s="1"/>
  <c r="G249" i="74"/>
  <c r="J249" i="74" s="1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1"/>
  <c r="M94" i="103"/>
  <c r="P94" i="103" s="1"/>
  <c r="P249" i="8"/>
  <c r="P250" i="8"/>
  <c r="P251" i="8"/>
  <c r="P252" i="8"/>
  <c r="P253" i="8"/>
  <c r="P257" i="8"/>
  <c r="J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G257" i="78" s="1"/>
  <c r="J257" i="78" s="1"/>
  <c r="R257" i="77"/>
  <c r="M257" i="77"/>
  <c r="R257" i="78"/>
  <c r="M257" i="78"/>
  <c r="P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G253" i="74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R252" i="77"/>
  <c r="M252" i="77"/>
  <c r="R251" i="77"/>
  <c r="M251" i="77"/>
  <c r="R250" i="77"/>
  <c r="M250" i="77"/>
  <c r="R249" i="77"/>
  <c r="M249" i="77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36" i="77" l="1"/>
  <c r="P240" i="77"/>
  <c r="P87" i="77"/>
  <c r="P102" i="77"/>
  <c r="P243" i="77"/>
  <c r="P252" i="77"/>
  <c r="P237" i="77"/>
  <c r="P241" i="77"/>
  <c r="P242" i="77"/>
  <c r="P246" i="77"/>
  <c r="P244" i="77"/>
  <c r="P253" i="77"/>
  <c r="P88" i="77"/>
  <c r="P174" i="77"/>
  <c r="P238" i="77"/>
  <c r="P247" i="77"/>
  <c r="P245" i="77"/>
  <c r="P250" i="77"/>
  <c r="P235" i="77"/>
  <c r="P239" i="77"/>
  <c r="P257" i="77"/>
  <c r="P251" i="77"/>
  <c r="E102" i="77"/>
  <c r="E246" i="77"/>
  <c r="G246" i="77" s="1"/>
  <c r="J246" i="77" s="1"/>
  <c r="G246" i="78" s="1"/>
  <c r="J246" i="78" s="1"/>
  <c r="E237" i="77"/>
  <c r="E252" i="77"/>
  <c r="E259" i="8"/>
  <c r="E240" i="77"/>
  <c r="E88" i="77"/>
  <c r="G88" i="77" s="1"/>
  <c r="J88" i="77" s="1"/>
  <c r="E247" i="77"/>
  <c r="G247" i="77" s="1"/>
  <c r="J247" i="77" s="1"/>
  <c r="G247" i="78" s="1"/>
  <c r="J247" i="78" s="1"/>
  <c r="E174" i="77"/>
  <c r="E235" i="77"/>
  <c r="E248" i="77"/>
  <c r="G248" i="77" s="1"/>
  <c r="J248" i="77" s="1"/>
  <c r="G248" i="78" s="1"/>
  <c r="J248" i="78" s="1"/>
  <c r="E239" i="77"/>
  <c r="E238" i="77"/>
  <c r="E236" i="77"/>
  <c r="E249" i="77"/>
  <c r="G249" i="77" s="1"/>
  <c r="J249" i="77" s="1"/>
  <c r="G249" i="78" s="1"/>
  <c r="J249" i="78" s="1"/>
  <c r="E241" i="77"/>
  <c r="E243" i="77"/>
  <c r="G243" i="77" s="1"/>
  <c r="J243" i="77" s="1"/>
  <c r="G243" i="78" s="1"/>
  <c r="J243" i="78" s="1"/>
  <c r="E245" i="77"/>
  <c r="G245" i="77" s="1"/>
  <c r="J245" i="77" s="1"/>
  <c r="G245" i="78" s="1"/>
  <c r="J245" i="78" s="1"/>
  <c r="E242" i="77"/>
  <c r="E251" i="77"/>
  <c r="G251" i="77" s="1"/>
  <c r="J251" i="77" s="1"/>
  <c r="G251" i="78" s="1"/>
  <c r="J251" i="78" s="1"/>
  <c r="E244" i="77"/>
  <c r="G244" i="77" s="1"/>
  <c r="J244" i="77" s="1"/>
  <c r="G244" i="78" s="1"/>
  <c r="J244" i="78" s="1"/>
  <c r="P249" i="77"/>
  <c r="G242" i="77"/>
  <c r="J242" i="77" s="1"/>
  <c r="E87" i="77"/>
  <c r="G259" i="8"/>
  <c r="M259" i="8"/>
  <c r="J259" i="8"/>
  <c r="P237" i="82"/>
  <c r="P241" i="78"/>
  <c r="G252" i="77"/>
  <c r="J252" i="77" s="1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E32" i="77" s="1"/>
  <c r="G33" i="74"/>
  <c r="J33" i="74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E256" i="77" s="1"/>
  <c r="G258" i="74"/>
  <c r="J258" i="74" s="1"/>
  <c r="E258" i="77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M258" i="95"/>
  <c r="P258" i="95" s="1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M53" i="89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M150" i="80"/>
  <c r="M149" i="80"/>
  <c r="M148" i="80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86" i="77" l="1"/>
  <c r="P103" i="77"/>
  <c r="P188" i="77"/>
  <c r="P207" i="77"/>
  <c r="P104" i="77"/>
  <c r="P190" i="77"/>
  <c r="P173" i="77"/>
  <c r="P105" i="77"/>
  <c r="P82" i="77"/>
  <c r="P187" i="77"/>
  <c r="P189" i="77"/>
  <c r="E39" i="77"/>
  <c r="E211" i="77"/>
  <c r="E149" i="77"/>
  <c r="E89" i="77"/>
  <c r="E104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165" i="77"/>
  <c r="E125" i="77"/>
  <c r="E69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194" i="77"/>
  <c r="E133" i="77"/>
  <c r="E78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183" i="77"/>
  <c r="E173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202" i="77"/>
  <c r="E141" i="77"/>
  <c r="E97" i="77"/>
  <c r="E53" i="77"/>
  <c r="E230" i="77"/>
  <c r="E222" i="77"/>
  <c r="E214" i="77"/>
  <c r="E205" i="77"/>
  <c r="E197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219" i="77"/>
  <c r="E157" i="77"/>
  <c r="E109" i="77"/>
  <c r="E45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227" i="77"/>
  <c r="E175" i="77"/>
  <c r="E117" i="77"/>
  <c r="E61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1" i="77"/>
  <c r="E30" i="77"/>
  <c r="E29" i="77"/>
  <c r="E28" i="77"/>
  <c r="E27" i="77"/>
  <c r="E33" i="77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G87" i="77"/>
  <c r="J87" i="77" s="1"/>
  <c r="G253" i="77"/>
  <c r="J253" i="77" s="1"/>
  <c r="G235" i="77"/>
  <c r="J235" i="77" s="1"/>
  <c r="G242" i="78"/>
  <c r="J242" i="78" s="1"/>
  <c r="G240" i="77"/>
  <c r="J240" i="77" s="1"/>
  <c r="G241" i="77"/>
  <c r="J241" i="77" s="1"/>
  <c r="G239" i="77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G251" i="79" l="1"/>
  <c r="J251" i="79" s="1"/>
  <c r="G88" i="78"/>
  <c r="J88" i="78" s="1"/>
  <c r="G252" i="78"/>
  <c r="J252" i="78" s="1"/>
  <c r="J239" i="77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4" i="77" l="1"/>
  <c r="P136" i="77"/>
  <c r="P135" i="77"/>
  <c r="G186" i="78"/>
  <c r="J186" i="78" s="1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61" i="74"/>
  <c r="R60" i="74"/>
  <c r="R63" i="74"/>
  <c r="M63" i="74"/>
  <c r="P63" i="74" s="1"/>
  <c r="M169" i="74"/>
  <c r="P169" i="74" s="1"/>
  <c r="R169" i="74"/>
  <c r="P10" i="77" l="1"/>
  <c r="P14" i="77"/>
  <c r="P18" i="77"/>
  <c r="P26" i="77"/>
  <c r="P30" i="77"/>
  <c r="P34" i="77"/>
  <c r="P39" i="77"/>
  <c r="P43" i="77"/>
  <c r="P77" i="77"/>
  <c r="P81" i="77"/>
  <c r="P91" i="77"/>
  <c r="P96" i="77"/>
  <c r="P107" i="77"/>
  <c r="P120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58" i="77"/>
  <c r="P38" i="77"/>
  <c r="P101" i="77"/>
  <c r="P55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1" i="77"/>
  <c r="P157" i="77"/>
  <c r="P175" i="77"/>
  <c r="P7" i="77"/>
  <c r="P15" i="77"/>
  <c r="P19" i="77"/>
  <c r="P23" i="77"/>
  <c r="P27" i="77"/>
  <c r="P35" i="77"/>
  <c r="P44" i="77"/>
  <c r="P78" i="77"/>
  <c r="P83" i="77"/>
  <c r="P92" i="77"/>
  <c r="P97" i="77"/>
  <c r="P108" i="77"/>
  <c r="P117" i="77"/>
  <c r="P121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254" i="77"/>
  <c r="P76" i="77"/>
  <c r="P90" i="77"/>
  <c r="P176" i="77"/>
  <c r="P49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51" i="77"/>
  <c r="P67" i="77"/>
  <c r="P141" i="77"/>
  <c r="P153" i="77"/>
  <c r="P165" i="77"/>
  <c r="P8" i="77"/>
  <c r="P12" i="77"/>
  <c r="P16" i="77"/>
  <c r="P20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200" i="77"/>
  <c r="P204" i="77"/>
  <c r="P209" i="77"/>
  <c r="P213" i="77"/>
  <c r="P217" i="77"/>
  <c r="P221" i="77"/>
  <c r="P225" i="77"/>
  <c r="P229" i="77"/>
  <c r="P233" i="77"/>
  <c r="P255" i="77"/>
  <c r="P124" i="77"/>
  <c r="P99" i="77"/>
  <c r="P137" i="77"/>
  <c r="P63" i="77"/>
  <c r="P75" i="77"/>
  <c r="P111" i="77"/>
  <c r="P149" i="77"/>
  <c r="P161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59" i="77"/>
  <c r="P145" i="77"/>
  <c r="P169" i="77"/>
  <c r="P9" i="77"/>
  <c r="P13" i="77"/>
  <c r="P17" i="77"/>
  <c r="P21" i="77"/>
  <c r="P25" i="77"/>
  <c r="P29" i="77"/>
  <c r="P33" i="77"/>
  <c r="P37" i="77"/>
  <c r="P42" i="77"/>
  <c r="P85" i="77"/>
  <c r="P95" i="77"/>
  <c r="P106" i="77"/>
  <c r="P115" i="77"/>
  <c r="P119" i="77"/>
  <c r="P123" i="77"/>
  <c r="P128" i="77"/>
  <c r="P184" i="77"/>
  <c r="P197" i="77"/>
  <c r="P201" i="77"/>
  <c r="P205" i="77"/>
  <c r="P210" i="77"/>
  <c r="P214" i="77"/>
  <c r="P218" i="77"/>
  <c r="P222" i="77"/>
  <c r="P226" i="77"/>
  <c r="P230" i="77"/>
  <c r="P234" i="77"/>
  <c r="P256" i="77"/>
  <c r="P89" i="77"/>
  <c r="P100" i="77"/>
  <c r="P86" i="77"/>
  <c r="P248" i="77"/>
  <c r="P196" i="77"/>
  <c r="P193" i="77"/>
  <c r="P133" i="77"/>
  <c r="P126" i="77"/>
  <c r="P80" i="77"/>
  <c r="P53" i="77"/>
  <c r="P50" i="77"/>
  <c r="P47" i="77"/>
  <c r="P40" i="77"/>
  <c r="G60" i="78"/>
  <c r="J60" i="78" s="1"/>
  <c r="G178" i="78"/>
  <c r="J178" i="78" s="1"/>
  <c r="G45" i="78"/>
  <c r="J45" i="78" s="1"/>
  <c r="G94" i="78"/>
  <c r="J94" i="78" s="1"/>
  <c r="G75" i="78"/>
  <c r="J75" i="78" s="1"/>
  <c r="P180" i="77"/>
  <c r="P125" i="77"/>
  <c r="P116" i="77"/>
  <c r="P48" i="77"/>
  <c r="P46" i="77"/>
  <c r="P32" i="77"/>
  <c r="P31" i="77"/>
  <c r="P28" i="77"/>
  <c r="P24" i="77"/>
  <c r="P22" i="77"/>
  <c r="P11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M5" i="8"/>
  <c r="AB35" i="8"/>
  <c r="W7" i="8"/>
  <c r="AB7" i="8" s="1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E129" i="82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E129" i="83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E129" i="84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G10" i="74"/>
  <c r="J10" i="74" s="1"/>
  <c r="E10" i="77" s="1"/>
  <c r="E11" i="77" l="1"/>
  <c r="G11" i="77" s="1"/>
  <c r="J11" i="77" s="1"/>
  <c r="G229" i="82"/>
  <c r="J229" i="82" s="1"/>
  <c r="G237" i="82"/>
  <c r="J237" i="82" s="1"/>
  <c r="G12" i="88"/>
  <c r="J12" i="88" s="1"/>
  <c r="G12" i="89" s="1"/>
  <c r="J12" i="89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9" i="77"/>
  <c r="J9" i="77" s="1"/>
  <c r="G10" i="77"/>
  <c r="J10" i="77" s="1"/>
  <c r="G148" i="78" l="1"/>
  <c r="J148" i="78" s="1"/>
  <c r="G205" i="78"/>
  <c r="J205" i="78" s="1"/>
  <c r="G213" i="78"/>
  <c r="J213" i="78" s="1"/>
  <c r="G83" i="78"/>
  <c r="J83" i="78" s="1"/>
  <c r="G84" i="78"/>
  <c r="J84" i="78" s="1"/>
  <c r="G152" i="78"/>
  <c r="J152" i="78" s="1"/>
  <c r="G155" i="78"/>
  <c r="J155" i="78" s="1"/>
  <c r="G177" i="78"/>
  <c r="J177" i="78" s="1"/>
  <c r="G153" i="78"/>
  <c r="J153" i="78" s="1"/>
  <c r="G206" i="78"/>
  <c r="J206" i="78" s="1"/>
  <c r="G126" i="78"/>
  <c r="J126" i="78" s="1"/>
  <c r="G181" i="78"/>
  <c r="J181" i="78" s="1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E152" i="82" s="1"/>
  <c r="G213" i="81"/>
  <c r="J213" i="81" s="1"/>
  <c r="G155" i="81"/>
  <c r="J155" i="81" s="1"/>
  <c r="E155" i="82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E148" i="82" s="1"/>
  <c r="G153" i="81"/>
  <c r="J153" i="81" s="1"/>
  <c r="E153" i="82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E148" i="83" s="1"/>
  <c r="G181" i="82"/>
  <c r="J181" i="82" s="1"/>
  <c r="G177" i="82"/>
  <c r="J177" i="82" s="1"/>
  <c r="G205" i="82"/>
  <c r="J205" i="82" s="1"/>
  <c r="G126" i="82"/>
  <c r="J126" i="82" s="1"/>
  <c r="G155" i="82"/>
  <c r="J155" i="82" s="1"/>
  <c r="E155" i="83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E153" i="83" s="1"/>
  <c r="G152" i="82"/>
  <c r="J152" i="82" s="1"/>
  <c r="E152" i="83" s="1"/>
  <c r="N267" i="74"/>
  <c r="N264" i="74"/>
  <c r="M5" i="74"/>
  <c r="N262" i="74" s="1"/>
  <c r="E151" i="82" l="1"/>
  <c r="G151" i="82" s="1"/>
  <c r="J151" i="82" s="1"/>
  <c r="E151" i="83" s="1"/>
  <c r="G151" i="83" s="1"/>
  <c r="J151" i="83" s="1"/>
  <c r="E151" i="84" s="1"/>
  <c r="E127" i="82"/>
  <c r="G127" i="82" s="1"/>
  <c r="J127" i="82" s="1"/>
  <c r="E127" i="83" s="1"/>
  <c r="G127" i="83" s="1"/>
  <c r="J127" i="83" s="1"/>
  <c r="E127" i="84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49" i="80"/>
  <c r="J149" i="80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50" i="80"/>
  <c r="J150" i="80" s="1"/>
  <c r="G150" i="81" s="1"/>
  <c r="J150" i="81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E152" i="84" s="1"/>
  <c r="G155" i="83"/>
  <c r="J155" i="83" s="1"/>
  <c r="E155" i="84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E153" i="84" s="1"/>
  <c r="G84" i="83"/>
  <c r="J84" i="83" s="1"/>
  <c r="G205" i="83"/>
  <c r="J205" i="83" s="1"/>
  <c r="G148" i="83"/>
  <c r="J148" i="83" s="1"/>
  <c r="E148" i="84" s="1"/>
  <c r="G11" i="81"/>
  <c r="J11" i="81" s="1"/>
  <c r="G226" i="83"/>
  <c r="J226" i="83" s="1"/>
  <c r="G177" i="83"/>
  <c r="J177" i="83" s="1"/>
  <c r="G203" i="82"/>
  <c r="J203" i="82" s="1"/>
  <c r="G83" i="83"/>
  <c r="J83" i="83" s="1"/>
  <c r="G213" i="83"/>
  <c r="J213" i="83" s="1"/>
  <c r="G194" i="83"/>
  <c r="J194" i="83" s="1"/>
  <c r="G181" i="83"/>
  <c r="J181" i="83" s="1"/>
  <c r="G9" i="81"/>
  <c r="J9" i="81" s="1"/>
  <c r="P5" i="74"/>
  <c r="R260" i="74"/>
  <c r="G150" i="82" l="1"/>
  <c r="J150" i="82" s="1"/>
  <c r="E150" i="83" s="1"/>
  <c r="G150" i="83" s="1"/>
  <c r="J150" i="83" s="1"/>
  <c r="E150" i="84" s="1"/>
  <c r="E150" i="82"/>
  <c r="E157" i="82"/>
  <c r="G157" i="82" s="1"/>
  <c r="J157" i="82" s="1"/>
  <c r="E157" i="83" s="1"/>
  <c r="G157" i="83" s="1"/>
  <c r="J157" i="83" s="1"/>
  <c r="E157" i="84" s="1"/>
  <c r="E156" i="82"/>
  <c r="G156" i="82" s="1"/>
  <c r="J156" i="82" s="1"/>
  <c r="E156" i="83" s="1"/>
  <c r="G156" i="83" s="1"/>
  <c r="J156" i="83" s="1"/>
  <c r="E156" i="84" s="1"/>
  <c r="E128" i="82"/>
  <c r="G128" i="82" s="1"/>
  <c r="J128" i="82" s="1"/>
  <c r="E128" i="83" s="1"/>
  <c r="G128" i="83" s="1"/>
  <c r="J128" i="83" s="1"/>
  <c r="E128" i="84" s="1"/>
  <c r="E147" i="82"/>
  <c r="G147" i="82" s="1"/>
  <c r="J147" i="82" s="1"/>
  <c r="E147" i="83" s="1"/>
  <c r="G147" i="83" s="1"/>
  <c r="J147" i="83" s="1"/>
  <c r="E147" i="84" s="1"/>
  <c r="G149" i="81"/>
  <c r="J149" i="81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211" i="83"/>
  <c r="J211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49" i="82" l="1"/>
  <c r="G149" i="82" s="1"/>
  <c r="J149" i="82" s="1"/>
  <c r="E149" i="83" s="1"/>
  <c r="G149" i="83" s="1"/>
  <c r="J149" i="83" s="1"/>
  <c r="G231" i="84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26" i="77" l="1"/>
  <c r="E25" i="77"/>
  <c r="E24" i="77"/>
  <c r="G24" i="77" s="1"/>
  <c r="J24" i="77" s="1"/>
  <c r="E20" i="77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02" i="78" l="1"/>
  <c r="J102" i="78" s="1"/>
  <c r="G174" i="78"/>
  <c r="J174" i="78" s="1"/>
  <c r="G173" i="78"/>
  <c r="J173" i="78" s="1"/>
  <c r="G174" i="79" s="1"/>
  <c r="J174" i="79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254" i="77"/>
  <c r="J254" i="77" s="1"/>
  <c r="G143" i="77"/>
  <c r="J143" i="77" s="1"/>
  <c r="G108" i="77"/>
  <c r="J108" i="77" s="1"/>
  <c r="G258" i="77"/>
  <c r="J25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53" i="78"/>
  <c r="J253" i="78" s="1"/>
  <c r="G95" i="77"/>
  <c r="J95" i="77" s="1"/>
  <c r="G233" i="77"/>
  <c r="J233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255" i="77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36" i="78"/>
  <c r="J36" i="78" s="1"/>
  <c r="G256" i="78"/>
  <c r="J256" i="78" s="1"/>
  <c r="G34" i="78"/>
  <c r="J34" i="78" s="1"/>
  <c r="G37" i="78"/>
  <c r="J37" i="78" s="1"/>
  <c r="G242" i="79"/>
  <c r="J242" i="79" s="1"/>
  <c r="G43" i="78"/>
  <c r="J43" i="78" s="1"/>
  <c r="G135" i="78"/>
  <c r="J135" i="78" s="1"/>
  <c r="G61" i="78"/>
  <c r="J61" i="78" s="1"/>
  <c r="G99" i="78"/>
  <c r="J99" i="78" s="1"/>
  <c r="G57" i="78"/>
  <c r="J57" i="78" s="1"/>
  <c r="G141" i="78"/>
  <c r="J141" i="78" s="1"/>
  <c r="G56" i="78"/>
  <c r="J56" i="78" s="1"/>
  <c r="G100" i="78"/>
  <c r="J100" i="78" s="1"/>
  <c r="G235" i="78"/>
  <c r="J235" i="78" s="1"/>
  <c r="G251" i="80" s="1"/>
  <c r="J251" i="80" s="1"/>
  <c r="G227" i="78"/>
  <c r="J227" i="78" s="1"/>
  <c r="G235" i="79" s="1"/>
  <c r="J235" i="79" s="1"/>
  <c r="G251" i="81" s="1"/>
  <c r="J251" i="81" s="1"/>
  <c r="G215" i="78"/>
  <c r="J215" i="78" s="1"/>
  <c r="G64" i="78"/>
  <c r="J64" i="78" s="1"/>
  <c r="G78" i="78"/>
  <c r="J78" i="78" s="1"/>
  <c r="G44" i="78"/>
  <c r="J44" i="78" s="1"/>
  <c r="G77" i="78"/>
  <c r="J77" i="78" s="1"/>
  <c r="G41" i="78"/>
  <c r="J41" i="78" s="1"/>
  <c r="G66" i="78"/>
  <c r="J66" i="78" s="1"/>
  <c r="G66" i="79" s="1"/>
  <c r="J66" i="79" s="1"/>
  <c r="G80" i="78"/>
  <c r="J80" i="78" s="1"/>
  <c r="G51" i="78"/>
  <c r="J51" i="78" s="1"/>
  <c r="G108" i="78"/>
  <c r="J108" i="78" s="1"/>
  <c r="G74" i="78"/>
  <c r="J74" i="78" s="1"/>
  <c r="G58" i="78"/>
  <c r="J58" i="78" s="1"/>
  <c r="G79" i="78"/>
  <c r="J79" i="78" s="1"/>
  <c r="G79" i="79" s="1"/>
  <c r="J79" i="79" s="1"/>
  <c r="G65" i="78"/>
  <c r="J65" i="78" s="1"/>
  <c r="G65" i="79" s="1"/>
  <c r="J65" i="79" s="1"/>
  <c r="G50" i="78"/>
  <c r="J50" i="78" s="1"/>
  <c r="G54" i="78"/>
  <c r="J54" i="78" s="1"/>
  <c r="G158" i="78"/>
  <c r="J158" i="78" s="1"/>
  <c r="G158" i="79" s="1"/>
  <c r="J158" i="79" s="1"/>
  <c r="G143" i="78"/>
  <c r="J143" i="78" s="1"/>
  <c r="G166" i="78"/>
  <c r="J166" i="78" s="1"/>
  <c r="G166" i="79" s="1"/>
  <c r="J166" i="79" s="1"/>
  <c r="G98" i="78"/>
  <c r="J98" i="78" s="1"/>
  <c r="G40" i="78"/>
  <c r="J40" i="78" s="1"/>
  <c r="G118" i="78"/>
  <c r="J118" i="78" s="1"/>
  <c r="G170" i="78"/>
  <c r="J170" i="78" s="1"/>
  <c r="G170" i="79" s="1"/>
  <c r="J170" i="79" s="1"/>
  <c r="G140" i="78"/>
  <c r="J140" i="78" s="1"/>
  <c r="G179" i="78"/>
  <c r="J179" i="78" s="1"/>
  <c r="G89" i="78"/>
  <c r="J89" i="78" s="1"/>
  <c r="G115" i="78"/>
  <c r="J115" i="78" s="1"/>
  <c r="G236" i="78"/>
  <c r="J236" i="78" s="1"/>
  <c r="G192" i="78"/>
  <c r="J192" i="78" s="1"/>
  <c r="G192" i="79" s="1"/>
  <c r="J192" i="79" s="1"/>
  <c r="G52" i="78"/>
  <c r="J52" i="78" s="1"/>
  <c r="G93" i="78"/>
  <c r="J93" i="78" s="1"/>
  <c r="G47" i="78"/>
  <c r="J47" i="78" s="1"/>
  <c r="G49" i="78"/>
  <c r="J49" i="78" s="1"/>
  <c r="G171" i="78"/>
  <c r="J171" i="78" s="1"/>
  <c r="G160" i="78"/>
  <c r="J160" i="78" s="1"/>
  <c r="G160" i="79" s="1"/>
  <c r="J160" i="79" s="1"/>
  <c r="G225" i="78"/>
  <c r="J225" i="78" s="1"/>
  <c r="G29" i="78"/>
  <c r="J29" i="78" s="1"/>
  <c r="G27" i="78"/>
  <c r="J27" i="78" s="1"/>
  <c r="G33" i="78"/>
  <c r="J33" i="78" s="1"/>
  <c r="G46" i="78"/>
  <c r="J46" i="78" s="1"/>
  <c r="G31" i="78"/>
  <c r="J31" i="78" s="1"/>
  <c r="G28" i="78"/>
  <c r="J28" i="78" s="1"/>
  <c r="J255" i="77"/>
  <c r="G255" i="78" s="1"/>
  <c r="J255" i="7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55" i="80" l="1"/>
  <c r="J255" i="80" s="1"/>
  <c r="J255" i="79"/>
  <c r="G256" i="80"/>
  <c r="J256" i="80" s="1"/>
  <c r="J256" i="79"/>
  <c r="G38" i="78"/>
  <c r="J38" i="78" s="1"/>
  <c r="G122" i="78"/>
  <c r="J122" i="78" s="1"/>
  <c r="G165" i="78"/>
  <c r="J165" i="78" s="1"/>
  <c r="G165" i="79" s="1"/>
  <c r="J165" i="79" s="1"/>
  <c r="G221" i="78"/>
  <c r="J221" i="78" s="1"/>
  <c r="G221" i="79" s="1"/>
  <c r="J221" i="79" s="1"/>
  <c r="G136" i="78"/>
  <c r="J136" i="78" s="1"/>
  <c r="E6" i="77"/>
  <c r="G6" i="77" s="1"/>
  <c r="J6" i="77" s="1"/>
  <c r="E18" i="77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E145" i="82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E144" i="82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E154" i="82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E138" i="82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E142" i="82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E143" i="82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E140" i="82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E52" i="82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E141" i="82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33" i="78" l="1"/>
  <c r="J133" i="78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E132" i="82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E135" i="82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E142" i="83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E138" i="83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E145" i="83" s="1"/>
  <c r="G166" i="82"/>
  <c r="J166" i="82" s="1"/>
  <c r="G52" i="82"/>
  <c r="J52" i="82" s="1"/>
  <c r="E52" i="83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E143" i="83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E140" i="83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E154" i="83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E141" i="83" s="1"/>
  <c r="G65" i="82"/>
  <c r="J65" i="82" s="1"/>
  <c r="G172" i="82"/>
  <c r="J172" i="82" s="1"/>
  <c r="G90" i="82"/>
  <c r="J90" i="82" s="1"/>
  <c r="G31" i="82"/>
  <c r="J31" i="82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39" i="82" l="1"/>
  <c r="G139" i="82" s="1"/>
  <c r="J139" i="82" s="1"/>
  <c r="E139" i="83" s="1"/>
  <c r="G139" i="83" s="1"/>
  <c r="J139" i="83" s="1"/>
  <c r="E139" i="84" s="1"/>
  <c r="E146" i="82"/>
  <c r="G146" i="82" s="1"/>
  <c r="J146" i="82" s="1"/>
  <c r="E146" i="83" s="1"/>
  <c r="G146" i="83" s="1"/>
  <c r="J146" i="83" s="1"/>
  <c r="E146" i="84" s="1"/>
  <c r="E130" i="82"/>
  <c r="G130" i="82" s="1"/>
  <c r="J130" i="82" s="1"/>
  <c r="E130" i="83" s="1"/>
  <c r="G130" i="83" s="1"/>
  <c r="J130" i="83" s="1"/>
  <c r="E130" i="84" s="1"/>
  <c r="E137" i="82"/>
  <c r="G137" i="82" s="1"/>
  <c r="J137" i="82" s="1"/>
  <c r="E137" i="83" s="1"/>
  <c r="G137" i="83" s="1"/>
  <c r="J137" i="83" s="1"/>
  <c r="E137" i="84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E144" i="84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E143" i="84" s="1"/>
  <c r="G123" i="83"/>
  <c r="J123" i="83" s="1"/>
  <c r="G79" i="83"/>
  <c r="J79" i="83" s="1"/>
  <c r="G225" i="83"/>
  <c r="J225" i="83" s="1"/>
  <c r="G36" i="83"/>
  <c r="J36" i="83" s="1"/>
  <c r="G141" i="83"/>
  <c r="J141" i="83" s="1"/>
  <c r="E141" i="84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E52" i="84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E140" i="84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57" i="83"/>
  <c r="J57" i="83" s="1"/>
  <c r="G78" i="83"/>
  <c r="J78" i="83" s="1"/>
  <c r="G142" i="83"/>
  <c r="J142" i="83" s="1"/>
  <c r="E142" i="84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E138" i="84" s="1"/>
  <c r="G108" i="83"/>
  <c r="J108" i="83" s="1"/>
  <c r="G7" i="79"/>
  <c r="J7" i="79" s="1"/>
  <c r="G154" i="83"/>
  <c r="J154" i="83" s="1"/>
  <c r="E154" i="84" s="1"/>
  <c r="G21" i="82"/>
  <c r="J21" i="82" s="1"/>
  <c r="G53" i="83"/>
  <c r="J53" i="83" s="1"/>
  <c r="G13" i="79"/>
  <c r="J13" i="79" s="1"/>
  <c r="G31" i="83"/>
  <c r="J31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E145" i="84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E133" i="82" s="1"/>
  <c r="G136" i="81"/>
  <c r="J136" i="81" s="1"/>
  <c r="E136" i="82" s="1"/>
  <c r="G132" i="82"/>
  <c r="J132" i="82" s="1"/>
  <c r="E132" i="83" s="1"/>
  <c r="G135" i="82"/>
  <c r="J135" i="82" s="1"/>
  <c r="E135" i="83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E52" i="85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239" i="96" l="1"/>
  <c r="J231" i="95"/>
  <c r="G198" i="96"/>
  <c r="J198" i="96" s="1"/>
  <c r="J198" i="95"/>
  <c r="G252" i="96"/>
  <c r="J252" i="96" s="1"/>
  <c r="J239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E131" i="82" s="1"/>
  <c r="G134" i="81"/>
  <c r="J134" i="81" s="1"/>
  <c r="E134" i="82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E52" i="86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E133" i="84" s="1"/>
  <c r="G136" i="83"/>
  <c r="J136" i="83" s="1"/>
  <c r="E136" i="84" s="1"/>
  <c r="G132" i="84"/>
  <c r="J132" i="84" s="1"/>
  <c r="G135" i="84"/>
  <c r="J135" i="84" s="1"/>
  <c r="Z36" i="8"/>
  <c r="G252" i="97" l="1"/>
  <c r="J252" i="97" s="1"/>
  <c r="J239" i="96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52" i="98" l="1"/>
  <c r="J252" i="98" s="1"/>
  <c r="J239" i="97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E52" i="87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52" i="88" l="1"/>
  <c r="G52" i="88" s="1"/>
  <c r="J52" i="88" s="1"/>
  <c r="E52" i="89" s="1"/>
  <c r="G52" i="89" s="1"/>
  <c r="J52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E28" i="93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51" i="97" l="1"/>
  <c r="J251" i="97" s="1"/>
  <c r="J235" i="95"/>
  <c r="G235" i="96"/>
  <c r="J235" i="96" s="1"/>
  <c r="G251" i="98" s="1"/>
  <c r="J251" i="98" s="1"/>
  <c r="J227" i="95"/>
  <c r="G88" i="96"/>
  <c r="J88" i="96" s="1"/>
  <c r="J87" i="95"/>
  <c r="G238" i="96"/>
  <c r="J238" i="96" s="1"/>
  <c r="J230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05" i="77"/>
  <c r="G105" i="77" s="1"/>
  <c r="J105" i="77" s="1"/>
  <c r="G105" i="78" s="1"/>
  <c r="J105" i="78" s="1"/>
  <c r="E189" i="77"/>
  <c r="G189" i="77" s="1"/>
  <c r="J189" i="77" s="1"/>
  <c r="E187" i="77"/>
  <c r="G187" i="77" s="1"/>
  <c r="J187" i="77" s="1"/>
  <c r="G187" i="78" s="1"/>
  <c r="J187" i="78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76" i="77"/>
  <c r="G76" i="77" s="1"/>
  <c r="J76" i="77" s="1"/>
  <c r="G76" i="78" s="1"/>
  <c r="J76" i="78" s="1"/>
  <c r="E207" i="77"/>
  <c r="G207" i="77" s="1"/>
  <c r="J207" i="77" s="1"/>
  <c r="G207" i="78" s="1"/>
  <c r="J207" i="78" s="1"/>
  <c r="E188" i="77"/>
  <c r="G188" i="77" s="1"/>
  <c r="J188" i="77" s="1"/>
  <c r="G188" i="78" s="1"/>
  <c r="J188" i="78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51" i="106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251" i="106" l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2" i="106" l="1"/>
  <c r="G252" i="107" s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3" i="106" l="1"/>
  <c r="G253" i="107" s="1"/>
  <c r="J253" i="107" s="1"/>
  <c r="J254" i="106"/>
  <c r="G254" i="107" s="1"/>
  <c r="J254" i="107" s="1"/>
  <c r="G102" i="107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<sst xmlns="http://schemas.openxmlformats.org/spreadsheetml/2006/main" count="38869" uniqueCount="1434">
  <si>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</si>
  <si>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</si>
  <si>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</si>
  <si>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</si>
  <si>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</si>
  <si>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</si>
  <si>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</si>
  <si>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</si>
  <si>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</si>
  <si>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</si>
  <si>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</si>
  <si>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</si>
  <si>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</si>
  <si>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</si>
  <si>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</si>
  <si>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</si>
  <si>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</si>
  <si>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</si>
  <si>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</si>
  <si>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</si>
  <si>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</si>
  <si>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</si>
  <si>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</si>
  <si>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</si>
  <si>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</si>
  <si>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</si>
  <si>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</si>
  <si>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</si>
  <si>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</si>
  <si>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</si>
  <si>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</si>
  <si>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</si>
  <si>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</si>
  <si>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</si>
  <si>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</si>
  <si>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</si>
  <si>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</si>
  <si>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</si>
  <si>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</si>
  <si>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</si>
  <si>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</si>
  <si>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</si>
  <si>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</si>
  <si>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</si>
  <si>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</si>
  <si>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</si>
  <si>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</si>
  <si>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</si>
  <si>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</si>
  <si>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</si>
  <si>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</si>
  <si>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</si>
  <si>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</si>
  <si>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</si>
  <si>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</si>
  <si>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</si>
  <si>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</si>
  <si>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</si>
  <si>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</si>
  <si>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</si>
  <si>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</si>
  <si>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</si>
  <si>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</si>
  <si>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</si>
  <si>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</si>
  <si>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</si>
  <si>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</si>
  <si>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</si>
  <si>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</si>
  <si>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</si>
  <si>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</si>
  <si>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</si>
  <si>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</si>
  <si>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</si>
  <si>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</si>
  <si>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</si>
  <si>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</si>
  <si>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</si>
  <si>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</si>
  <si>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</si>
  <si>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</si>
  <si>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</si>
  <si>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</si>
  <si>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</si>
  <si>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</si>
  <si>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</si>
  <si>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</si>
  <si>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</si>
  <si>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</si>
  <si>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</si>
  <si>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</si>
  <si>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</si>
  <si>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</si>
  <si>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</si>
  <si>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</si>
  <si>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</si>
  <si>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</si>
  <si>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</si>
  <si>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</si>
  <si>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</si>
  <si>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</si>
  <si>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</si>
  <si>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</si>
  <si>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</si>
  <si>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</si>
  <si>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</si>
  <si>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</si>
  <si>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</si>
  <si>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</si>
  <si>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</si>
  <si>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</si>
  <si>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</si>
  <si>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</si>
  <si>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</si>
  <si>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</si>
  <si>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</si>
  <si>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</si>
  <si>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</si>
  <si>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</si>
  <si>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</si>
  <si>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</si>
  <si>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</si>
  <si>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</si>
  <si>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</si>
  <si>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</si>
  <si>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</si>
  <si>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</si>
  <si>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</si>
  <si>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</si>
  <si>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</si>
  <si>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</si>
  <si>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</si>
  <si>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</si>
  <si>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</si>
  <si>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</si>
  <si>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</si>
  <si>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</si>
  <si>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</si>
  <si>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</si>
  <si>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</si>
  <si>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</si>
  <si>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</si>
  <si>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</si>
  <si>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</si>
  <si>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</si>
  <si>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</si>
  <si>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</si>
  <si>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</si>
  <si>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</si>
  <si>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</si>
  <si>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</si>
  <si>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</si>
  <si>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</si>
  <si>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</si>
  <si>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</si>
  <si>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</si>
  <si>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</si>
  <si>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</si>
  <si>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</si>
  <si>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</si>
  <si>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</si>
  <si>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</si>
  <si>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</si>
  <si>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</si>
  <si>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</si>
  <si>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</si>
  <si>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</si>
  <si>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</si>
  <si>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</si>
  <si>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</si>
  <si>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</si>
  <si>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</si>
  <si>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</si>
  <si>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</si>
  <si>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</si>
  <si>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</si>
  <si>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</si>
  <si>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</si>
  <si>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</si>
  <si>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</si>
  <si>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</si>
  <si>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</si>
  <si>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</si>
  <si>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</si>
  <si>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</si>
  <si>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</si>
  <si>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</si>
  <si>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</si>
  <si>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</si>
  <si>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</si>
  <si>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</si>
  <si>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</si>
  <si>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</si>
  <si>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</si>
  <si>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</si>
  <si>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</si>
  <si>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</si>
  <si>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</si>
  <si>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</si>
  <si>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</si>
  <si>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</si>
  <si>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</si>
  <si>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</si>
  <si>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</si>
  <si>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</si>
  <si>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</si>
  <si>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</si>
  <si>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</si>
  <si>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</si>
  <si>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</si>
  <si>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</si>
  <si>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</si>
  <si>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</si>
  <si>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</si>
  <si>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</si>
  <si>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</si>
  <si>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</si>
  <si>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</si>
  <si>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</si>
  <si>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</si>
  <si>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</si>
  <si>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</si>
  <si>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</si>
  <si>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</si>
  <si>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</si>
  <si>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</si>
  <si>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</si>
  <si>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</si>
  <si>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</si>
  <si>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</si>
  <si>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</si>
  <si>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</si>
  <si>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</si>
  <si>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</si>
  <si>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</si>
  <si>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</si>
  <si>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</si>
  <si>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</si>
  <si>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</si>
  <si>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</si>
  <si>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</si>
  <si>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</si>
  <si>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</si>
  <si>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</si>
  <si>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</si>
  <si>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</si>
  <si>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</si>
  <si>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</si>
  <si>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</si>
  <si>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</si>
  <si>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</si>
  <si>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</si>
  <si>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</si>
  <si>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</si>
  <si>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</si>
  <si>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</si>
  <si>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</si>
  <si>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</si>
  <si>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</si>
  <si>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</si>
  <si>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</si>
  <si>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</si>
  <si>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</si>
  <si>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</si>
  <si>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</si>
  <si>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</si>
  <si>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</si>
  <si>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</si>
  <si>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</si>
  <si>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</si>
  <si>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</si>
  <si>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</si>
  <si>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</si>
  <si>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</si>
  <si>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</si>
  <si>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</si>
  <si>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</si>
  <si>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</si>
  <si>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</si>
  <si>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</si>
  <si>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</si>
  <si>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</si>
  <si>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</si>
  <si>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</si>
  <si>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</si>
  <si>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</si>
  <si>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</si>
  <si>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</si>
  <si>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</si>
  <si>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</si>
  <si>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</si>
  <si>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</si>
  <si>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</si>
  <si>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</si>
  <si>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</si>
  <si>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</si>
  <si>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</si>
  <si>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</si>
  <si>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</si>
  <si>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</si>
  <si>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</si>
  <si>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</si>
  <si>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</si>
  <si>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</si>
  <si>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</si>
  <si>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</si>
  <si>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</si>
  <si>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</si>
  <si>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</si>
  <si>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</si>
  <si>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</si>
  <si>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</si>
  <si>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</si>
  <si>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</si>
  <si>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</si>
  <si>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</si>
  <si>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</si>
  <si>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</si>
  <si>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</si>
  <si>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</si>
  <si>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</si>
  <si>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</si>
  <si>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</si>
  <si>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</si>
  <si>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</si>
  <si>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</si>
  <si>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</si>
  <si>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</si>
  <si>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</si>
  <si>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</si>
  <si>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</si>
  <si>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</si>
  <si>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</si>
  <si>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</si>
  <si>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</si>
  <si>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</si>
  <si>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</si>
  <si>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</si>
  <si>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</si>
  <si>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</si>
  <si>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</si>
  <si>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</si>
  <si>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</si>
  <si>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</si>
  <si>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</si>
  <si>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</si>
  <si>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</si>
  <si>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</si>
  <si>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</si>
  <si>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</si>
  <si>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</si>
  <si>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</si>
  <si>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</si>
  <si>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</si>
  <si>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</si>
  <si>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</si>
  <si>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</si>
  <si>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</si>
  <si>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</si>
  <si>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</si>
  <si>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</si>
  <si>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</si>
  <si>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</si>
  <si>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</si>
  <si>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</si>
  <si>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</si>
  <si>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</si>
  <si>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</si>
  <si>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</si>
  <si>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</si>
  <si>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</si>
  <si>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</si>
  <si>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</si>
  <si>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</si>
  <si>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</si>
  <si>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</si>
  <si>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</si>
  <si>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</si>
  <si>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</si>
  <si>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</si>
  <si>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</si>
  <si>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</si>
  <si>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</si>
  <si>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</si>
  <si>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</si>
  <si>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</si>
  <si>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</si>
  <si>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</si>
  <si>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</si>
  <si>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</si>
  <si>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</si>
  <si>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</si>
  <si>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</si>
  <si>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</si>
  <si>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</si>
  <si>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</si>
  <si>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</si>
  <si>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</si>
  <si>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</si>
  <si>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</si>
  <si>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</si>
  <si>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</si>
  <si>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</si>
  <si>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</si>
  <si>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</si>
  <si>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</si>
  <si>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</si>
  <si>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</si>
  <si>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</si>
  <si>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</si>
  <si>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</si>
  <si>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</si>
  <si>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</si>
  <si>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</si>
  <si>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</si>
  <si>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</si>
  <si>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</si>
  <si>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</si>
  <si>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</si>
  <si>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</si>
  <si>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</si>
  <si>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</si>
  <si>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</si>
  <si>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</si>
  <si>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</si>
  <si>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</si>
  <si>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</si>
  <si>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</si>
  <si>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</si>
  <si>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</si>
  <si>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</si>
  <si>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</si>
  <si>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</si>
  <si>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</si>
  <si>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</si>
  <si>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</si>
  <si>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</si>
  <si>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</si>
  <si>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</si>
  <si>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</si>
  <si>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</si>
  <si>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</si>
  <si>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</si>
  <si>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</si>
  <si>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</si>
  <si>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</si>
  <si>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</si>
  <si>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</si>
  <si>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</si>
  <si>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</si>
  <si>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</si>
  <si>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</si>
  <si>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</si>
  <si>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</si>
  <si>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</si>
  <si>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</si>
  <si>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</si>
  <si>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</si>
  <si>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</si>
  <si>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</si>
  <si>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</si>
  <si>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</si>
  <si>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</si>
  <si>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</si>
  <si>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</si>
  <si>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</si>
  <si>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</si>
  <si>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</si>
  <si>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</si>
  <si>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</si>
  <si>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</si>
  <si>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</si>
  <si>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</si>
  <si>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</si>
  <si>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</si>
  <si>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</si>
  <si>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</si>
  <si>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</si>
  <si>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</si>
  <si>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</si>
  <si>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</si>
  <si>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</si>
  <si>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</si>
  <si>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</si>
  <si>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</si>
  <si>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</si>
  <si>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</si>
  <si>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</si>
  <si>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</si>
  <si>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</si>
  <si>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</si>
  <si>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</si>
  <si>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</si>
  <si>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</si>
  <si>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</si>
  <si>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</si>
  <si>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</si>
  <si>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</si>
  <si>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</si>
  <si>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</si>
  <si>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</si>
  <si>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</si>
  <si>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</si>
  <si>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</si>
  <si>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</si>
  <si>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</si>
  <si>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</si>
  <si>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</si>
  <si>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</si>
  <si>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</si>
  <si>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</si>
  <si>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</si>
  <si>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</si>
  <si>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</si>
  <si>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</si>
  <si>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</si>
  <si>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</si>
  <si>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</si>
  <si>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</si>
  <si>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</si>
  <si>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</si>
  <si>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</si>
  <si>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</si>
  <si>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</si>
  <si>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</si>
  <si>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</si>
  <si>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</si>
  <si>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</si>
  <si>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</si>
  <si>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</si>
  <si>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</si>
  <si>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</si>
  <si>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</si>
  <si>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</si>
  <si>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</si>
  <si>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</si>
  <si>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</si>
  <si>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</si>
  <si>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</si>
  <si>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</si>
  <si>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</si>
  <si>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</si>
  <si>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</si>
  <si>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</si>
  <si>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</si>
  <si>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</si>
  <si>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</si>
  <si>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</si>
  <si>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</si>
  <si>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</si>
  <si>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</si>
  <si>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</si>
  <si>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</si>
  <si>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</si>
  <si>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</si>
  <si>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</si>
  <si>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</si>
  <si>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</si>
  <si>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</si>
  <si>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</si>
  <si>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</si>
  <si>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</si>
  <si>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</si>
  <si>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</si>
  <si>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</si>
  <si>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</si>
  <si>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</si>
  <si>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</si>
  <si>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</si>
  <si>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</si>
  <si>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</si>
  <si>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</si>
  <si>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</si>
  <si>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</si>
  <si>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</si>
  <si>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</si>
  <si>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</si>
  <si>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</si>
  <si>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</si>
  <si>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</si>
  <si>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</si>
  <si>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</si>
  <si>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</si>
  <si>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</si>
  <si>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</si>
  <si>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</si>
  <si>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</si>
  <si>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</si>
  <si>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</si>
  <si>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</si>
  <si>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</si>
  <si>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</si>
  <si>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</si>
  <si>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</si>
  <si>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</si>
  <si>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</si>
  <si>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</si>
  <si>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</si>
  <si>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</si>
  <si>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</si>
  <si>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</si>
  <si>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</si>
  <si>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</si>
  <si>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</si>
  <si>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</si>
  <si>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</si>
  <si>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</si>
  <si>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</si>
  <si>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</si>
  <si>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</si>
  <si>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</si>
  <si>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</si>
  <si>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</si>
  <si>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</si>
  <si>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</si>
  <si>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</si>
  <si>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</si>
  <si>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</si>
  <si>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</si>
  <si>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</si>
  <si>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</si>
  <si>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</si>
  <si>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</si>
  <si>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</si>
  <si>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</si>
  <si>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</si>
  <si>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</si>
  <si>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</si>
  <si>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</si>
  <si>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</si>
  <si>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</si>
  <si>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</si>
  <si>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</si>
  <si>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</si>
  <si>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</si>
  <si>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</si>
  <si>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</si>
  <si>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</si>
  <si>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</si>
  <si>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</si>
  <si>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</si>
  <si>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</si>
  <si>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</si>
  <si>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</si>
  <si>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</si>
  <si>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</si>
  <si>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</si>
  <si>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</si>
  <si>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</si>
  <si>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</si>
  <si>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</si>
  <si>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</si>
  <si>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</si>
  <si>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</si>
  <si>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</si>
  <si>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</si>
  <si>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</si>
  <si>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</si>
  <si>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</si>
  <si>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</si>
  <si>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</si>
  <si>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</si>
  <si>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</si>
  <si>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</si>
  <si>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</si>
  <si>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</si>
  <si>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</si>
  <si>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</si>
  <si>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</si>
  <si>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</si>
  <si>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</si>
  <si>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</si>
  <si>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</si>
  <si>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</si>
  <si>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</si>
  <si>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</si>
  <si>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</si>
  <si>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</si>
  <si>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</si>
  <si>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</si>
  <si>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</si>
  <si>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</si>
  <si>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</si>
  <si>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</si>
  <si>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</si>
  <si>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</si>
  <si>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</si>
  <si>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</si>
  <si>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</si>
  <si>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</si>
  <si>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</si>
  <si>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</si>
  <si>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</si>
  <si>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</si>
  <si>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</si>
  <si>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</si>
  <si>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</si>
  <si>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</si>
  <si>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</si>
  <si>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</si>
  <si>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</si>
  <si>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</si>
  <si>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</si>
  <si>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</si>
  <si>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</si>
  <si>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</si>
  <si>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</si>
  <si>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</si>
  <si>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</si>
  <si>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</si>
  <si>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</si>
  <si>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</si>
  <si>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</si>
  <si>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</si>
  <si>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</si>
  <si>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</si>
  <si>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</si>
  <si>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</si>
  <si>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</si>
  <si>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</si>
  <si>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</si>
  <si>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</si>
  <si>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</si>
  <si>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</si>
  <si>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</si>
  <si>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</si>
  <si>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</si>
  <si>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</si>
  <si>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</si>
  <si>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</si>
  <si>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</si>
  <si>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</si>
  <si>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</si>
  <si>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</si>
  <si>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</si>
  <si>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</si>
  <si>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</si>
  <si>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</si>
  <si>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</si>
  <si>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</si>
  <si>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</si>
  <si>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</si>
  <si>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</si>
  <si>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</si>
  <si>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</si>
  <si>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</si>
  <si>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</si>
  <si>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</si>
  <si>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</si>
  <si>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</si>
  <si>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</si>
  <si>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</si>
  <si>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</si>
  <si>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</si>
  <si>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</si>
  <si>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</si>
  <si>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</si>
  <si>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</si>
  <si>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</si>
  <si>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</si>
  <si>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</si>
  <si>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</si>
  <si>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</si>
  <si>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</si>
  <si>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</si>
  <si>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</si>
  <si>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</si>
  <si>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</si>
  <si>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</si>
  <si>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</si>
  <si>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</si>
  <si>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</si>
  <si>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</si>
  <si>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</si>
  <si>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</si>
  <si>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</si>
  <si>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</si>
  <si>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</si>
  <si>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</si>
  <si>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</si>
  <si>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</si>
  <si>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</si>
  <si>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</si>
  <si>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</si>
  <si>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</si>
  <si>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</si>
  <si>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</si>
  <si>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</si>
  <si>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</si>
  <si>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</si>
  <si>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</si>
  <si>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</si>
  <si>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</si>
  <si>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</si>
  <si>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</si>
  <si>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</si>
  <si>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</si>
  <si>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</si>
  <si>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</si>
  <si>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</si>
  <si>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</si>
  <si>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</si>
  <si>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</si>
  <si>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</si>
  <si>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</si>
  <si>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</si>
  <si>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</si>
  <si>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</si>
  <si>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</si>
  <si>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</si>
  <si>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</si>
  <si>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</si>
  <si>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</si>
  <si>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</si>
  <si>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</si>
  <si>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</si>
  <si>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</si>
  <si>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</si>
  <si>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</si>
  <si>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</si>
  <si>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</si>
  <si>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</si>
  <si>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</si>
  <si>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</si>
  <si>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</si>
  <si>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</si>
  <si>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</si>
  <si>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</si>
  <si>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</si>
  <si>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</si>
  <si>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</si>
  <si>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</si>
  <si>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</si>
  <si>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</si>
  <si>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</si>
  <si>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</si>
  <si>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</si>
  <si>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</si>
  <si>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</si>
  <si>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</si>
  <si>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</si>
  <si>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</si>
  <si>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</si>
  <si>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</si>
  <si>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</si>
  <si>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</si>
  <si>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</si>
  <si>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</si>
  <si>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</si>
  <si>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</si>
  <si>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</si>
  <si>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</si>
  <si>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</si>
  <si>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</si>
  <si>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</si>
  <si>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</si>
  <si>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</si>
  <si>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</si>
  <si>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</si>
  <si>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</si>
  <si>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</si>
  <si>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</si>
  <si>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</si>
  <si>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</si>
  <si>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</si>
  <si>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</si>
  <si>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</si>
  <si>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</si>
  <si>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</si>
  <si>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</si>
  <si>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</si>
  <si>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</si>
  <si>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</si>
  <si>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</si>
  <si>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</si>
  <si>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</si>
  <si>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</si>
  <si>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</si>
  <si>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</si>
  <si>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</si>
  <si>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</si>
  <si>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</si>
  <si>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</si>
  <si>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</si>
  <si>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</si>
  <si>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</si>
  <si>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</si>
  <si>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</si>
  <si>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</si>
  <si>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</si>
  <si>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</si>
  <si>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</si>
  <si>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</si>
  <si>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</si>
  <si>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</si>
  <si>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</si>
  <si>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</si>
  <si>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</si>
  <si>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</si>
  <si>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</si>
  <si>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</si>
  <si>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</si>
  <si>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</si>
  <si>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</si>
  <si>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</si>
  <si>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</si>
  <si>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</si>
  <si>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</si>
  <si>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</si>
  <si>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</si>
  <si>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</si>
  <si>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</si>
  <si>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</si>
  <si>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</si>
  <si>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</si>
  <si>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</si>
  <si>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</si>
  <si>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</si>
  <si>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</si>
  <si>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</si>
  <si>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</si>
  <si>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</si>
  <si>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</si>
  <si>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</si>
  <si>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</si>
  <si>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</si>
  <si>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</si>
  <si>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</si>
  <si>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</si>
  <si>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</si>
  <si>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</si>
  <si>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</si>
  <si>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</si>
  <si>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</si>
  <si>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</si>
  <si>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</si>
  <si>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</si>
  <si>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</si>
  <si>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</si>
  <si>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</si>
  <si>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</si>
  <si>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</si>
  <si>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</si>
  <si>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</si>
  <si>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</si>
  <si>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</si>
  <si>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</si>
  <si>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</si>
  <si>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</si>
  <si>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</si>
  <si>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</si>
  <si>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</si>
  <si>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</si>
  <si>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</si>
  <si>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</si>
  <si>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</si>
  <si>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</si>
  <si>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</si>
  <si>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</si>
  <si>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</si>
  <si>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</si>
  <si>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</si>
  <si>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</si>
  <si>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</si>
  <si>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</si>
  <si>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</si>
  <si>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</si>
  <si>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</si>
  <si>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</si>
  <si>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</si>
  <si>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</si>
  <si>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</si>
  <si>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</si>
  <si>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</si>
  <si>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</si>
  <si>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</si>
  <si>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</si>
  <si>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</si>
  <si>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</si>
  <si>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</si>
  <si>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</si>
  <si>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</si>
  <si>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</si>
  <si>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</si>
  <si>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</si>
  <si>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</si>
  <si>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</si>
  <si>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</si>
  <si>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</si>
  <si>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</si>
  <si>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</si>
  <si>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</si>
  <si>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</si>
  <si>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</si>
  <si>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</si>
  <si>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</si>
  <si>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</si>
  <si>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</si>
  <si>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</si>
  <si>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</si>
  <si>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</si>
  <si>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</si>
  <si>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</si>
  <si>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</si>
  <si>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</si>
  <si>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</si>
  <si>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</si>
  <si>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</si>
  <si>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</si>
  <si>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</si>
  <si>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</si>
  <si>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</si>
  <si>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</si>
  <si>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</si>
  <si>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</si>
  <si>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</si>
  <si>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</si>
  <si>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</si>
  <si>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</si>
  <si>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</si>
  <si>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</si>
  <si>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</si>
  <si>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</si>
  <si>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</si>
  <si>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</si>
  <si>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</si>
  <si>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</si>
  <si>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</si>
  <si>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</si>
  <si>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</si>
  <si>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</si>
  <si>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</si>
  <si>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</si>
  <si>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</si>
  <si>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</si>
  <si>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</si>
  <si>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</si>
  <si>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</si>
  <si>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</si>
  <si>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</si>
  <si>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</si>
  <si>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</si>
  <si>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</si>
  <si>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</si>
  <si>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</si>
  <si>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</si>
  <si>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</si>
  <si>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</si>
  <si>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</si>
  <si>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</si>
  <si>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</si>
  <si>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</si>
  <si>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</si>
  <si>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</si>
  <si>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</si>
  <si>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</si>
  <si>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</si>
  <si>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</si>
  <si>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</si>
  <si>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</si>
  <si>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</si>
  <si>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</si>
  <si>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</si>
  <si>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</si>
  <si>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</si>
  <si>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</si>
  <si>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</si>
  <si>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</si>
  <si>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</si>
  <si>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</si>
  <si>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</si>
  <si>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</si>
  <si>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</si>
  <si>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</si>
  <si>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</si>
  <si>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</si>
  <si>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</si>
  <si>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</si>
  <si>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</si>
  <si>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</si>
  <si>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</si>
  <si>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</si>
  <si>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</si>
  <si>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</si>
  <si>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</si>
  <si>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</si>
  <si>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</si>
  <si>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</si>
  <si>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</si>
  <si>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</si>
  <si>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</si>
  <si>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</si>
  <si>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</si>
  <si>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</si>
  <si>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</si>
  <si>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</si>
  <si>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</si>
  <si>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</si>
  <si>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</si>
  <si>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</si>
  <si>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</si>
  <si>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</si>
  <si>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</si>
  <si>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</si>
  <si>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</si>
  <si>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</si>
  <si>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</si>
  <si>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</si>
  <si>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</si>
  <si>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</si>
  <si>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</si>
  <si>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</si>
  <si>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</si>
  <si>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</si>
  <si>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</si>
  <si>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</si>
  <si>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</si>
  <si>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</si>
  <si>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</si>
  <si>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</si>
  <si>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</si>
  <si>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</si>
  <si>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</si>
  <si>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</si>
  <si>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</si>
  <si>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</si>
  <si>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</si>
  <si>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</si>
  <si>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</si>
  <si>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</si>
  <si>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</si>
  <si>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</si>
  <si>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</si>
  <si>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</si>
  <si>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</si>
  <si>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</si>
  <si>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</si>
  <si>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</si>
  <si>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</si>
  <si>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</si>
  <si>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</si>
  <si>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</si>
  <si>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</si>
  <si>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</si>
  <si>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</si>
  <si>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</si>
  <si>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</si>
  <si>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</si>
  <si>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</si>
  <si>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</si>
  <si>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</si>
  <si>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</si>
  <si>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</si>
  <si>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</si>
  <si>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</si>
  <si>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</si>
  <si>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</si>
  <si>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</si>
  <si>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</si>
  <si>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</si>
  <si>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</si>
  <si>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</si>
  <si>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</si>
  <si>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</si>
  <si>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</si>
  <si>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</si>
  <si>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</si>
  <si>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</si>
  <si>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</si>
  <si>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</si>
  <si>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</si>
  <si>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</si>
  <si>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</si>
  <si>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</si>
  <si>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</si>
  <si>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</si>
  <si>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</si>
  <si>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</si>
  <si>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</si>
  <si>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</si>
  <si>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</si>
  <si>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</si>
  <si>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</si>
  <si>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</si>
  <si>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</si>
  <si>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</si>
  <si>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</si>
  <si>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</si>
  <si>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</si>
  <si>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</si>
  <si>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</si>
  <si>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</si>
  <si>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</si>
  <si>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</si>
  <si>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</si>
  <si>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</si>
  <si>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</si>
  <si>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</si>
  <si>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</si>
  <si>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</si>
  <si>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</si>
  <si>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</si>
  <si>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</si>
  <si>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</si>
  <si>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</si>
  <si>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</si>
  <si>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</si>
  <si>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</si>
  <si>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</si>
  <si>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</si>
  <si>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</si>
  <si>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</si>
  <si>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</si>
  <si>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</si>
  <si>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</si>
  <si>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</si>
  <si>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</si>
  <si>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</si>
  <si>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</si>
  <si>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</si>
  <si>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</si>
  <si>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</si>
  <si>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</si>
  <si>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</si>
  <si>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</si>
  <si>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</si>
  <si>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</si>
  <si>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</si>
  <si>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</si>
  <si>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</si>
  <si>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</si>
  <si>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</si>
  <si>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</si>
  <si>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</si>
  <si>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</si>
  <si>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</si>
  <si>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</si>
  <si>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</si>
  <si>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</si>
  <si>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</si>
  <si>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</si>
  <si>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</si>
  <si>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</si>
  <si>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</si>
  <si>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</si>
  <si>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</si>
  <si>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</si>
  <si>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</si>
  <si>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</si>
  <si>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</si>
  <si>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</si>
  <si>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</si>
  <si>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</si>
  <si>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</si>
  <si>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</si>
  <si>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</si>
  <si>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</si>
  <si>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</si>
  <si>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</si>
  <si>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</si>
  <si>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</si>
  <si>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</si>
  <si>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</si>
  <si>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</si>
  <si>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</si>
  <si>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</si>
  <si>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</si>
  <si>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</si>
  <si>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</si>
  <si>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</si>
  <si>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</si>
  <si>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</si>
  <si>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</si>
  <si>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</si>
  <si>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</si>
  <si>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</si>
  <si>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</si>
  <si>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</si>
  <si>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</si>
  <si>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</si>
  <si>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</si>
  <si>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</si>
  <si>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</si>
  <si>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</si>
  <si>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</si>
  <si>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</si>
  <si>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</si>
  <si>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</si>
  <si>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</si>
  <si>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</si>
  <si>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</si>
  <si>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</si>
  <si>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</si>
  <si>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</si>
  <si>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</si>
  <si>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</si>
  <si>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</si>
  <si>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</si>
  <si>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</si>
  <si>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</si>
  <si>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</si>
  <si>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</si>
  <si>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</si>
  <si>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</si>
  <si>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</si>
  <si>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</si>
  <si>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</si>
  <si>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</si>
  <si>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</si>
  <si>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</si>
  <si>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</si>
  <si>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</si>
  <si>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</si>
  <si>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</si>
  <si>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</si>
  <si>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</si>
  <si>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</si>
  <si>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</si>
  <si>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</si>
  <si>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</si>
  <si>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</si>
  <si>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</si>
  <si>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</si>
  <si>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</si>
  <si>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</si>
  <si>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</si>
  <si>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</si>
  <si>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</si>
  <si>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</si>
  <si>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</si>
  <si>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</si>
  <si>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</si>
  <si>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</si>
  <si>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</si>
  <si>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</si>
  <si>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</si>
  <si>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</si>
  <si>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</si>
  <si>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</si>
  <si>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</si>
  <si>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</si>
  <si>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</si>
  <si>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</si>
  <si>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</si>
  <si>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</si>
  <si>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</si>
  <si>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</si>
  <si>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</si>
  <si>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</si>
  <si>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</si>
  <si>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</si>
  <si>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</si>
  <si>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</si>
  <si>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</si>
  <si>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</si>
  <si>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</si>
  <si>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</si>
  <si>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</si>
  <si>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</si>
  <si>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</si>
  <si>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</si>
  <si>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</si>
  <si>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</si>
  <si>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</si>
  <si>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</si>
  <si>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</si>
  <si>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</si>
  <si>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</si>
  <si>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</si>
  <si>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</si>
  <si>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</si>
  <si>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</si>
  <si>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</si>
  <si>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</si>
  <si>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</si>
  <si>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</si>
  <si>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</si>
  <si>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</si>
  <si>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</si>
  <si>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</si>
  <si>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</si>
  <si>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</si>
  <si>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</si>
  <si>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</si>
  <si>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</si>
  <si>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</si>
  <si>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</si>
  <si>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</si>
  <si>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</si>
  <si>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</si>
  <si>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</si>
  <si>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</si>
  <si>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</si>
  <si>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</si>
  <si>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</si>
  <si>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</si>
  <si>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</si>
  <si>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</si>
  <si>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</si>
  <si>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</si>
  <si>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</si>
  <si>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</si>
  <si>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</si>
  <si>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</si>
  <si>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</si>
  <si>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</si>
  <si>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</si>
  <si>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</si>
  <si>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</si>
  <si>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</si>
  <si>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</si>
  <si>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</si>
  <si>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</si>
  <si>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</si>
  <si>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</si>
  <si>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</si>
  <si>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</si>
  <si>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</si>
  <si>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</si>
  <si>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</si>
  <si>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</si>
  <si>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</si>
  <si>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</si>
  <si>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</si>
  <si>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</si>
  <si>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</si>
  <si>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</si>
  <si>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ปตท.ราชบุรี วันที่ 1-31 พฤษคม  2568</t>
  </si>
  <si>
    <t>สรุปยอดขาย บูธ ปตท.ราชบุรี วันที่ 1-31 พฤษคม  2568</t>
  </si>
  <si>
    <t>ขนมปังไก่หยองพริกเผา 95 กรัม</t>
  </si>
  <si>
    <t>มูสชาไทยพุดดิ้ง 130 กรัม</t>
  </si>
  <si>
    <t>เค้กเผือกครีมนมสด 110 กรัม</t>
  </si>
  <si>
    <t>แซนวิชปูอัด 120 กรัม</t>
  </si>
  <si>
    <t>เค้กทุเรียน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</si>
</sst>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2" sqref="B252"/>
      <selection pane="bottomLeft" activeCell="B252" sqref="B25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2" sqref="B252"/>
      <selection pane="topRight" activeCell="B252" sqref="B252"/>
      <selection pane="bottomLeft" activeCell="B252" sqref="B252"/>
      <selection pane="bottomRight" activeCell="B252" sqref="B25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19" activePane="bottomRight" state="frozen"/>
      <selection activeCell="L255" sqref="L255"/>
      <selection pane="topRight" activeCell="L255" sqref="L255"/>
      <selection pane="bottomLeft" activeCell="L255" sqref="L255"/>
      <selection pane="bottomRight" activeCell="W27" sqref="W2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" style="2" customWidth="1"/>
    <col min="10" max="10" width="9.8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47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2350</v>
      </c>
      <c r="N5" s="19"/>
      <c r="O5" s="121">
        <v>18.97</v>
      </c>
      <c r="P5" s="79">
        <f>+K5*O5</f>
        <v>891.58999999999992</v>
      </c>
      <c r="Q5" s="45">
        <v>1</v>
      </c>
      <c r="R5" s="46">
        <f>+'1'!N262</f>
        <v>3165</v>
      </c>
      <c r="S5" s="46">
        <f>+'1'!N267</f>
        <v>275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1110</v>
      </c>
      <c r="X5" s="46">
        <f>+R5-S5-T5-U5-V5-W5</f>
        <v>1765</v>
      </c>
      <c r="Y5" s="46">
        <f>+'1'!N269</f>
        <v>1765</v>
      </c>
      <c r="Z5" s="47">
        <f>+Y5-X5</f>
        <v>0</v>
      </c>
      <c r="AA5" s="47" t="s">
        <v>1365</v>
      </c>
      <c r="AB5" s="47">
        <f>+W5+Y5</f>
        <v>2875</v>
      </c>
      <c r="AC5" s="58">
        <f>+W5+Y5+Z5</f>
        <v>2875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125</v>
      </c>
      <c r="G6" s="43">
        <f t="shared" si="0"/>
        <v>165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13600</v>
      </c>
      <c r="N6" s="19"/>
      <c r="O6" s="121">
        <v>36.43</v>
      </c>
      <c r="P6" s="79">
        <f t="shared" ref="P6:P70" si="2">+K6*O6</f>
        <v>4954.4799999999996</v>
      </c>
      <c r="Q6" s="45">
        <v>2</v>
      </c>
      <c r="R6" s="46">
        <f>+'2'!N262</f>
        <v>4586</v>
      </c>
      <c r="S6" s="46">
        <f>+'2'!N267</f>
        <v>706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2370</v>
      </c>
      <c r="X6" s="46">
        <f>+R6-S6-T6-U6-V6-W6</f>
        <v>1495</v>
      </c>
      <c r="Y6" s="46">
        <f>+'2'!N269</f>
        <v>1495</v>
      </c>
      <c r="Z6" s="47">
        <f t="shared" ref="Z6:Z35" si="3">+Y6-X6</f>
        <v>0</v>
      </c>
      <c r="AA6" s="47" t="s">
        <v>1366</v>
      </c>
      <c r="AB6" s="47">
        <f t="shared" ref="AB6:AB35" si="4">+W6+Y6</f>
        <v>3865</v>
      </c>
      <c r="AC6" s="58">
        <f t="shared" ref="AC6:AC35" si="5">+W6+Y6+Z6</f>
        <v>3865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6190</v>
      </c>
      <c r="S7" s="46">
        <f>+'3'!N267</f>
        <v>435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2295</v>
      </c>
      <c r="X7" s="46">
        <f>+R7-S7-T7-U7-V7-W7</f>
        <v>3445</v>
      </c>
      <c r="Y7" s="46">
        <f>+'3'!N269</f>
        <v>3445</v>
      </c>
      <c r="Z7" s="47">
        <f>+Y7-X7</f>
        <v>0</v>
      </c>
      <c r="AA7" s="98" t="s">
        <v>1367</v>
      </c>
      <c r="AB7" s="47">
        <f>+W7+Y7</f>
        <v>5740</v>
      </c>
      <c r="AC7" s="58">
        <f t="shared" si="5"/>
        <v>5740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4334</v>
      </c>
      <c r="S8" s="46">
        <f>+'4'!N267</f>
        <v>239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2400</v>
      </c>
      <c r="X8" s="46">
        <f t="shared" ref="X8" si="6">+R8-S8-T8-U8-V8-W8</f>
        <v>1695</v>
      </c>
      <c r="Y8" s="46">
        <f>+'4'!N269</f>
        <v>1695</v>
      </c>
      <c r="Z8" s="47">
        <f t="shared" si="3"/>
        <v>0</v>
      </c>
      <c r="AA8" s="98" t="s">
        <v>1368</v>
      </c>
      <c r="AB8" s="47">
        <f t="shared" si="4"/>
        <v>4095</v>
      </c>
      <c r="AC8" s="58">
        <f t="shared" si="5"/>
        <v>4095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1530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470</v>
      </c>
      <c r="X9" s="46">
        <f t="shared" ref="X9:X34" si="7">+R9-S9-T9-U9-V9-W9</f>
        <v>1060</v>
      </c>
      <c r="Y9" s="46">
        <f>+'5'!N269</f>
        <v>1060</v>
      </c>
      <c r="Z9" s="47">
        <f t="shared" si="3"/>
        <v>0</v>
      </c>
      <c r="AA9" s="47" t="s">
        <v>1369</v>
      </c>
      <c r="AB9" s="47">
        <f t="shared" si="4"/>
        <v>1530</v>
      </c>
      <c r="AC9" s="58">
        <f t="shared" si="5"/>
        <v>1530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3805</v>
      </c>
      <c r="S10" s="46">
        <f>+'6'!N267</f>
        <v>105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1930</v>
      </c>
      <c r="X10" s="46">
        <f t="shared" si="7"/>
        <v>1770</v>
      </c>
      <c r="Y10" s="46">
        <f>+'6'!N269</f>
        <v>1770</v>
      </c>
      <c r="Z10" s="47">
        <f t="shared" si="3"/>
        <v>0</v>
      </c>
      <c r="AA10" s="47" t="s">
        <v>1363</v>
      </c>
      <c r="AB10" s="47">
        <f t="shared" si="4"/>
        <v>3700</v>
      </c>
      <c r="AC10" s="58">
        <f t="shared" si="5"/>
        <v>3700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45</v>
      </c>
      <c r="G11" s="43">
        <f t="shared" si="0"/>
        <v>52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2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2250</v>
      </c>
      <c r="N11" s="19"/>
      <c r="O11" s="121">
        <v>19.36</v>
      </c>
      <c r="P11" s="79">
        <f t="shared" si="2"/>
        <v>871.19999999999993</v>
      </c>
      <c r="Q11" s="45">
        <v>7</v>
      </c>
      <c r="R11" s="46">
        <f>+'7'!N262</f>
        <v>3225</v>
      </c>
      <c r="S11" s="46">
        <f>+'7'!N267</f>
        <v>220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1270</v>
      </c>
      <c r="X11" s="46">
        <f t="shared" si="7"/>
        <v>1720</v>
      </c>
      <c r="Y11" s="46">
        <f>+'7'!N269</f>
        <v>1720</v>
      </c>
      <c r="Z11" s="47">
        <f t="shared" si="3"/>
        <v>0</v>
      </c>
      <c r="AA11" s="47" t="s">
        <v>1364</v>
      </c>
      <c r="AB11" s="47">
        <f t="shared" si="4"/>
        <v>2990</v>
      </c>
      <c r="AC11" s="58">
        <f t="shared" si="5"/>
        <v>2990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2875</v>
      </c>
      <c r="S12" s="46">
        <f>+'8'!N267</f>
        <v>140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1020</v>
      </c>
      <c r="X12" s="46">
        <f t="shared" si="7"/>
        <v>1700</v>
      </c>
      <c r="Y12" s="46">
        <f>+'8'!N269</f>
        <v>1700</v>
      </c>
      <c r="Z12" s="47">
        <f t="shared" si="3"/>
        <v>0</v>
      </c>
      <c r="AA12" s="47" t="s">
        <v>1365</v>
      </c>
      <c r="AB12" s="47">
        <f t="shared" si="4"/>
        <v>2720</v>
      </c>
      <c r="AC12" s="58">
        <f t="shared" si="5"/>
        <v>2720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2895</v>
      </c>
      <c r="S13" s="46">
        <f>+'9'!N267</f>
        <v>80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1310</v>
      </c>
      <c r="X13" s="46">
        <f>+R13-S13-T13-U13-V13-W13</f>
        <v>1505</v>
      </c>
      <c r="Y13" s="46">
        <f>+'9'!N269</f>
        <v>1505</v>
      </c>
      <c r="Z13" s="47">
        <f t="shared" si="3"/>
        <v>0</v>
      </c>
      <c r="AA13" s="47" t="s">
        <v>1366</v>
      </c>
      <c r="AB13" s="47">
        <f t="shared" si="4"/>
        <v>2815</v>
      </c>
      <c r="AC13" s="58">
        <f t="shared" si="5"/>
        <v>2815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5185</v>
      </c>
      <c r="S14" s="46">
        <f>+'10'!N267</f>
        <v>70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2700</v>
      </c>
      <c r="X14" s="46">
        <f t="shared" si="7"/>
        <v>2400</v>
      </c>
      <c r="Y14" s="46">
        <f>+'10'!N269</f>
        <v>2400</v>
      </c>
      <c r="Z14" s="47">
        <f t="shared" si="3"/>
        <v>0</v>
      </c>
      <c r="AA14" s="98" t="s">
        <v>1367</v>
      </c>
      <c r="AB14" s="47">
        <f t="shared" si="4"/>
        <v>5100</v>
      </c>
      <c r="AC14" s="58">
        <f t="shared" si="5"/>
        <v>5100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+'11'!N262</f>
        <v>2840</v>
      </c>
      <c r="S15" s="46">
        <f>+'11'!N267</f>
        <v>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1090</v>
      </c>
      <c r="X15" s="46">
        <f t="shared" si="7"/>
        <v>1735</v>
      </c>
      <c r="Y15" s="46">
        <f>+'11'!N269</f>
        <v>1735</v>
      </c>
      <c r="Z15" s="47">
        <f t="shared" si="3"/>
        <v>0</v>
      </c>
      <c r="AA15" s="98" t="s">
        <v>1368</v>
      </c>
      <c r="AB15" s="47">
        <f t="shared" si="4"/>
        <v>2825</v>
      </c>
      <c r="AC15" s="58">
        <f t="shared" si="5"/>
        <v>2825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3845</v>
      </c>
      <c r="S16" s="46">
        <f>+'12'!N267</f>
        <v>220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2395</v>
      </c>
      <c r="X16" s="46">
        <f t="shared" si="7"/>
        <v>1215</v>
      </c>
      <c r="Y16" s="46">
        <f>+'12'!N269</f>
        <v>1215</v>
      </c>
      <c r="Z16" s="47">
        <f t="shared" si="3"/>
        <v>0</v>
      </c>
      <c r="AA16" s="47" t="s">
        <v>1369</v>
      </c>
      <c r="AB16" s="47">
        <f t="shared" si="4"/>
        <v>3610</v>
      </c>
      <c r="AC16" s="58">
        <f t="shared" si="5"/>
        <v>3610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2970</v>
      </c>
      <c r="S17" s="46">
        <f>+'13'!N267</f>
        <v>240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975</v>
      </c>
      <c r="X17" s="46">
        <f>+R17-S17-T17-U17-V17-W17</f>
        <v>1740</v>
      </c>
      <c r="Y17" s="46">
        <f>+'13'!N269</f>
        <v>1740</v>
      </c>
      <c r="Z17" s="47">
        <f t="shared" si="3"/>
        <v>0</v>
      </c>
      <c r="AA17" s="47" t="s">
        <v>1363</v>
      </c>
      <c r="AB17" s="47">
        <f t="shared" si="4"/>
        <v>2715</v>
      </c>
      <c r="AC17" s="58">
        <f t="shared" si="5"/>
        <v>2715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25</v>
      </c>
      <c r="G18" s="43">
        <f t="shared" si="0"/>
        <v>25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16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810</v>
      </c>
      <c r="N18" s="19"/>
      <c r="O18" s="121">
        <v>19.12</v>
      </c>
      <c r="P18" s="79">
        <f t="shared" si="2"/>
        <v>305.92</v>
      </c>
      <c r="Q18" s="45">
        <v>14</v>
      </c>
      <c r="R18" s="46">
        <f>+'14'!N262</f>
        <v>3005</v>
      </c>
      <c r="S18" s="46">
        <f>+'14'!N267</f>
        <v>100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820</v>
      </c>
      <c r="X18" s="46">
        <f t="shared" si="7"/>
        <v>2070</v>
      </c>
      <c r="Y18" s="46">
        <f>+'14'!N269</f>
        <v>2070</v>
      </c>
      <c r="Z18" s="47">
        <f t="shared" si="3"/>
        <v>0</v>
      </c>
      <c r="AA18" s="47" t="s">
        <v>1364</v>
      </c>
      <c r="AB18" s="99">
        <f t="shared" si="4"/>
        <v>2890</v>
      </c>
      <c r="AC18" s="58">
        <f t="shared" si="5"/>
        <v>2890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1170</v>
      </c>
      <c r="S19" s="46">
        <f>+'15'!N267</f>
        <v>75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535</v>
      </c>
      <c r="X19" s="46">
        <f t="shared" si="7"/>
        <v>545</v>
      </c>
      <c r="Y19" s="46">
        <f>+'15'!N269</f>
        <v>545</v>
      </c>
      <c r="Z19" s="47">
        <f t="shared" si="3"/>
        <v>0</v>
      </c>
      <c r="AA19" s="47" t="s">
        <v>1365</v>
      </c>
      <c r="AB19" s="47">
        <f t="shared" si="4"/>
        <v>1080</v>
      </c>
      <c r="AC19" s="58">
        <f t="shared" si="5"/>
        <v>1080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0"/>
        <v>20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1170</v>
      </c>
      <c r="N20" s="19"/>
      <c r="O20" s="90">
        <v>22.25</v>
      </c>
      <c r="P20" s="79">
        <f t="shared" si="2"/>
        <v>400.5</v>
      </c>
      <c r="Q20" s="45">
        <v>16</v>
      </c>
      <c r="R20" s="46">
        <f>+'16'!N262</f>
        <v>1907</v>
      </c>
      <c r="S20" s="46">
        <f>+'16'!N267</f>
        <v>167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315</v>
      </c>
      <c r="X20" s="46">
        <f t="shared" si="7"/>
        <v>1410</v>
      </c>
      <c r="Y20" s="46">
        <f>+'16'!N269</f>
        <v>1410</v>
      </c>
      <c r="Z20" s="47">
        <f t="shared" si="3"/>
        <v>0</v>
      </c>
      <c r="AA20" s="47" t="s">
        <v>1366</v>
      </c>
      <c r="AB20" s="47">
        <f t="shared" si="4"/>
        <v>1725</v>
      </c>
      <c r="AC20" s="58">
        <f t="shared" si="5"/>
        <v>1725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4655</v>
      </c>
      <c r="S21" s="46">
        <f>+'17'!N267</f>
        <v>270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1480</v>
      </c>
      <c r="X21" s="46">
        <f t="shared" si="7"/>
        <v>2890</v>
      </c>
      <c r="Y21" s="46">
        <f>+'17'!N269</f>
        <v>2890</v>
      </c>
      <c r="Z21" s="47">
        <f t="shared" si="3"/>
        <v>0</v>
      </c>
      <c r="AA21" s="98" t="s">
        <v>1367</v>
      </c>
      <c r="AB21" s="47">
        <f t="shared" si="4"/>
        <v>4370</v>
      </c>
      <c r="AC21" s="58">
        <f t="shared" si="5"/>
        <v>4370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0"/>
        <v>129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10900</v>
      </c>
      <c r="N22" s="19"/>
      <c r="O22" s="121">
        <v>27.98</v>
      </c>
      <c r="P22" s="79">
        <f t="shared" si="2"/>
        <v>3049.82</v>
      </c>
      <c r="Q22" s="45">
        <v>18</v>
      </c>
      <c r="R22" s="46">
        <f>+'18'!N262</f>
        <v>8860</v>
      </c>
      <c r="S22" s="46">
        <f>+'18'!N267</f>
        <v>460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1330</v>
      </c>
      <c r="X22" s="46">
        <f t="shared" si="7"/>
        <v>7055</v>
      </c>
      <c r="Y22" s="46">
        <f>+'18'!N269</f>
        <v>7055</v>
      </c>
      <c r="Z22" s="47">
        <f t="shared" si="3"/>
        <v>0</v>
      </c>
      <c r="AA22" s="98" t="s">
        <v>1368</v>
      </c>
      <c r="AB22" s="47">
        <f t="shared" si="4"/>
        <v>8385</v>
      </c>
      <c r="AC22" s="58">
        <f t="shared" si="5"/>
        <v>8385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2990</v>
      </c>
      <c r="S23" s="46">
        <f>+'19'!N267</f>
        <v>75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885</v>
      </c>
      <c r="X23" s="46">
        <f t="shared" si="7"/>
        <v>2030</v>
      </c>
      <c r="Y23" s="46">
        <f>+'19'!N269</f>
        <v>2030</v>
      </c>
      <c r="Z23" s="47">
        <f t="shared" si="3"/>
        <v>0</v>
      </c>
      <c r="AA23" s="47" t="s">
        <v>1369</v>
      </c>
      <c r="AB23" s="47">
        <f t="shared" si="4"/>
        <v>2915</v>
      </c>
      <c r="AC23" s="58">
        <f t="shared" si="5"/>
        <v>2915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44</v>
      </c>
      <c r="G24" s="43">
        <f t="shared" si="0"/>
        <v>63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5900</v>
      </c>
      <c r="N24" s="19"/>
      <c r="O24" s="121">
        <v>38.659999999999997</v>
      </c>
      <c r="P24" s="79">
        <f t="shared" si="2"/>
        <v>2280.9399999999996</v>
      </c>
      <c r="Q24" s="45">
        <v>20</v>
      </c>
      <c r="R24" s="46">
        <f>+'20'!N262</f>
        <v>3678</v>
      </c>
      <c r="S24" s="46">
        <f>+'20'!N267</f>
        <v>78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420</v>
      </c>
      <c r="X24" s="46">
        <f t="shared" si="7"/>
        <v>3180</v>
      </c>
      <c r="Y24" s="46">
        <f>+'20'!N269</f>
        <v>3180</v>
      </c>
      <c r="Z24" s="47">
        <f t="shared" si="3"/>
        <v>0</v>
      </c>
      <c r="AA24" s="47" t="s">
        <v>1363</v>
      </c>
      <c r="AB24" s="47">
        <f t="shared" si="4"/>
        <v>3600</v>
      </c>
      <c r="AC24" s="58">
        <f t="shared" si="5"/>
        <v>3600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405</v>
      </c>
      <c r="S25" s="46">
        <f>+'21'!N267</f>
        <v>150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50</v>
      </c>
      <c r="X25" s="46">
        <f t="shared" si="7"/>
        <v>205</v>
      </c>
      <c r="Y25" s="46">
        <f>+'21'!N269</f>
        <v>205</v>
      </c>
      <c r="Z25" s="47">
        <f t="shared" si="3"/>
        <v>0</v>
      </c>
      <c r="AA25" s="47" t="s">
        <v>1364</v>
      </c>
      <c r="AB25" s="47">
        <f t="shared" si="4"/>
        <v>255</v>
      </c>
      <c r="AC25" s="58">
        <f t="shared" si="5"/>
        <v>255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1720</v>
      </c>
      <c r="S26" s="46">
        <f>+'22'!N267</f>
        <v>255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225</v>
      </c>
      <c r="X26" s="46">
        <f t="shared" si="7"/>
        <v>1225</v>
      </c>
      <c r="Y26" s="46">
        <f>+'22'!N269</f>
        <v>1225</v>
      </c>
      <c r="Z26" s="47">
        <f t="shared" si="3"/>
        <v>0</v>
      </c>
      <c r="AA26" s="47" t="s">
        <v>1365</v>
      </c>
      <c r="AB26" s="47">
        <f t="shared" si="4"/>
        <v>1450</v>
      </c>
      <c r="AC26" s="58">
        <f t="shared" si="5"/>
        <v>1450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2920</v>
      </c>
      <c r="S27" s="46">
        <f>+'23'!N267</f>
        <v>775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1170</v>
      </c>
      <c r="X27" s="46">
        <f>+R27-S27-T27-U27-V27-W27</f>
        <v>960</v>
      </c>
      <c r="Y27" s="46">
        <f>+'23'!N269</f>
        <v>960</v>
      </c>
      <c r="Z27" s="47">
        <f>+Y27-X27</f>
        <v>0</v>
      </c>
      <c r="AA27" s="47" t="s">
        <v>1366</v>
      </c>
      <c r="AB27" s="47">
        <f t="shared" si="4"/>
        <v>2130</v>
      </c>
      <c r="AC27" s="58">
        <f t="shared" si="5"/>
        <v>2130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0"/>
        <v>55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45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4500</v>
      </c>
      <c r="N28" s="19"/>
      <c r="O28" s="121">
        <v>30.86</v>
      </c>
      <c r="P28" s="79">
        <f t="shared" si="2"/>
        <v>1388.7</v>
      </c>
      <c r="Q28" s="45">
        <v>24</v>
      </c>
      <c r="R28" s="46">
        <f>+'24'!N262</f>
        <v>2995</v>
      </c>
      <c r="S28" s="46">
        <f>+'24'!N267</f>
        <v>365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1165</v>
      </c>
      <c r="X28" s="46">
        <f t="shared" si="7"/>
        <v>1450</v>
      </c>
      <c r="Y28" s="46">
        <f>+'24'!N269</f>
        <v>1450</v>
      </c>
      <c r="Z28" s="47">
        <f t="shared" si="3"/>
        <v>0</v>
      </c>
      <c r="AA28" s="98" t="s">
        <v>1367</v>
      </c>
      <c r="AB28" s="47">
        <f t="shared" si="4"/>
        <v>2615</v>
      </c>
      <c r="AC28" s="58">
        <f t="shared" si="5"/>
        <v>2615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1750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585</v>
      </c>
      <c r="X29" s="46">
        <f t="shared" si="7"/>
        <v>1150</v>
      </c>
      <c r="Y29" s="46">
        <f>+'25'!N269</f>
        <v>1150</v>
      </c>
      <c r="Z29" s="47">
        <f t="shared" si="3"/>
        <v>0</v>
      </c>
      <c r="AA29" s="98" t="s">
        <v>1368</v>
      </c>
      <c r="AB29" s="47">
        <f t="shared" si="4"/>
        <v>1735</v>
      </c>
      <c r="AC29" s="58">
        <f t="shared" si="5"/>
        <v>1735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1795</v>
      </c>
      <c r="S30" s="46">
        <f>+'26'!N267</f>
        <v>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410</v>
      </c>
      <c r="X30" s="46">
        <f t="shared" si="7"/>
        <v>1320</v>
      </c>
      <c r="Y30" s="46">
        <f>+'26'!N269</f>
        <v>1320</v>
      </c>
      <c r="Z30" s="47">
        <f t="shared" si="3"/>
        <v>0</v>
      </c>
      <c r="AA30" s="47" t="s">
        <v>1369</v>
      </c>
      <c r="AB30" s="47">
        <f t="shared" si="4"/>
        <v>1730</v>
      </c>
      <c r="AC30" s="58">
        <f t="shared" si="5"/>
        <v>1730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115</v>
      </c>
      <c r="G31" s="43">
        <f t="shared" si="0"/>
        <v>139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12000</v>
      </c>
      <c r="N31" s="19"/>
      <c r="O31" s="121">
        <v>34.64</v>
      </c>
      <c r="P31" s="79">
        <f t="shared" si="2"/>
        <v>4156.8</v>
      </c>
      <c r="Q31" s="45">
        <v>27</v>
      </c>
      <c r="R31" s="46">
        <f>+'27'!N262</f>
        <v>3885</v>
      </c>
      <c r="S31" s="46">
        <f>+'27'!N267</f>
        <v>775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1670</v>
      </c>
      <c r="X31" s="46">
        <f t="shared" si="7"/>
        <v>1425</v>
      </c>
      <c r="Y31" s="46">
        <f>+'27'!N269</f>
        <v>1425</v>
      </c>
      <c r="Z31" s="47">
        <f t="shared" si="3"/>
        <v>0</v>
      </c>
      <c r="AA31" s="47" t="s">
        <v>1363</v>
      </c>
      <c r="AB31" s="47">
        <f t="shared" si="4"/>
        <v>3095</v>
      </c>
      <c r="AC31" s="58">
        <f t="shared" si="5"/>
        <v>3095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16</v>
      </c>
      <c r="G32" s="43">
        <f t="shared" si="0"/>
        <v>18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2080</v>
      </c>
      <c r="N32" s="19"/>
      <c r="O32" s="90">
        <v>46.37</v>
      </c>
      <c r="P32" s="79">
        <f t="shared" si="2"/>
        <v>741.92</v>
      </c>
      <c r="Q32" s="45">
        <v>28</v>
      </c>
      <c r="R32" s="46">
        <f>+'28'!N262</f>
        <v>675</v>
      </c>
      <c r="S32" s="46">
        <f>+'28'!N267</f>
        <v>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255</v>
      </c>
      <c r="X32" s="46">
        <f t="shared" si="7"/>
        <v>420</v>
      </c>
      <c r="Y32" s="46">
        <f>+'28'!N269</f>
        <v>420</v>
      </c>
      <c r="Z32" s="47">
        <f t="shared" si="3"/>
        <v>0</v>
      </c>
      <c r="AA32" s="47" t="s">
        <v>1364</v>
      </c>
      <c r="AB32" s="47">
        <f t="shared" si="4"/>
        <v>675</v>
      </c>
      <c r="AC32" s="58">
        <f t="shared" si="5"/>
        <v>675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2720</v>
      </c>
      <c r="S33" s="46">
        <f>+'29'!N267</f>
        <v>150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855</v>
      </c>
      <c r="X33" s="46">
        <f t="shared" ref="X33" si="8">+R33-S33-T33-U33-V33-W33</f>
        <v>1700</v>
      </c>
      <c r="Y33" s="46">
        <f>+'29'!N269</f>
        <v>1700</v>
      </c>
      <c r="Z33" s="47">
        <f t="shared" ref="Z33" si="9">+Y33-X33</f>
        <v>0</v>
      </c>
      <c r="AA33" s="47" t="s">
        <v>1365</v>
      </c>
      <c r="AB33" s="47">
        <f t="shared" si="4"/>
        <v>2555</v>
      </c>
      <c r="AC33" s="58">
        <f t="shared" si="5"/>
        <v>2555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2025</v>
      </c>
      <c r="S34" s="46">
        <f>+'30'!N267</f>
        <v>125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485</v>
      </c>
      <c r="X34" s="46">
        <f t="shared" si="7"/>
        <v>1400</v>
      </c>
      <c r="Y34" s="46">
        <f>+'30'!N269</f>
        <v>1400</v>
      </c>
      <c r="Z34" s="47">
        <f t="shared" si="3"/>
        <v>0</v>
      </c>
      <c r="AA34" s="47" t="s">
        <v>1366</v>
      </c>
      <c r="AB34" s="47">
        <f t="shared" si="4"/>
        <v>1885</v>
      </c>
      <c r="AC34" s="58">
        <f t="shared" si="5"/>
        <v>1885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4840</v>
      </c>
      <c r="S35" s="46">
        <f>+'31.'!N267</f>
        <v>360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1970</v>
      </c>
      <c r="X35" s="46">
        <f>+R35-S35-T35-U35-V35-W35</f>
        <v>2495</v>
      </c>
      <c r="Y35" s="46">
        <f>+'31.'!N269</f>
        <v>2495</v>
      </c>
      <c r="Z35" s="47">
        <f t="shared" si="3"/>
        <v>0</v>
      </c>
      <c r="AA35" s="98" t="s">
        <v>1367</v>
      </c>
      <c r="AB35" s="47">
        <f t="shared" si="4"/>
        <v>4465</v>
      </c>
      <c r="AC35" s="58">
        <f t="shared" si="5"/>
        <v>4465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99440</v>
      </c>
      <c r="S36" s="48">
        <f t="shared" si="10"/>
        <v>6960</v>
      </c>
      <c r="T36" s="48">
        <f t="shared" si="10"/>
        <v>0</v>
      </c>
      <c r="U36" s="48">
        <f t="shared" si="10"/>
        <v>345</v>
      </c>
      <c r="V36" s="48">
        <f t="shared" si="10"/>
        <v>0</v>
      </c>
      <c r="W36" s="48">
        <f t="shared" si="10"/>
        <v>35960</v>
      </c>
      <c r="X36" s="48">
        <f t="shared" si="10"/>
        <v>56175</v>
      </c>
      <c r="Y36" s="48">
        <f t="shared" si="10"/>
        <v>56175</v>
      </c>
      <c r="Z36" s="48">
        <f t="shared" si="10"/>
        <v>0</v>
      </c>
      <c r="AA36" s="48">
        <f t="shared" si="10"/>
        <v>0</v>
      </c>
      <c r="AB36" s="48">
        <f>SUM(AB5:AB35)</f>
        <v>92135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22</v>
      </c>
      <c r="G39" s="43">
        <f t="shared" si="0"/>
        <v>24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1100</v>
      </c>
      <c r="N39" s="19"/>
      <c r="O39" s="90">
        <v>27.84</v>
      </c>
      <c r="P39" s="79">
        <f t="shared" si="2"/>
        <v>612.48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1000</v>
      </c>
      <c r="N40" s="19"/>
      <c r="O40" s="90">
        <v>27.12</v>
      </c>
      <c r="P40" s="79">
        <f t="shared" si="2"/>
        <v>542.4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17</v>
      </c>
      <c r="G41" s="43">
        <f t="shared" si="0"/>
        <v>20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2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900</v>
      </c>
      <c r="N41" s="19"/>
      <c r="O41" s="90">
        <v>15.42</v>
      </c>
      <c r="P41" s="79">
        <f t="shared" si="2"/>
        <v>277.56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3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 t="shared" si="0"/>
        <v>28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1200</v>
      </c>
      <c r="N46" s="19"/>
      <c r="O46" s="121">
        <v>17.78</v>
      </c>
      <c r="P46" s="79">
        <f t="shared" si="2"/>
        <v>426.72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21">
        <v>17.989999999999998</v>
      </c>
      <c r="P47" s="79">
        <f t="shared" si="2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30</v>
      </c>
      <c r="G48" s="43">
        <f t="shared" si="0"/>
        <v>33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1250</v>
      </c>
      <c r="N48" s="19"/>
      <c r="O48" s="121">
        <v>18.32</v>
      </c>
      <c r="P48" s="79">
        <f t="shared" si="2"/>
        <v>458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30</v>
      </c>
      <c r="G49" s="43">
        <f t="shared" si="0"/>
        <v>36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9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1350</v>
      </c>
      <c r="N49" s="19"/>
      <c r="O49" s="121">
        <v>20.059999999999999</v>
      </c>
      <c r="P49" s="79">
        <f t="shared" si="2"/>
        <v>541.62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20</v>
      </c>
      <c r="G50" s="43">
        <f t="shared" si="0"/>
        <v>24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750</v>
      </c>
      <c r="N50" s="19"/>
      <c r="O50" s="121">
        <v>20.32</v>
      </c>
      <c r="P50" s="79">
        <f t="shared" si="2"/>
        <v>304.8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10</v>
      </c>
      <c r="G52" s="43">
        <f t="shared" si="0"/>
        <v>10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10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40</v>
      </c>
      <c r="G53" s="43">
        <f t="shared" si="0"/>
        <v>48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2100</v>
      </c>
      <c r="N53" s="19"/>
      <c r="O53" s="121">
        <v>16.37</v>
      </c>
      <c r="P53" s="79">
        <f t="shared" si="2"/>
        <v>687.54000000000008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3</v>
      </c>
      <c r="G55" s="43">
        <f t="shared" si="0"/>
        <v>8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3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3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13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960</v>
      </c>
      <c r="N57" s="19"/>
      <c r="O57" s="121">
        <v>31.29</v>
      </c>
      <c r="P57" s="79">
        <f t="shared" si="2"/>
        <v>250.32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13</v>
      </c>
      <c r="G58" s="43">
        <f t="shared" si="0"/>
        <v>13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5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121">
        <v>31.07</v>
      </c>
      <c r="P58" s="79">
        <f t="shared" si="2"/>
        <v>248.56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10</v>
      </c>
      <c r="G59" s="43">
        <f t="shared" si="0"/>
        <v>10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5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21">
        <v>29.83</v>
      </c>
      <c r="P59" s="79">
        <f t="shared" si="2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14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1320</v>
      </c>
      <c r="N62" s="19"/>
      <c r="O62" s="121">
        <v>26.69</v>
      </c>
      <c r="P62" s="79">
        <f t="shared" si="2"/>
        <v>293.59000000000003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8</v>
      </c>
      <c r="G64" s="43">
        <f t="shared" si="0"/>
        <v>11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3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8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400</v>
      </c>
      <c r="N64" s="19"/>
      <c r="O64" s="90">
        <v>23.69</v>
      </c>
      <c r="P64" s="79">
        <f t="shared" si="2"/>
        <v>189.52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90">
        <v>23.12</v>
      </c>
      <c r="P66" s="79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18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90">
        <v>17.09</v>
      </c>
      <c r="P74" s="79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14</v>
      </c>
      <c r="G77" s="43">
        <f t="shared" si="0"/>
        <v>18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850</v>
      </c>
      <c r="N77" s="19"/>
      <c r="O77" s="90">
        <v>25.15</v>
      </c>
      <c r="P77" s="79">
        <f t="shared" si="12"/>
        <v>427.54999999999995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9</v>
      </c>
      <c r="G80" s="43">
        <f t="shared" si="0"/>
        <v>11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2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12</v>
      </c>
      <c r="G81" s="43">
        <f t="shared" si="0"/>
        <v>12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605</v>
      </c>
      <c r="N81" s="19"/>
      <c r="O81" s="90">
        <v>11.58</v>
      </c>
      <c r="P81" s="79">
        <f t="shared" si="12"/>
        <v>127.38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100</v>
      </c>
      <c r="G96" s="43">
        <f t="shared" si="13"/>
        <v>100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100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1000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18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1300</v>
      </c>
      <c r="N112" s="19"/>
      <c r="O112" s="121">
        <v>34.25</v>
      </c>
      <c r="P112" s="79">
        <f t="shared" si="12"/>
        <v>445.25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3"/>
        <v>19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6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715</v>
      </c>
      <c r="N113" s="19"/>
      <c r="O113" s="121">
        <v>22.55</v>
      </c>
      <c r="P113" s="79">
        <f t="shared" si="12"/>
        <v>293.15000000000003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35</v>
      </c>
      <c r="G115" s="43">
        <f t="shared" si="13"/>
        <v>43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1680</v>
      </c>
      <c r="N115" s="19"/>
      <c r="O115" s="90">
        <v>23.61</v>
      </c>
      <c r="P115" s="79">
        <f t="shared" si="12"/>
        <v>661.07999999999993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13"/>
        <v>21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1800</v>
      </c>
      <c r="N116" s="19"/>
      <c r="O116" s="90">
        <v>13.03</v>
      </c>
      <c r="P116" s="79">
        <f t="shared" si="12"/>
        <v>234.54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11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11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6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330</v>
      </c>
      <c r="N117" s="19"/>
      <c r="O117" s="90">
        <v>11.91</v>
      </c>
      <c r="P117" s="79">
        <f t="shared" si="12"/>
        <v>71.460000000000008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20</v>
      </c>
      <c r="G125" s="43">
        <f t="shared" si="13"/>
        <v>21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1000</v>
      </c>
      <c r="N125" s="19"/>
      <c r="O125" s="90">
        <v>33</v>
      </c>
      <c r="P125" s="79">
        <f t="shared" si="12"/>
        <v>660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5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5</v>
      </c>
      <c r="G126" s="43">
        <f t="shared" si="13"/>
        <v>10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1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3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6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600</v>
      </c>
      <c r="N126" s="19"/>
      <c r="O126" s="90">
        <v>68</v>
      </c>
      <c r="P126" s="79">
        <f t="shared" si="12"/>
        <v>408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15</v>
      </c>
      <c r="G131" s="43">
        <f t="shared" si="13"/>
        <v>15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750</v>
      </c>
      <c r="N131" s="19"/>
      <c r="O131" s="90">
        <v>9.91</v>
      </c>
      <c r="P131" s="79">
        <f t="shared" si="12"/>
        <v>148.65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3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14</v>
      </c>
      <c r="G133" s="43">
        <f t="shared" si="13"/>
        <v>17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850</v>
      </c>
      <c r="N133" s="19"/>
      <c r="O133" s="90">
        <v>24.21</v>
      </c>
      <c r="P133" s="79">
        <f t="shared" si="12"/>
        <v>411.57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8"/>
        <v>10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10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550</v>
      </c>
      <c r="N152" s="19"/>
      <c r="O152" s="90">
        <v>10.55</v>
      </c>
      <c r="P152" s="79">
        <f t="shared" si="12"/>
        <v>105.5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8"/>
        <v>29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7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1100</v>
      </c>
      <c r="N175" s="19"/>
      <c r="O175" s="121">
        <v>23.02</v>
      </c>
      <c r="P175" s="79">
        <f t="shared" si="19"/>
        <v>506.44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15</v>
      </c>
      <c r="G180" s="43">
        <f t="shared" si="18"/>
        <v>15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5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18"/>
        <v>27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7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1200</v>
      </c>
      <c r="N193" s="19"/>
      <c r="O193" s="90">
        <v>38</v>
      </c>
      <c r="P193" s="79">
        <f t="shared" si="19"/>
        <v>760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8"/>
        <v>25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2880</v>
      </c>
      <c r="N194" s="19"/>
      <c r="O194" s="90">
        <v>73</v>
      </c>
      <c r="P194" s="79">
        <f t="shared" si="19"/>
        <v>1752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5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20</v>
      </c>
      <c r="G195" s="43">
        <f t="shared" si="18"/>
        <v>25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1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1140</v>
      </c>
      <c r="N195" s="19"/>
      <c r="O195" s="90">
        <v>38</v>
      </c>
      <c r="P195" s="79">
        <f t="shared" si="19"/>
        <v>722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7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18"/>
        <v>27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24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2880</v>
      </c>
      <c r="N196" s="19"/>
      <c r="O196" s="90">
        <v>73</v>
      </c>
      <c r="P196" s="79">
        <f t="shared" si="19"/>
        <v>1752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60</v>
      </c>
      <c r="G205" s="43">
        <f t="shared" si="18"/>
        <v>63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52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605</v>
      </c>
      <c r="N205" s="19"/>
      <c r="O205" s="90">
        <v>40</v>
      </c>
      <c r="P205" s="79">
        <f t="shared" si="19"/>
        <v>440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6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15</v>
      </c>
      <c r="G208" s="43">
        <f t="shared" si="18"/>
        <v>21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1050</v>
      </c>
      <c r="N208" s="19"/>
      <c r="O208" s="90">
        <v>33</v>
      </c>
      <c r="P208" s="79">
        <f t="shared" si="19"/>
        <v>693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6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18"/>
        <v>18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90">
        <v>83</v>
      </c>
      <c r="P209" s="79">
        <f t="shared" si="19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2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100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27</v>
      </c>
      <c r="G249" s="43">
        <f t="shared" si="25"/>
        <v>29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9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46">
        <f>+ยกมา!J251</f>
        <v>20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20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20</v>
      </c>
      <c r="L251" s="20">
        <v>27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540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15</v>
      </c>
      <c r="G252" s="43">
        <f t="shared" si="25"/>
        <v>15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15</v>
      </c>
      <c r="L252" s="20">
        <v>39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585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ref="J198:J258" si="31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2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3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99440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99440</v>
      </c>
      <c r="D261" s="161"/>
      <c r="E261" s="53" t="s">
        <v>227</v>
      </c>
      <c r="F261" s="54">
        <f>+M260</f>
        <v>99440</v>
      </c>
      <c r="G261" s="55" t="s">
        <v>217</v>
      </c>
      <c r="H261" s="142">
        <f>SUM(U36)</f>
        <v>345</v>
      </c>
      <c r="I261" s="143"/>
      <c r="J261" s="135"/>
      <c r="K261" s="135"/>
      <c r="L261" s="135"/>
      <c r="M261" s="57"/>
      <c r="N261" s="57">
        <f>+W36</f>
        <v>35960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6960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6960</v>
      </c>
      <c r="D263" s="161"/>
      <c r="E263" s="53"/>
      <c r="F263" s="54"/>
      <c r="G263" s="55" t="s">
        <v>230</v>
      </c>
      <c r="H263" s="142">
        <f>+V36</f>
        <v>0</v>
      </c>
      <c r="I263" s="143"/>
      <c r="J263" s="136" t="s">
        <v>231</v>
      </c>
      <c r="K263" s="137"/>
      <c r="L263" s="138"/>
      <c r="M263" s="57">
        <f>+M260-M261</f>
        <v>99440</v>
      </c>
      <c r="N263" s="59">
        <f>+S36</f>
        <v>6960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92480</v>
      </c>
      <c r="D264" s="161"/>
      <c r="E264" s="53" t="s">
        <v>232</v>
      </c>
      <c r="F264" s="54">
        <f>+F261-F262</f>
        <v>92480</v>
      </c>
      <c r="G264" s="55" t="s">
        <v>233</v>
      </c>
      <c r="H264" s="142">
        <f>SUM(H261:H263)</f>
        <v>345</v>
      </c>
      <c r="I264" s="143"/>
      <c r="J264" s="135" t="s">
        <v>206</v>
      </c>
      <c r="K264" s="135"/>
      <c r="L264" s="135"/>
      <c r="M264" s="57">
        <f>H264</f>
        <v>345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56175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-7520</v>
      </c>
      <c r="J266" s="139" t="s">
        <v>209</v>
      </c>
      <c r="K266" s="140"/>
      <c r="L266" s="141"/>
      <c r="M266" s="57">
        <f>+Y36</f>
        <v>56175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7</v>
      </c>
      <c r="F5" s="71"/>
      <c r="G5" s="46">
        <f t="shared" ref="G5" si="0">E5+F5</f>
        <v>7</v>
      </c>
      <c r="H5" s="78">
        <v>0</v>
      </c>
      <c r="I5" s="76">
        <v>0</v>
      </c>
      <c r="J5" s="46">
        <f t="shared" ref="J5" si="1">+G5-H5-K5-I5</f>
        <v>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40</v>
      </c>
      <c r="F6" s="71"/>
      <c r="G6" s="46">
        <f t="shared" ref="G6:G26" si="2">E6+F6</f>
        <v>40</v>
      </c>
      <c r="H6" s="78">
        <v>0</v>
      </c>
      <c r="I6" s="76">
        <v>0</v>
      </c>
      <c r="J6" s="46">
        <f t="shared" ref="J6:J26" si="3">+G6-H6-K6-I6</f>
        <v>40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7</v>
      </c>
      <c r="F11" s="71"/>
      <c r="G11" s="46">
        <f t="shared" si="2"/>
        <v>7</v>
      </c>
      <c r="H11" s="78">
        <v>0</v>
      </c>
      <c r="I11" s="76">
        <v>0</v>
      </c>
      <c r="J11" s="46">
        <f t="shared" si="3"/>
        <v>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29</v>
      </c>
      <c r="F22" s="71"/>
      <c r="G22" s="46">
        <f t="shared" si="2"/>
        <v>29</v>
      </c>
      <c r="H22" s="78">
        <v>0</v>
      </c>
      <c r="I22" s="76">
        <v>0</v>
      </c>
      <c r="J22" s="46">
        <f t="shared" si="3"/>
        <v>29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19</v>
      </c>
      <c r="F24" s="71"/>
      <c r="G24" s="46">
        <f t="shared" si="2"/>
        <v>19</v>
      </c>
      <c r="H24" s="78">
        <v>0</v>
      </c>
      <c r="I24" s="76">
        <v>0</v>
      </c>
      <c r="J24" s="46">
        <f t="shared" si="3"/>
        <v>19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24</v>
      </c>
      <c r="F31" s="71"/>
      <c r="G31" s="46">
        <f t="shared" si="7"/>
        <v>24</v>
      </c>
      <c r="H31" s="78">
        <v>0</v>
      </c>
      <c r="I31" s="76">
        <v>0</v>
      </c>
      <c r="J31" s="46">
        <f t="shared" si="8"/>
        <v>24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8"/>
        <v>3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7</v>
      </c>
      <c r="F47" s="71"/>
      <c r="G47" s="46">
        <f t="shared" si="7"/>
        <v>7</v>
      </c>
      <c r="H47" s="78">
        <v>0</v>
      </c>
      <c r="I47" s="76">
        <v>0</v>
      </c>
      <c r="J47" s="46">
        <f t="shared" si="8"/>
        <v>7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8</v>
      </c>
      <c r="F53" s="71"/>
      <c r="G53" s="46">
        <f t="shared" si="7"/>
        <v>8</v>
      </c>
      <c r="H53" s="78">
        <v>0</v>
      </c>
      <c r="I53" s="76">
        <v>0</v>
      </c>
      <c r="J53" s="46">
        <f t="shared" si="8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5</v>
      </c>
      <c r="F55" s="71"/>
      <c r="G55" s="46">
        <f t="shared" si="7"/>
        <v>5</v>
      </c>
      <c r="H55" s="78">
        <v>0</v>
      </c>
      <c r="I55" s="76">
        <v>0</v>
      </c>
      <c r="J55" s="46">
        <f t="shared" si="8"/>
        <v>5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3</v>
      </c>
      <c r="F56" s="71"/>
      <c r="G56" s="46">
        <f t="shared" si="7"/>
        <v>3</v>
      </c>
      <c r="H56" s="78">
        <v>0</v>
      </c>
      <c r="I56" s="76">
        <v>0</v>
      </c>
      <c r="J56" s="46">
        <f t="shared" si="8"/>
        <v>3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3</v>
      </c>
      <c r="F57" s="71"/>
      <c r="G57" s="46">
        <f t="shared" si="7"/>
        <v>3</v>
      </c>
      <c r="H57" s="78">
        <v>0</v>
      </c>
      <c r="I57" s="76">
        <v>0</v>
      </c>
      <c r="J57" s="46">
        <f t="shared" si="8"/>
        <v>3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4</v>
      </c>
      <c r="F62" s="71"/>
      <c r="G62" s="46">
        <f t="shared" si="7"/>
        <v>4</v>
      </c>
      <c r="H62" s="78">
        <v>0</v>
      </c>
      <c r="I62" s="76">
        <v>0</v>
      </c>
      <c r="J62" s="46">
        <f t="shared" si="8"/>
        <v>4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3</v>
      </c>
      <c r="F64" s="71"/>
      <c r="G64" s="46">
        <f t="shared" si="7"/>
        <v>3</v>
      </c>
      <c r="H64" s="78">
        <v>0</v>
      </c>
      <c r="I64" s="76">
        <v>0</v>
      </c>
      <c r="J64" s="46">
        <f t="shared" si="8"/>
        <v>3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</v>
      </c>
      <c r="F112" s="71"/>
      <c r="G112" s="46">
        <f t="shared" si="25"/>
        <v>3</v>
      </c>
      <c r="H112" s="78">
        <v>0</v>
      </c>
      <c r="I112" s="76">
        <v>0</v>
      </c>
      <c r="J112" s="46">
        <f t="shared" si="2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9</v>
      </c>
      <c r="F113" s="71"/>
      <c r="G113" s="46">
        <f t="shared" si="25"/>
        <v>9</v>
      </c>
      <c r="H113" s="78">
        <v>0</v>
      </c>
      <c r="I113" s="76">
        <v>0</v>
      </c>
      <c r="J113" s="46">
        <f t="shared" si="26"/>
        <v>9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11</v>
      </c>
      <c r="F117" s="71"/>
      <c r="G117" s="46">
        <f t="shared" si="25"/>
        <v>11</v>
      </c>
      <c r="H117" s="78">
        <v>0</v>
      </c>
      <c r="I117" s="76">
        <v>0</v>
      </c>
      <c r="J117" s="46">
        <f t="shared" si="26"/>
        <v>11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</v>
      </c>
      <c r="F125" s="71"/>
      <c r="G125" s="46">
        <f t="shared" si="25"/>
        <v>1</v>
      </c>
      <c r="H125" s="78">
        <v>0</v>
      </c>
      <c r="I125" s="76">
        <v>0</v>
      </c>
      <c r="J125" s="46">
        <f t="shared" si="26"/>
        <v>1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5</v>
      </c>
      <c r="F126" s="71"/>
      <c r="G126" s="46">
        <f t="shared" si="25"/>
        <v>5</v>
      </c>
      <c r="H126" s="78">
        <v>0</v>
      </c>
      <c r="I126" s="76">
        <v>0</v>
      </c>
      <c r="J126" s="46">
        <f t="shared" si="26"/>
        <v>5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3</v>
      </c>
      <c r="F133" s="71"/>
      <c r="G133" s="46">
        <f t="shared" si="25"/>
        <v>3</v>
      </c>
      <c r="H133" s="78">
        <v>0</v>
      </c>
      <c r="I133" s="76">
        <v>0</v>
      </c>
      <c r="J133" s="46">
        <f t="shared" si="26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7</v>
      </c>
      <c r="F193" s="71"/>
      <c r="G193" s="46">
        <f t="shared" si="32"/>
        <v>7</v>
      </c>
      <c r="H193" s="78">
        <v>0</v>
      </c>
      <c r="I193" s="76">
        <v>0</v>
      </c>
      <c r="J193" s="46">
        <f t="shared" si="33"/>
        <v>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5</v>
      </c>
      <c r="F194" s="71"/>
      <c r="G194" s="46">
        <f t="shared" si="32"/>
        <v>5</v>
      </c>
      <c r="H194" s="78">
        <v>0</v>
      </c>
      <c r="I194" s="76">
        <v>0</v>
      </c>
      <c r="J194" s="46">
        <f t="shared" si="33"/>
        <v>5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5</v>
      </c>
      <c r="F195" s="71"/>
      <c r="G195" s="46">
        <f t="shared" si="32"/>
        <v>5</v>
      </c>
      <c r="H195" s="78">
        <v>0</v>
      </c>
      <c r="I195" s="76">
        <v>0</v>
      </c>
      <c r="J195" s="46">
        <f t="shared" si="33"/>
        <v>5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7</v>
      </c>
      <c r="F196" s="71"/>
      <c r="G196" s="46">
        <f t="shared" si="32"/>
        <v>7</v>
      </c>
      <c r="H196" s="78">
        <v>0</v>
      </c>
      <c r="I196" s="76">
        <v>0</v>
      </c>
      <c r="J196" s="46">
        <f t="shared" si="33"/>
        <v>7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</v>
      </c>
      <c r="F205" s="71"/>
      <c r="G205" s="46">
        <f t="shared" si="32"/>
        <v>3</v>
      </c>
      <c r="H205" s="78">
        <v>0</v>
      </c>
      <c r="I205" s="76">
        <v>0</v>
      </c>
      <c r="J205" s="46">
        <f t="shared" si="33"/>
        <v>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6</v>
      </c>
      <c r="F208" s="71"/>
      <c r="G208" s="46">
        <f t="shared" si="32"/>
        <v>6</v>
      </c>
      <c r="H208" s="78">
        <v>0</v>
      </c>
      <c r="I208" s="76">
        <v>0</v>
      </c>
      <c r="J208" s="46">
        <f t="shared" si="33"/>
        <v>6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6</v>
      </c>
      <c r="F209" s="71"/>
      <c r="G209" s="46">
        <f t="shared" si="32"/>
        <v>6</v>
      </c>
      <c r="H209" s="78">
        <v>0</v>
      </c>
      <c r="I209" s="76">
        <v>0</v>
      </c>
      <c r="J209" s="46">
        <f t="shared" si="33"/>
        <v>6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5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2</v>
      </c>
      <c r="F248" s="71"/>
      <c r="G248" s="46">
        <f t="shared" si="50"/>
        <v>2</v>
      </c>
      <c r="H248" s="78">
        <v>0</v>
      </c>
      <c r="I248" s="76">
        <v>0</v>
      </c>
      <c r="J248" s="46">
        <f t="shared" si="51"/>
        <v>2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>
        <f t="shared" si="51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v>20</v>
      </c>
      <c r="F251" s="71"/>
      <c r="G251" s="46">
        <f t="shared" si="48"/>
        <v>20</v>
      </c>
      <c r="H251" s="78">
        <v>0</v>
      </c>
      <c r="I251" s="76">
        <v>0</v>
      </c>
      <c r="J251" s="46">
        <f t="shared" si="51"/>
        <v>20</v>
      </c>
      <c r="K251" s="72"/>
      <c r="L251" s="20">
        <v>27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39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39</v>
      </c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35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N41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2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2">
        <f>SUM(M5-O5)</f>
        <v>200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0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22">
        <f t="shared" si="3"/>
        <v>350</v>
      </c>
      <c r="Q11" s="121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75</v>
      </c>
      <c r="P22" s="122">
        <f t="shared" si="3"/>
        <v>625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75</v>
      </c>
      <c r="P24" s="122">
        <f t="shared" si="3"/>
        <v>325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11</v>
      </c>
      <c r="F117" s="71"/>
      <c r="G117" s="46">
        <f t="shared" si="20"/>
        <v>11</v>
      </c>
      <c r="H117" s="78">
        <v>0</v>
      </c>
      <c r="I117" s="76">
        <v>0</v>
      </c>
      <c r="J117" s="46">
        <f t="shared" si="21"/>
        <v>11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4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6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7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8"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1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>
        <v>25</v>
      </c>
      <c r="P248" s="122">
        <f t="shared" si="37"/>
        <v>25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+ยกมา!J251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+ยกมา!J252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+ยกมา!J253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+ยกมา!J254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1160.17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3165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1110</v>
      </c>
      <c r="O264" s="2">
        <v>600</v>
      </c>
      <c r="P264" s="2">
        <v>130</v>
      </c>
      <c r="Q264" s="2">
        <v>380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1765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1765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S346"/>
  <sheetViews>
    <sheetView zoomScale="70" zoomScaleNormal="70" workbookViewId="0">
      <pane xSplit="10" ySplit="4" topLeftCell="K41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60</v>
      </c>
      <c r="P22" s="122">
        <f t="shared" si="3"/>
        <v>440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40</v>
      </c>
      <c r="P24" s="122">
        <f t="shared" si="3"/>
        <v>160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2">
        <f t="shared" si="3"/>
        <v>255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>
        <v>3</v>
      </c>
      <c r="G58" s="46">
        <f t="shared" si="5"/>
        <v>3</v>
      </c>
      <c r="H58" s="78">
        <v>0</v>
      </c>
      <c r="I58" s="76">
        <v>0</v>
      </c>
      <c r="J58" s="46">
        <f t="shared" si="6"/>
        <v>0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105</v>
      </c>
      <c r="P58" s="122">
        <f t="shared" si="3"/>
        <v>255</v>
      </c>
      <c r="Q58" s="121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>
        <v>1</v>
      </c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2">
        <f t="shared" si="3"/>
        <v>255</v>
      </c>
      <c r="Q62" s="121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5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35</v>
      </c>
      <c r="P175" s="122">
        <f>SUM(M175-O175)</f>
        <v>165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0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22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2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5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>
        <v>50</v>
      </c>
      <c r="P208" s="23">
        <f t="shared" si="35"/>
        <v>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1</v>
      </c>
      <c r="F248" s="71"/>
      <c r="G248" s="46">
        <f t="shared" si="47"/>
        <v>1</v>
      </c>
      <c r="H248" s="78">
        <v>0</v>
      </c>
      <c r="I248" s="76">
        <v>0</v>
      </c>
      <c r="J248" s="46">
        <f t="shared" si="43"/>
        <v>1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2</v>
      </c>
      <c r="F249" s="71"/>
      <c r="G249" s="46">
        <f t="shared" si="47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>SUM(M249-O249)</f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12</v>
      </c>
      <c r="K251" s="72">
        <v>8</v>
      </c>
      <c r="L251" s="20">
        <v>27</v>
      </c>
      <c r="M251" s="65">
        <f t="shared" si="34"/>
        <v>216</v>
      </c>
      <c r="N251" s="17" t="s">
        <v>16</v>
      </c>
      <c r="O251" s="18">
        <v>56</v>
      </c>
      <c r="P251" s="122">
        <f t="shared" si="35"/>
        <v>160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1757.4300000000003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4586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2370</v>
      </c>
      <c r="O264" s="2">
        <v>70</v>
      </c>
      <c r="P264" s="2">
        <v>110</v>
      </c>
      <c r="Q264" s="88">
        <v>60</v>
      </c>
      <c r="R264" s="2">
        <v>2030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706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"/>
        <filter val="120.00"/>
        <filter val="160.00"/>
        <filter val="180.00"/>
        <filter val="255.00"/>
        <filter val="360.00"/>
        <filter val="440.00"/>
        <filter val="480.00"/>
        <filter val="5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AC346"/>
  <sheetViews>
    <sheetView zoomScale="70" zoomScaleNormal="70" workbookViewId="0">
      <pane xSplit="10" ySplit="4" topLeftCell="M140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8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200</v>
      </c>
      <c r="P22" s="122">
        <f t="shared" si="3"/>
        <v>700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7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150</v>
      </c>
      <c r="P24" s="122">
        <f t="shared" si="3"/>
        <v>450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22">
        <f t="shared" si="3"/>
        <v>500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13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2">
        <f t="shared" si="3"/>
        <v>900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10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1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4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0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2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+'2'!J251</f>
        <v>12</v>
      </c>
      <c r="F251" s="71"/>
      <c r="G251" s="46">
        <f t="shared" si="40"/>
        <v>12</v>
      </c>
      <c r="H251" s="78">
        <v>0</v>
      </c>
      <c r="I251" s="76">
        <v>0</v>
      </c>
      <c r="J251" s="46">
        <f t="shared" si="43"/>
        <v>7</v>
      </c>
      <c r="K251" s="72">
        <v>5</v>
      </c>
      <c r="L251" s="20">
        <v>27</v>
      </c>
      <c r="M251" s="65">
        <f t="shared" si="34"/>
        <v>135</v>
      </c>
      <c r="N251" s="17" t="s">
        <v>16</v>
      </c>
      <c r="O251" s="18">
        <v>35</v>
      </c>
      <c r="P251" s="122">
        <f t="shared" si="35"/>
        <v>100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2379.6899999999996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6190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2295</v>
      </c>
      <c r="O264" s="2">
        <v>220</v>
      </c>
      <c r="P264" s="2">
        <v>120</v>
      </c>
      <c r="Q264" s="88">
        <v>150</v>
      </c>
      <c r="R264" s="2">
        <v>300</v>
      </c>
      <c r="S264" s="2">
        <v>400</v>
      </c>
      <c r="T264" s="2">
        <v>50</v>
      </c>
      <c r="U264" s="2">
        <v>120</v>
      </c>
      <c r="V264" s="2">
        <v>50</v>
      </c>
      <c r="W264" s="2">
        <v>170</v>
      </c>
      <c r="X264" s="2">
        <v>205</v>
      </c>
      <c r="Y264" s="2">
        <v>130</v>
      </c>
      <c r="Z264" s="2">
        <v>100</v>
      </c>
      <c r="AA264" s="2">
        <v>50</v>
      </c>
      <c r="AB264" s="2">
        <v>180</v>
      </c>
      <c r="AC264" s="2">
        <v>50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435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3445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3445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Z346"/>
  <sheetViews>
    <sheetView zoomScale="70" zoomScaleNormal="70" workbookViewId="0">
      <pane xSplit="10" ySplit="4" topLeftCell="K44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0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2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50</v>
      </c>
      <c r="P24" s="122">
        <f t="shared" si="3"/>
        <v>350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4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2">
        <f t="shared" si="3"/>
        <v>900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0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>SUM(M49-O49)</f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10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>
        <v>10</v>
      </c>
      <c r="G152" s="46">
        <f t="shared" si="23"/>
        <v>10</v>
      </c>
      <c r="H152" s="78">
        <v>0</v>
      </c>
      <c r="I152" s="76">
        <v>0</v>
      </c>
      <c r="J152" s="46">
        <f t="shared" si="24"/>
        <v>9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2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1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+'3'!J251</f>
        <v>7</v>
      </c>
      <c r="F251" s="71"/>
      <c r="G251" s="46">
        <f t="shared" si="40"/>
        <v>7</v>
      </c>
      <c r="H251" s="78">
        <v>0</v>
      </c>
      <c r="I251" s="76">
        <v>0</v>
      </c>
      <c r="J251" s="46">
        <f t="shared" si="41"/>
        <v>0</v>
      </c>
      <c r="K251" s="72">
        <v>7</v>
      </c>
      <c r="L251" s="20">
        <v>27</v>
      </c>
      <c r="M251" s="65">
        <f t="shared" si="34"/>
        <v>189</v>
      </c>
      <c r="N251" s="17" t="s">
        <v>16</v>
      </c>
      <c r="O251" s="18">
        <v>49</v>
      </c>
      <c r="P251" s="122">
        <f t="shared" si="35"/>
        <v>140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1583.7800000000002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4334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2400</v>
      </c>
      <c r="O264" s="2">
        <v>500</v>
      </c>
      <c r="P264" s="2">
        <v>320</v>
      </c>
      <c r="Q264" s="88">
        <v>370</v>
      </c>
      <c r="R264" s="2">
        <v>100</v>
      </c>
      <c r="S264" s="2">
        <v>100</v>
      </c>
      <c r="T264" s="2">
        <v>200</v>
      </c>
      <c r="U264" s="2">
        <v>250</v>
      </c>
      <c r="V264" s="2">
        <v>100</v>
      </c>
      <c r="W264" s="2">
        <v>100</v>
      </c>
      <c r="X264" s="2">
        <v>160</v>
      </c>
      <c r="Y264" s="2">
        <v>100</v>
      </c>
      <c r="Z264" s="2">
        <v>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239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1695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1695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44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30</v>
      </c>
      <c r="F6" s="71">
        <v>15</v>
      </c>
      <c r="G6" s="46">
        <f t="shared" si="0"/>
        <v>45</v>
      </c>
      <c r="H6" s="78">
        <v>0</v>
      </c>
      <c r="I6" s="76">
        <v>0</v>
      </c>
      <c r="J6" s="46">
        <f t="shared" si="1"/>
        <v>40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4</v>
      </c>
      <c r="F31" s="71">
        <v>10</v>
      </c>
      <c r="G31" s="46">
        <f t="shared" si="5"/>
        <v>14</v>
      </c>
      <c r="H31" s="78">
        <v>0</v>
      </c>
      <c r="I31" s="76">
        <v>0</v>
      </c>
      <c r="J31" s="46">
        <f t="shared" si="6"/>
        <v>10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</v>
      </c>
      <c r="F53" s="71">
        <v>5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10</v>
      </c>
      <c r="F117" s="71"/>
      <c r="G117" s="46">
        <f t="shared" si="23"/>
        <v>10</v>
      </c>
      <c r="H117" s="78">
        <v>0</v>
      </c>
      <c r="I117" s="76">
        <v>0</v>
      </c>
      <c r="J117" s="46">
        <f t="shared" si="24"/>
        <v>8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>
        <v>10</v>
      </c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9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>
        <v>5</v>
      </c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557.38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120</v>
      </c>
      <c r="P264" s="2">
        <v>200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Y346"/>
  <sheetViews>
    <sheetView zoomScale="70" zoomScaleNormal="70" workbookViewId="0">
      <pane xSplit="10" ySplit="4" topLeftCell="K47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2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0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2">
        <f t="shared" si="3"/>
        <v>1000</v>
      </c>
      <c r="Q31" s="121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0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122">
        <f t="shared" si="3"/>
        <v>250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9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9</v>
      </c>
      <c r="F152" s="71"/>
      <c r="G152" s="46">
        <f t="shared" si="23"/>
        <v>9</v>
      </c>
      <c r="H152" s="78">
        <v>0</v>
      </c>
      <c r="I152" s="76">
        <v>0</v>
      </c>
      <c r="J152" s="46">
        <f t="shared" si="24"/>
        <v>5</v>
      </c>
      <c r="K152" s="72">
        <v>4</v>
      </c>
      <c r="L152" s="20">
        <v>55</v>
      </c>
      <c r="M152" s="65">
        <f t="shared" si="7"/>
        <v>220</v>
      </c>
      <c r="N152" s="17" t="s">
        <v>16</v>
      </c>
      <c r="O152" s="18">
        <v>80</v>
      </c>
      <c r="P152" s="122">
        <f t="shared" si="8"/>
        <v>140</v>
      </c>
      <c r="Q152" s="90">
        <v>10.55</v>
      </c>
      <c r="R152" s="43">
        <f t="shared" si="9"/>
        <v>42.2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1357.9899999999998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3805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1930</v>
      </c>
      <c r="O264" s="2">
        <v>200</v>
      </c>
      <c r="P264" s="2">
        <v>100</v>
      </c>
      <c r="Q264" s="88">
        <v>200</v>
      </c>
      <c r="R264" s="2">
        <v>65</v>
      </c>
      <c r="S264" s="2">
        <v>300</v>
      </c>
      <c r="T264" s="2">
        <v>100</v>
      </c>
      <c r="U264" s="2">
        <v>255</v>
      </c>
      <c r="V264" s="2">
        <v>100</v>
      </c>
      <c r="W264" s="2">
        <v>200</v>
      </c>
      <c r="X264" s="2">
        <v>185</v>
      </c>
      <c r="Y264" s="2">
        <v>225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47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>
        <v>5</v>
      </c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8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>
        <v>3</v>
      </c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5</v>
      </c>
      <c r="F152" s="71"/>
      <c r="G152" s="46">
        <f t="shared" si="23"/>
        <v>5</v>
      </c>
      <c r="H152" s="78">
        <v>0</v>
      </c>
      <c r="I152" s="76">
        <v>0</v>
      </c>
      <c r="J152" s="46">
        <f t="shared" si="24"/>
        <v>1</v>
      </c>
      <c r="K152" s="72">
        <v>4</v>
      </c>
      <c r="L152" s="20">
        <v>55</v>
      </c>
      <c r="M152" s="65">
        <f t="shared" si="7"/>
        <v>220</v>
      </c>
      <c r="N152" s="17" t="s">
        <v>16</v>
      </c>
      <c r="O152" s="18">
        <v>80</v>
      </c>
      <c r="P152" s="122">
        <f t="shared" si="8"/>
        <v>140</v>
      </c>
      <c r="Q152" s="90">
        <v>10.55</v>
      </c>
      <c r="R152" s="43">
        <f t="shared" si="9"/>
        <v>42.2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39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1107.0900000000001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3225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1270</v>
      </c>
      <c r="O264" s="2">
        <v>290</v>
      </c>
      <c r="P264" s="2">
        <v>300</v>
      </c>
      <c r="Q264" s="88">
        <v>260</v>
      </c>
      <c r="R264" s="2">
        <v>355</v>
      </c>
      <c r="S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70" zoomScaleNormal="70" workbookViewId="0">
      <pane xSplit="10" ySplit="4" topLeftCell="K44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23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2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23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>
        <v>15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5</v>
      </c>
      <c r="F24" s="71">
        <v>10</v>
      </c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23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>
        <v>10</v>
      </c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0</v>
      </c>
      <c r="F112" s="71">
        <v>10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6</v>
      </c>
      <c r="F113" s="71">
        <v>5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>
        <v>10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4</v>
      </c>
      <c r="K125" s="72">
        <v>4</v>
      </c>
      <c r="L125" s="22">
        <v>50</v>
      </c>
      <c r="M125" s="65">
        <f t="shared" si="7"/>
        <v>200</v>
      </c>
      <c r="N125" s="17" t="s">
        <v>16</v>
      </c>
      <c r="O125" s="18"/>
      <c r="P125" s="122">
        <f t="shared" si="8"/>
        <v>200</v>
      </c>
      <c r="Q125" s="90">
        <v>33</v>
      </c>
      <c r="R125" s="43">
        <f t="shared" si="9"/>
        <v>132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2</v>
      </c>
      <c r="F126" s="71">
        <v>5</v>
      </c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1</v>
      </c>
      <c r="F152" s="71"/>
      <c r="G152" s="46">
        <f t="shared" si="23"/>
        <v>1</v>
      </c>
      <c r="H152" s="78">
        <v>0</v>
      </c>
      <c r="I152" s="76">
        <v>0</v>
      </c>
      <c r="J152" s="46">
        <f t="shared" si="24"/>
        <v>0</v>
      </c>
      <c r="K152" s="72">
        <v>1</v>
      </c>
      <c r="L152" s="20">
        <v>55</v>
      </c>
      <c r="M152" s="65">
        <f t="shared" si="7"/>
        <v>55</v>
      </c>
      <c r="N152" s="17" t="s">
        <v>16</v>
      </c>
      <c r="O152" s="18">
        <v>20</v>
      </c>
      <c r="P152" s="122">
        <f t="shared" si="8"/>
        <v>35</v>
      </c>
      <c r="Q152" s="90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>
        <v>5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>
        <v>10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>
        <v>10</v>
      </c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1</v>
      </c>
      <c r="F249" s="71">
        <v>2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1056.3600000000001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1020</v>
      </c>
      <c r="O264" s="2">
        <v>150</v>
      </c>
      <c r="P264" s="2">
        <v>50</v>
      </c>
      <c r="Q264" s="88">
        <v>320</v>
      </c>
      <c r="R264" s="2">
        <v>200</v>
      </c>
      <c r="S264" s="2">
        <v>100</v>
      </c>
      <c r="T264" s="2">
        <v>50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W346"/>
  <sheetViews>
    <sheetView zoomScale="70" zoomScaleNormal="70" workbookViewId="0">
      <pane xSplit="10" ySplit="4" topLeftCell="K41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</v>
      </c>
      <c r="F28" s="71">
        <v>10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2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2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2">
        <f t="shared" si="3"/>
        <v>120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9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10</v>
      </c>
      <c r="P205" s="122">
        <f t="shared" si="35"/>
        <v>45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1065.81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1310</v>
      </c>
      <c r="O264" s="2">
        <v>100</v>
      </c>
      <c r="P264" s="2">
        <v>220</v>
      </c>
      <c r="Q264" s="88">
        <v>35</v>
      </c>
      <c r="R264" s="2">
        <v>235</v>
      </c>
      <c r="S264" s="2">
        <v>50</v>
      </c>
      <c r="T264" s="2">
        <v>400</v>
      </c>
      <c r="U264" s="2">
        <v>50</v>
      </c>
      <c r="V264" s="2">
        <v>50</v>
      </c>
      <c r="W264" s="2">
        <v>170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AC346"/>
  <sheetViews>
    <sheetView zoomScale="70" zoomScaleNormal="70" workbookViewId="0">
      <pane xSplit="10" ySplit="4" topLeftCell="K41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22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80" si="3">SUM(M6-O6)</f>
        <v>1200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6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10</v>
      </c>
      <c r="F195" s="71"/>
      <c r="G195" s="46">
        <f t="shared" si="30"/>
        <v>10</v>
      </c>
      <c r="H195" s="78">
        <v>1</v>
      </c>
      <c r="I195" s="76">
        <v>0</v>
      </c>
      <c r="J195" s="46">
        <f t="shared" si="31"/>
        <v>6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4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22">
        <f t="shared" si="35"/>
        <v>600</v>
      </c>
      <c r="Q196" s="90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2059.63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5185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2700</v>
      </c>
      <c r="O264" s="2">
        <v>100</v>
      </c>
      <c r="P264" s="2">
        <v>290</v>
      </c>
      <c r="Q264" s="88">
        <v>105</v>
      </c>
      <c r="R264" s="2">
        <v>300</v>
      </c>
      <c r="S264" s="2">
        <v>120</v>
      </c>
      <c r="T264" s="2">
        <v>50</v>
      </c>
      <c r="U264" s="2">
        <v>270</v>
      </c>
      <c r="V264" s="2">
        <v>165</v>
      </c>
      <c r="W264" s="2">
        <v>300</v>
      </c>
      <c r="X264" s="2">
        <v>105</v>
      </c>
      <c r="Y264" s="2">
        <v>60</v>
      </c>
      <c r="Z264" s="2">
        <v>400</v>
      </c>
      <c r="AA264" s="2">
        <v>150</v>
      </c>
      <c r="AB264" s="2">
        <v>150</v>
      </c>
      <c r="AC264" s="2">
        <v>135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2400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2400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41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8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2">
        <f>SUM(M48-O48)</f>
        <v>250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0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0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2">
        <f>SUM(M53-O53)</f>
        <v>300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1137.92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1090</v>
      </c>
      <c r="O264" s="2">
        <v>120</v>
      </c>
      <c r="P264" s="2">
        <v>300</v>
      </c>
      <c r="Q264" s="88">
        <v>220</v>
      </c>
      <c r="R264" s="2">
        <v>100</v>
      </c>
      <c r="S264" s="2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70" zoomScaleNormal="70" workbookViewId="0">
      <pane xSplit="10" ySplit="4" topLeftCell="K47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0</v>
      </c>
      <c r="F5" s="71">
        <v>15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19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2">
        <f t="shared" ref="P6:P80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8</v>
      </c>
      <c r="F24" s="71">
        <v>10</v>
      </c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12</v>
      </c>
      <c r="F28" s="71">
        <v>10</v>
      </c>
      <c r="G28" s="46">
        <f t="shared" si="5"/>
        <v>22</v>
      </c>
      <c r="H28" s="78">
        <v>0</v>
      </c>
      <c r="I28" s="76">
        <v>0</v>
      </c>
      <c r="J28" s="46">
        <f t="shared" si="6"/>
        <v>19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>
        <v>15</v>
      </c>
      <c r="G31" s="46">
        <f t="shared" si="5"/>
        <v>23</v>
      </c>
      <c r="H31" s="78">
        <v>0</v>
      </c>
      <c r="I31" s="76">
        <v>0</v>
      </c>
      <c r="J31" s="46">
        <f t="shared" si="6"/>
        <v>17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2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2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>
        <v>50</v>
      </c>
      <c r="P208" s="23">
        <f t="shared" si="35"/>
        <v>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1420.9900000000002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2395</v>
      </c>
      <c r="O264" s="2">
        <v>390</v>
      </c>
      <c r="P264" s="2">
        <v>200</v>
      </c>
      <c r="Q264" s="88">
        <v>500</v>
      </c>
      <c r="R264" s="2">
        <v>525</v>
      </c>
      <c r="S264" s="2">
        <v>30</v>
      </c>
      <c r="T264" s="2">
        <v>600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1215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1215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47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2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2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54" si="7"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7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9</v>
      </c>
      <c r="F112" s="71"/>
      <c r="G112" s="46">
        <f t="shared" si="24"/>
        <v>9</v>
      </c>
      <c r="H112" s="78">
        <v>0</v>
      </c>
      <c r="I112" s="76">
        <v>0</v>
      </c>
      <c r="J112" s="46">
        <f t="shared" si="25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</v>
      </c>
      <c r="F115" s="71"/>
      <c r="G115" s="46">
        <f t="shared" si="24"/>
        <v>1</v>
      </c>
      <c r="H115" s="78">
        <v>0</v>
      </c>
      <c r="I115" s="76">
        <v>0</v>
      </c>
      <c r="J115" s="46">
        <f t="shared" si="25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4</v>
      </c>
      <c r="F116" s="71"/>
      <c r="G116" s="46">
        <f t="shared" si="24"/>
        <v>4</v>
      </c>
      <c r="H116" s="78">
        <v>0</v>
      </c>
      <c r="I116" s="76">
        <v>0</v>
      </c>
      <c r="J116" s="46">
        <f t="shared" si="25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8</v>
      </c>
      <c r="F117" s="71"/>
      <c r="G117" s="46">
        <f t="shared" si="24"/>
        <v>8</v>
      </c>
      <c r="H117" s="78">
        <v>0</v>
      </c>
      <c r="I117" s="76">
        <v>0</v>
      </c>
      <c r="J117" s="46">
        <f t="shared" si="25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1</v>
      </c>
      <c r="F125" s="71"/>
      <c r="G125" s="46">
        <f t="shared" si="24"/>
        <v>1</v>
      </c>
      <c r="H125" s="78">
        <v>0</v>
      </c>
      <c r="I125" s="76">
        <v>0</v>
      </c>
      <c r="J125" s="46">
        <f t="shared" si="25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7</v>
      </c>
      <c r="F126" s="71"/>
      <c r="G126" s="46">
        <f t="shared" si="24"/>
        <v>7</v>
      </c>
      <c r="H126" s="78">
        <v>0</v>
      </c>
      <c r="I126" s="76">
        <v>0</v>
      </c>
      <c r="J126" s="46">
        <f t="shared" si="25"/>
        <v>7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2</v>
      </c>
      <c r="F133" s="71"/>
      <c r="G133" s="46">
        <f t="shared" si="24"/>
        <v>2</v>
      </c>
      <c r="H133" s="78">
        <v>0</v>
      </c>
      <c r="I133" s="76">
        <v>0</v>
      </c>
      <c r="J133" s="46">
        <f t="shared" si="25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2</v>
      </c>
      <c r="F180" s="71"/>
      <c r="G180" s="46">
        <f t="shared" si="31"/>
        <v>2</v>
      </c>
      <c r="H180" s="78">
        <v>0</v>
      </c>
      <c r="I180" s="76">
        <v>0</v>
      </c>
      <c r="J180" s="46">
        <f t="shared" si="32"/>
        <v>2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3</v>
      </c>
      <c r="F193" s="71"/>
      <c r="G193" s="46">
        <f t="shared" si="31"/>
        <v>3</v>
      </c>
      <c r="H193" s="78">
        <v>0</v>
      </c>
      <c r="I193" s="76">
        <v>0</v>
      </c>
      <c r="J193" s="46">
        <f t="shared" si="32"/>
        <v>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4</v>
      </c>
      <c r="F194" s="71"/>
      <c r="G194" s="46">
        <f t="shared" si="31"/>
        <v>4</v>
      </c>
      <c r="H194" s="78">
        <v>0</v>
      </c>
      <c r="I194" s="76">
        <v>0</v>
      </c>
      <c r="J194" s="46">
        <f t="shared" si="32"/>
        <v>2</v>
      </c>
      <c r="K194" s="72">
        <v>2</v>
      </c>
      <c r="L194" s="20">
        <v>120</v>
      </c>
      <c r="M194" s="65">
        <f t="shared" si="35"/>
        <v>240</v>
      </c>
      <c r="N194" s="17" t="s">
        <v>16</v>
      </c>
      <c r="O194" s="18"/>
      <c r="P194" s="122">
        <f t="shared" si="36"/>
        <v>240</v>
      </c>
      <c r="Q194" s="9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5</v>
      </c>
      <c r="F195" s="71"/>
      <c r="G195" s="46">
        <f t="shared" si="31"/>
        <v>5</v>
      </c>
      <c r="H195" s="78">
        <v>0</v>
      </c>
      <c r="I195" s="76">
        <v>0</v>
      </c>
      <c r="J195" s="46">
        <f t="shared" si="32"/>
        <v>5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3</v>
      </c>
      <c r="F196" s="71"/>
      <c r="G196" s="46">
        <f t="shared" si="31"/>
        <v>3</v>
      </c>
      <c r="H196" s="78">
        <v>0</v>
      </c>
      <c r="I196" s="76">
        <v>0</v>
      </c>
      <c r="J196" s="46">
        <f t="shared" si="32"/>
        <v>3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</v>
      </c>
      <c r="F205" s="71"/>
      <c r="G205" s="46">
        <f t="shared" si="31"/>
        <v>2</v>
      </c>
      <c r="H205" s="78">
        <v>0</v>
      </c>
      <c r="I205" s="76">
        <v>0</v>
      </c>
      <c r="J205" s="46">
        <f t="shared" si="32"/>
        <v>0</v>
      </c>
      <c r="K205" s="72">
        <v>2</v>
      </c>
      <c r="L205" s="20">
        <v>55</v>
      </c>
      <c r="M205" s="65">
        <f t="shared" si="35"/>
        <v>110</v>
      </c>
      <c r="N205" s="17" t="s">
        <v>16</v>
      </c>
      <c r="O205" s="18">
        <v>55</v>
      </c>
      <c r="P205" s="122">
        <f t="shared" si="36"/>
        <v>55</v>
      </c>
      <c r="Q205" s="90">
        <v>40</v>
      </c>
      <c r="R205" s="43">
        <f t="shared" si="3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</v>
      </c>
      <c r="F208" s="71"/>
      <c r="G208" s="46">
        <f t="shared" si="31"/>
        <v>1</v>
      </c>
      <c r="H208" s="78">
        <v>0</v>
      </c>
      <c r="I208" s="76">
        <v>0</v>
      </c>
      <c r="J208" s="46">
        <f t="shared" si="32"/>
        <v>1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4</v>
      </c>
      <c r="F209" s="71"/>
      <c r="G209" s="46">
        <f t="shared" si="31"/>
        <v>4</v>
      </c>
      <c r="H209" s="78">
        <v>0</v>
      </c>
      <c r="I209" s="76">
        <v>0</v>
      </c>
      <c r="J209" s="46">
        <f t="shared" si="32"/>
        <v>2</v>
      </c>
      <c r="K209" s="72">
        <v>2</v>
      </c>
      <c r="L209" s="20">
        <v>120</v>
      </c>
      <c r="M209" s="65">
        <f t="shared" si="35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7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27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39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39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35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1155.23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530</v>
      </c>
      <c r="P264" s="2">
        <v>220</v>
      </c>
      <c r="Q264" s="88">
        <v>170</v>
      </c>
      <c r="R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255" sqref="L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4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/>
      <c r="P6" s="122">
        <f t="shared" ref="P6:P80" si="3">SUM(M6-O6)</f>
        <v>1200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1078.2800000000002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820</v>
      </c>
      <c r="O264" s="2">
        <v>520</v>
      </c>
      <c r="P264" s="2">
        <v>100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8" activePane="bottomRight" state="frozen"/>
      <selection activeCell="M255" sqref="M255"/>
      <selection pane="topRight" activeCell="M255" sqref="M255"/>
      <selection pane="bottomLeft" activeCell="M255" sqref="M255"/>
      <selection pane="bottomRight" activeCell="F28" sqref="F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</v>
      </c>
      <c r="F6" s="71">
        <v>30</v>
      </c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7</v>
      </c>
      <c r="F11" s="71">
        <v>10</v>
      </c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>
        <v>20</v>
      </c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16</v>
      </c>
      <c r="F24" s="71">
        <v>10</v>
      </c>
      <c r="G24" s="46">
        <f t="shared" si="0"/>
        <v>26</v>
      </c>
      <c r="H24" s="78">
        <v>0</v>
      </c>
      <c r="I24" s="76">
        <v>0</v>
      </c>
      <c r="J24" s="46">
        <f t="shared" si="1"/>
        <v>26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15</v>
      </c>
      <c r="F28" s="71">
        <v>15</v>
      </c>
      <c r="G28" s="46">
        <f t="shared" si="5"/>
        <v>30</v>
      </c>
      <c r="H28" s="78">
        <v>0</v>
      </c>
      <c r="I28" s="76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13</v>
      </c>
      <c r="F31" s="71">
        <v>25</v>
      </c>
      <c r="G31" s="46">
        <f t="shared" si="5"/>
        <v>38</v>
      </c>
      <c r="H31" s="78">
        <v>0</v>
      </c>
      <c r="I31" s="76">
        <v>0</v>
      </c>
      <c r="J31" s="46">
        <f t="shared" si="6"/>
        <v>38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>
        <v>5</v>
      </c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3</v>
      </c>
      <c r="F46" s="71">
        <v>10</v>
      </c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>
        <v>10</v>
      </c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>
        <v>10</v>
      </c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>
        <v>10</v>
      </c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3</v>
      </c>
      <c r="F55" s="71">
        <v>3</v>
      </c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>
        <v>5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3</v>
      </c>
      <c r="F58" s="71">
        <v>5</v>
      </c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>
        <v>5</v>
      </c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2">
        <f t="shared" si="3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>
        <v>15</v>
      </c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</v>
      </c>
      <c r="F125" s="71">
        <v>10</v>
      </c>
      <c r="G125" s="46">
        <f t="shared" si="23"/>
        <v>11</v>
      </c>
      <c r="H125" s="78">
        <v>0</v>
      </c>
      <c r="I125" s="76">
        <v>0</v>
      </c>
      <c r="J125" s="46">
        <f t="shared" si="24"/>
        <v>11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7</v>
      </c>
      <c r="F126" s="71"/>
      <c r="G126" s="46">
        <f t="shared" si="23"/>
        <v>7</v>
      </c>
      <c r="H126" s="78">
        <v>0</v>
      </c>
      <c r="I126" s="76">
        <v>0</v>
      </c>
      <c r="J126" s="46">
        <f t="shared" si="24"/>
        <v>6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</v>
      </c>
      <c r="F133" s="71">
        <v>3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>
        <v>5</v>
      </c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3</v>
      </c>
      <c r="F193" s="71">
        <v>10</v>
      </c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5</v>
      </c>
      <c r="F195" s="71">
        <v>10</v>
      </c>
      <c r="G195" s="46">
        <f t="shared" si="30"/>
        <v>15</v>
      </c>
      <c r="H195" s="78">
        <v>0</v>
      </c>
      <c r="I195" s="76">
        <v>0</v>
      </c>
      <c r="J195" s="46">
        <f t="shared" si="31"/>
        <v>14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</v>
      </c>
      <c r="F196" s="71">
        <v>10</v>
      </c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>
        <v>60</v>
      </c>
      <c r="G205" s="46">
        <f t="shared" si="30"/>
        <v>60</v>
      </c>
      <c r="H205" s="78">
        <v>0</v>
      </c>
      <c r="I205" s="76">
        <v>0</v>
      </c>
      <c r="J205" s="46">
        <f t="shared" si="31"/>
        <v>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</v>
      </c>
      <c r="F208" s="71">
        <v>5</v>
      </c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2</v>
      </c>
      <c r="F209" s="71">
        <v>2</v>
      </c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+'14'!J252</f>
        <v>0</v>
      </c>
      <c r="F252" s="71">
        <v>15</v>
      </c>
      <c r="G252" s="46">
        <f t="shared" si="40"/>
        <v>15</v>
      </c>
      <c r="H252" s="78">
        <v>0</v>
      </c>
      <c r="I252" s="76">
        <v>0</v>
      </c>
      <c r="J252" s="46">
        <f t="shared" si="41"/>
        <v>15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536.41000000000008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535</v>
      </c>
      <c r="O264" s="2">
        <v>535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20" activePane="bottomRight" state="frozen"/>
      <selection activeCell="L255" sqref="L255"/>
      <selection pane="topRight" activeCell="L255" sqref="L255"/>
      <selection pane="bottomLeft" activeCell="L255" sqref="L255"/>
      <selection pane="bottomRight" activeCell="I31" sqref="I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38</v>
      </c>
      <c r="F31" s="71"/>
      <c r="G31" s="46">
        <f t="shared" si="5"/>
        <v>38</v>
      </c>
      <c r="H31" s="78">
        <v>0</v>
      </c>
      <c r="I31" s="76">
        <v>0</v>
      </c>
      <c r="J31" s="46">
        <f t="shared" si="6"/>
        <v>37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10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22">
        <f>SUM(M49-O49)</f>
        <v>200</v>
      </c>
      <c r="Q49" s="121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11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14</v>
      </c>
      <c r="F195" s="71"/>
      <c r="G195" s="46">
        <f t="shared" si="30"/>
        <v>14</v>
      </c>
      <c r="H195" s="78">
        <v>0</v>
      </c>
      <c r="I195" s="76">
        <v>0</v>
      </c>
      <c r="J195" s="46">
        <f t="shared" si="31"/>
        <v>14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2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+'15'!J252</f>
        <v>15</v>
      </c>
      <c r="F252" s="71"/>
      <c r="G252" s="46">
        <f t="shared" si="40"/>
        <v>15</v>
      </c>
      <c r="H252" s="78">
        <v>0</v>
      </c>
      <c r="I252" s="76">
        <v>0</v>
      </c>
      <c r="J252" s="46">
        <f t="shared" si="43"/>
        <v>12</v>
      </c>
      <c r="K252" s="72">
        <v>3</v>
      </c>
      <c r="L252" s="20">
        <v>39</v>
      </c>
      <c r="M252" s="65">
        <f t="shared" si="34"/>
        <v>117</v>
      </c>
      <c r="N252" s="17" t="s">
        <v>16</v>
      </c>
      <c r="O252" s="18">
        <v>42</v>
      </c>
      <c r="P252" s="122">
        <f t="shared" si="35"/>
        <v>75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711.71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1907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315</v>
      </c>
      <c r="O264" s="2">
        <v>120</v>
      </c>
      <c r="P264" s="2">
        <v>115</v>
      </c>
      <c r="Q264" s="88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P112" sqref="P112:P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37</v>
      </c>
      <c r="F31" s="71"/>
      <c r="G31" s="46">
        <f t="shared" si="5"/>
        <v>37</v>
      </c>
      <c r="H31" s="78">
        <v>0</v>
      </c>
      <c r="I31" s="76">
        <v>0</v>
      </c>
      <c r="J31" s="46">
        <f t="shared" si="6"/>
        <v>32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7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11</v>
      </c>
      <c r="F125" s="71"/>
      <c r="G125" s="46">
        <f t="shared" si="23"/>
        <v>11</v>
      </c>
      <c r="H125" s="78">
        <v>0</v>
      </c>
      <c r="I125" s="76">
        <v>0</v>
      </c>
      <c r="J125" s="46">
        <f t="shared" si="24"/>
        <v>9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3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10</v>
      </c>
      <c r="P175" s="122">
        <f>SUM(M175-O175)</f>
        <v>190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14</v>
      </c>
      <c r="F195" s="71"/>
      <c r="G195" s="46">
        <f t="shared" si="30"/>
        <v>14</v>
      </c>
      <c r="H195" s="78">
        <v>0</v>
      </c>
      <c r="I195" s="76">
        <v>0</v>
      </c>
      <c r="J195" s="46">
        <f t="shared" si="31"/>
        <v>12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59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+'16'!J252</f>
        <v>12</v>
      </c>
      <c r="F252" s="71"/>
      <c r="G252" s="46">
        <f t="shared" si="40"/>
        <v>12</v>
      </c>
      <c r="H252" s="78">
        <v>0</v>
      </c>
      <c r="I252" s="76">
        <v>0</v>
      </c>
      <c r="J252" s="46">
        <f t="shared" si="43"/>
        <v>2</v>
      </c>
      <c r="K252" s="72">
        <v>10</v>
      </c>
      <c r="L252" s="20">
        <v>39</v>
      </c>
      <c r="M252" s="65">
        <f t="shared" si="34"/>
        <v>390</v>
      </c>
      <c r="N252" s="17" t="s">
        <v>16</v>
      </c>
      <c r="O252" s="18">
        <v>140</v>
      </c>
      <c r="P252" s="122">
        <f t="shared" si="35"/>
        <v>250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1630.9799999999998</v>
      </c>
      <c r="S260" s="75"/>
    </row>
    <row r="261" spans="1:21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B262" s="120"/>
      <c r="C262" s="119"/>
      <c r="D262" s="24"/>
      <c r="E262" s="119"/>
      <c r="F262" s="120"/>
      <c r="G262" s="31"/>
      <c r="H262" s="120"/>
      <c r="J262" s="31"/>
      <c r="K262" s="32"/>
      <c r="L262" s="95" t="s">
        <v>202</v>
      </c>
      <c r="M262" s="95"/>
      <c r="N262" s="33">
        <f>SUM(M5:M261)</f>
        <v>4655</v>
      </c>
    </row>
    <row r="263" spans="1:21" ht="25.5" x14ac:dyDescent="0.55000000000000004">
      <c r="A263" s="1"/>
      <c r="B263" s="120"/>
      <c r="C263" s="119"/>
      <c r="D263" s="24"/>
      <c r="E263" s="119"/>
      <c r="F263" s="120"/>
      <c r="G263" s="31"/>
      <c r="H263" s="120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20"/>
      <c r="C264" s="119"/>
      <c r="D264" s="24"/>
      <c r="E264" s="119"/>
      <c r="F264" s="120"/>
      <c r="G264" s="31"/>
      <c r="H264" s="120"/>
      <c r="J264" s="31"/>
      <c r="L264" s="34" t="s">
        <v>204</v>
      </c>
      <c r="M264" s="35"/>
      <c r="N264" s="36">
        <f>SUM(O264:AF264)</f>
        <v>1480</v>
      </c>
      <c r="O264" s="2">
        <v>50</v>
      </c>
      <c r="P264" s="2">
        <v>420</v>
      </c>
      <c r="Q264" s="88">
        <v>100</v>
      </c>
      <c r="R264" s="2">
        <v>220</v>
      </c>
      <c r="S264" s="2">
        <v>300</v>
      </c>
      <c r="T264" s="2">
        <v>370</v>
      </c>
      <c r="U264" s="2">
        <v>20</v>
      </c>
    </row>
    <row r="265" spans="1:21" ht="25.5" x14ac:dyDescent="0.55000000000000004">
      <c r="A265" s="1"/>
      <c r="B265" s="120"/>
      <c r="C265" s="119"/>
      <c r="D265" s="24"/>
      <c r="E265" s="119"/>
      <c r="F265" s="120"/>
      <c r="G265" s="31"/>
      <c r="H265" s="120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24"/>
      <c r="F266" s="119"/>
      <c r="G266" s="31"/>
      <c r="H266" s="120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24"/>
      <c r="F267" s="119"/>
      <c r="G267" s="31"/>
      <c r="H267" s="120"/>
      <c r="J267" s="31"/>
      <c r="L267" s="34" t="s">
        <v>207</v>
      </c>
      <c r="M267" s="35"/>
      <c r="N267" s="37">
        <f>SUM(O5:O260)</f>
        <v>270</v>
      </c>
    </row>
    <row r="268" spans="1:21" ht="25.5" x14ac:dyDescent="0.55000000000000004">
      <c r="A268" s="1"/>
      <c r="B268" s="119"/>
      <c r="C268" s="120"/>
      <c r="D268" s="119"/>
      <c r="E268" s="24"/>
      <c r="F268" s="119"/>
      <c r="G268" s="31"/>
      <c r="H268" s="120"/>
      <c r="J268" s="31"/>
      <c r="L268" s="34" t="s">
        <v>208</v>
      </c>
      <c r="M268" s="35"/>
      <c r="N268" s="33">
        <f>N262-N263-N264-N266-N267</f>
        <v>2890</v>
      </c>
    </row>
    <row r="269" spans="1:21" ht="25.5" x14ac:dyDescent="0.55000000000000004">
      <c r="A269" s="1"/>
      <c r="B269" s="119"/>
      <c r="C269" s="120"/>
      <c r="D269" s="119"/>
      <c r="E269" s="24"/>
      <c r="F269" s="119"/>
      <c r="G269" s="31"/>
      <c r="H269" s="120"/>
      <c r="J269" s="31"/>
      <c r="L269" s="34" t="s">
        <v>209</v>
      </c>
      <c r="M269" s="35"/>
      <c r="N269" s="37">
        <v>2890</v>
      </c>
    </row>
    <row r="270" spans="1:21" ht="25.5" x14ac:dyDescent="0.55000000000000004">
      <c r="A270" s="1"/>
      <c r="B270" s="119"/>
      <c r="C270" s="120"/>
      <c r="D270" s="119"/>
      <c r="E270" s="24"/>
      <c r="F270" s="119"/>
      <c r="G270" s="31"/>
      <c r="H270" s="120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24"/>
      <c r="F271" s="119"/>
      <c r="G271" s="120"/>
      <c r="H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H272" s="120"/>
      <c r="J272" s="2"/>
      <c r="L272" s="2"/>
    </row>
    <row r="273" spans="2:13" ht="25.5" x14ac:dyDescent="0.55000000000000004">
      <c r="B273" s="119"/>
      <c r="C273" s="120"/>
      <c r="D273" s="119"/>
      <c r="E273" s="120"/>
      <c r="F273" s="120"/>
      <c r="G273" s="120"/>
      <c r="H273" s="120"/>
      <c r="J273" s="2"/>
      <c r="L273" s="73" t="s">
        <v>272</v>
      </c>
      <c r="M273" s="2" t="s">
        <v>307</v>
      </c>
    </row>
    <row r="274" spans="2:13" x14ac:dyDescent="0.5">
      <c r="B274" s="119"/>
      <c r="C274" s="120"/>
      <c r="D274" s="119"/>
      <c r="E274" s="120"/>
      <c r="F274" s="120"/>
      <c r="G274" s="120"/>
      <c r="H274" s="120"/>
      <c r="J274" s="2"/>
      <c r="L274" s="2"/>
    </row>
    <row r="275" spans="2:13" x14ac:dyDescent="0.5">
      <c r="B275" s="119"/>
      <c r="C275" s="120"/>
      <c r="D275" s="119"/>
      <c r="E275" s="120"/>
      <c r="F275" s="120"/>
      <c r="G275" s="120"/>
      <c r="H275" s="120"/>
      <c r="J275" s="2"/>
      <c r="L275" s="2"/>
    </row>
    <row r="276" spans="2:13" x14ac:dyDescent="0.5">
      <c r="B276" s="119"/>
      <c r="C276" s="120"/>
      <c r="D276" s="119"/>
      <c r="E276" s="120"/>
      <c r="F276" s="120"/>
      <c r="G276" s="120"/>
      <c r="H276" s="120"/>
      <c r="J276" s="2"/>
      <c r="L276" s="2"/>
    </row>
    <row r="277" spans="2:13" x14ac:dyDescent="0.5">
      <c r="J277" s="2"/>
      <c r="L277" s="2"/>
    </row>
    <row r="278" spans="2:13" x14ac:dyDescent="0.5">
      <c r="J278" s="2"/>
      <c r="L278" s="2"/>
    </row>
    <row r="279" spans="2:13" x14ac:dyDescent="0.5">
      <c r="J279" s="2"/>
      <c r="L279" s="2"/>
    </row>
    <row r="280" spans="2:13" x14ac:dyDescent="0.5"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14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300</v>
      </c>
      <c r="P6" s="122">
        <f t="shared" ref="P6:P80" si="3">SUM(M6-O6)</f>
        <v>1300</v>
      </c>
      <c r="Q6" s="121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0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/>
      <c r="P22" s="122">
        <f t="shared" si="3"/>
        <v>1400</v>
      </c>
      <c r="Q22" s="121">
        <v>27.98</v>
      </c>
      <c r="R22" s="43">
        <f t="shared" si="4"/>
        <v>391.72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0</v>
      </c>
      <c r="K31" s="72">
        <v>32</v>
      </c>
      <c r="L31" s="15">
        <v>100</v>
      </c>
      <c r="M31" s="65">
        <f t="shared" si="2"/>
        <v>3200</v>
      </c>
      <c r="N31" s="17" t="s">
        <v>16</v>
      </c>
      <c r="O31" s="18"/>
      <c r="P31" s="122">
        <f t="shared" si="3"/>
        <v>3200</v>
      </c>
      <c r="Q31" s="121">
        <v>34.64</v>
      </c>
      <c r="R31" s="43">
        <f t="shared" si="4"/>
        <v>1108.48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6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1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9</v>
      </c>
      <c r="F125" s="71"/>
      <c r="G125" s="46">
        <f t="shared" si="23"/>
        <v>9</v>
      </c>
      <c r="H125" s="78">
        <v>0</v>
      </c>
      <c r="I125" s="76">
        <v>0</v>
      </c>
      <c r="J125" s="46">
        <f t="shared" si="24"/>
        <v>8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9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59</v>
      </c>
      <c r="F205" s="71"/>
      <c r="G205" s="46">
        <f t="shared" si="30"/>
        <v>59</v>
      </c>
      <c r="H205" s="78">
        <v>0</v>
      </c>
      <c r="I205" s="76">
        <v>0</v>
      </c>
      <c r="J205" s="46">
        <f t="shared" si="31"/>
        <v>59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+'17'!J252</f>
        <v>2</v>
      </c>
      <c r="F252" s="71"/>
      <c r="G252" s="46">
        <f t="shared" si="40"/>
        <v>2</v>
      </c>
      <c r="H252" s="78">
        <v>0</v>
      </c>
      <c r="I252" s="76">
        <v>0</v>
      </c>
      <c r="J252" s="46">
        <f t="shared" si="41"/>
        <v>2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3237.51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8860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1330</v>
      </c>
      <c r="O264" s="2">
        <v>205</v>
      </c>
      <c r="P264" s="2">
        <v>50</v>
      </c>
      <c r="Q264" s="88">
        <v>220</v>
      </c>
      <c r="R264" s="2">
        <v>150</v>
      </c>
      <c r="S264" s="2">
        <v>135</v>
      </c>
      <c r="T264" s="2">
        <v>310</v>
      </c>
      <c r="U264" s="2">
        <v>100</v>
      </c>
      <c r="V264" s="2">
        <v>160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Y43" sqref="Y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68" si="1">+G5-H5-K5-I5</f>
        <v>13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23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14</v>
      </c>
      <c r="F6" s="71">
        <v>10</v>
      </c>
      <c r="G6" s="46">
        <f t="shared" si="0"/>
        <v>24</v>
      </c>
      <c r="H6" s="78">
        <v>0</v>
      </c>
      <c r="I6" s="76">
        <v>0</v>
      </c>
      <c r="J6" s="46">
        <f t="shared" si="1"/>
        <v>19</v>
      </c>
      <c r="K6" s="72">
        <v>5</v>
      </c>
      <c r="L6" s="15">
        <v>100</v>
      </c>
      <c r="M6" s="65">
        <f t="shared" ref="M6:M69" si="2">+L6*K6</f>
        <v>500</v>
      </c>
      <c r="N6" s="17" t="s">
        <v>16</v>
      </c>
      <c r="O6" s="18"/>
      <c r="P6" s="23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3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23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0</v>
      </c>
      <c r="F22" s="71">
        <v>15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1"/>
        <v>26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1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1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4</v>
      </c>
      <c r="F40" s="71">
        <v>2</v>
      </c>
      <c r="G40" s="46">
        <f t="shared" si="5"/>
        <v>6</v>
      </c>
      <c r="H40" s="78">
        <v>0</v>
      </c>
      <c r="I40" s="76">
        <v>0</v>
      </c>
      <c r="J40" s="46">
        <f t="shared" si="1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5</v>
      </c>
      <c r="F41" s="71">
        <v>2</v>
      </c>
      <c r="G41" s="46">
        <f t="shared" si="5"/>
        <v>7</v>
      </c>
      <c r="H41" s="78">
        <v>0</v>
      </c>
      <c r="I41" s="76">
        <v>0</v>
      </c>
      <c r="J41" s="46">
        <f t="shared" si="1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1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8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1"/>
        <v>7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1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1"/>
        <v>10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5</v>
      </c>
      <c r="K53" s="72">
        <v>1</v>
      </c>
      <c r="L53" s="20">
        <v>50</v>
      </c>
      <c r="M53" s="65">
        <f t="shared" si="2"/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1"/>
        <v>6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1"/>
        <v>3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1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1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2</v>
      </c>
      <c r="F64" s="71">
        <v>1</v>
      </c>
      <c r="G64" s="46">
        <f t="shared" si="5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>
        <v>4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7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si="7"/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18"/>
        <v>7</v>
      </c>
      <c r="H112" s="78">
        <v>0</v>
      </c>
      <c r="I112" s="76">
        <v>0</v>
      </c>
      <c r="J112" s="46">
        <f t="shared" si="6"/>
        <v>6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18"/>
        <v>6</v>
      </c>
      <c r="H113" s="78">
        <v>0</v>
      </c>
      <c r="I113" s="76">
        <v>0</v>
      </c>
      <c r="J113" s="46">
        <f t="shared" si="6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12</v>
      </c>
      <c r="F115" s="71"/>
      <c r="G115" s="46">
        <f t="shared" si="18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/>
      <c r="G116" s="46">
        <f t="shared" si="18"/>
        <v>3</v>
      </c>
      <c r="H116" s="78">
        <v>0</v>
      </c>
      <c r="I116" s="76">
        <v>0</v>
      </c>
      <c r="J116" s="46">
        <f t="shared" si="6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7</v>
      </c>
      <c r="F117" s="71"/>
      <c r="G117" s="46">
        <f t="shared" si="18"/>
        <v>7</v>
      </c>
      <c r="H117" s="78">
        <v>0</v>
      </c>
      <c r="I117" s="76">
        <v>0</v>
      </c>
      <c r="J117" s="46">
        <f t="shared" si="6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8</v>
      </c>
      <c r="F125" s="71"/>
      <c r="G125" s="46">
        <f t="shared" si="18"/>
        <v>8</v>
      </c>
      <c r="H125" s="78">
        <v>0</v>
      </c>
      <c r="I125" s="76">
        <v>0</v>
      </c>
      <c r="J125" s="46">
        <f t="shared" si="6"/>
        <v>6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6</v>
      </c>
      <c r="F126" s="71"/>
      <c r="G126" s="46">
        <f t="shared" si="18"/>
        <v>6</v>
      </c>
      <c r="H126" s="78">
        <v>0</v>
      </c>
      <c r="I126" s="76">
        <v>0</v>
      </c>
      <c r="J126" s="46">
        <f t="shared" si="6"/>
        <v>5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>
        <v>2</v>
      </c>
      <c r="G131" s="46">
        <f t="shared" si="18"/>
        <v>2</v>
      </c>
      <c r="H131" s="78">
        <v>0</v>
      </c>
      <c r="I131" s="76">
        <v>0</v>
      </c>
      <c r="J131" s="46">
        <f t="shared" si="6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2</v>
      </c>
      <c r="F133" s="71">
        <v>2</v>
      </c>
      <c r="G133" s="46">
        <f t="shared" si="18"/>
        <v>4</v>
      </c>
      <c r="H133" s="78">
        <v>0</v>
      </c>
      <c r="I133" s="76">
        <v>0</v>
      </c>
      <c r="J133" s="46">
        <f t="shared" ref="J133:J196" si="22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</v>
      </c>
      <c r="F175" s="71">
        <v>10</v>
      </c>
      <c r="G175" s="46">
        <f t="shared" si="24"/>
        <v>11</v>
      </c>
      <c r="H175" s="78">
        <v>0</v>
      </c>
      <c r="I175" s="76">
        <v>0</v>
      </c>
      <c r="J175" s="46">
        <f t="shared" si="22"/>
        <v>10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5</v>
      </c>
      <c r="F180" s="71"/>
      <c r="G180" s="46">
        <f t="shared" si="24"/>
        <v>5</v>
      </c>
      <c r="H180" s="78">
        <v>0</v>
      </c>
      <c r="I180" s="76">
        <v>0</v>
      </c>
      <c r="J180" s="46">
        <f t="shared" si="22"/>
        <v>5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12</v>
      </c>
      <c r="F193" s="71"/>
      <c r="G193" s="46">
        <f t="shared" si="24"/>
        <v>12</v>
      </c>
      <c r="H193" s="78">
        <v>0</v>
      </c>
      <c r="I193" s="76">
        <v>0</v>
      </c>
      <c r="J193" s="46">
        <f t="shared" si="22"/>
        <v>11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24"/>
        <v>7</v>
      </c>
      <c r="H194" s="78">
        <v>0</v>
      </c>
      <c r="I194" s="76">
        <v>0</v>
      </c>
      <c r="J194" s="46">
        <f t="shared" si="22"/>
        <v>6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9</v>
      </c>
      <c r="F195" s="71"/>
      <c r="G195" s="46">
        <f t="shared" si="24"/>
        <v>9</v>
      </c>
      <c r="H195" s="78">
        <v>0</v>
      </c>
      <c r="I195" s="76">
        <v>0</v>
      </c>
      <c r="J195" s="46">
        <f t="shared" si="22"/>
        <v>9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8</v>
      </c>
      <c r="F196" s="71"/>
      <c r="G196" s="46">
        <f t="shared" si="24"/>
        <v>8</v>
      </c>
      <c r="H196" s="78">
        <v>0</v>
      </c>
      <c r="I196" s="76">
        <v>0</v>
      </c>
      <c r="J196" s="46">
        <f t="shared" si="22"/>
        <v>6</v>
      </c>
      <c r="K196" s="72">
        <v>2</v>
      </c>
      <c r="L196" s="20">
        <v>120</v>
      </c>
      <c r="M196" s="65">
        <f t="shared" si="23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27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59</v>
      </c>
      <c r="F205" s="71"/>
      <c r="G205" s="46">
        <f t="shared" si="24"/>
        <v>59</v>
      </c>
      <c r="H205" s="78">
        <v>0</v>
      </c>
      <c r="I205" s="76">
        <v>0</v>
      </c>
      <c r="J205" s="46">
        <f t="shared" si="30"/>
        <v>59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4</v>
      </c>
      <c r="F208" s="71"/>
      <c r="G208" s="46">
        <f t="shared" si="24"/>
        <v>4</v>
      </c>
      <c r="H208" s="78">
        <v>0</v>
      </c>
      <c r="I208" s="76">
        <v>0</v>
      </c>
      <c r="J208" s="46">
        <f t="shared" si="30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3</v>
      </c>
      <c r="G249" s="46">
        <f t="shared" si="34"/>
        <v>3</v>
      </c>
      <c r="H249" s="78">
        <v>0</v>
      </c>
      <c r="I249" s="76">
        <v>0</v>
      </c>
      <c r="J249" s="46">
        <f t="shared" si="3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+'18'!J251</f>
        <v>0</v>
      </c>
      <c r="F251" s="71"/>
      <c r="G251" s="46">
        <f t="shared" si="33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+'18'!J252</f>
        <v>2</v>
      </c>
      <c r="F252" s="71"/>
      <c r="G252" s="46">
        <f t="shared" si="33"/>
        <v>2</v>
      </c>
      <c r="H252" s="78">
        <v>0</v>
      </c>
      <c r="I252" s="76">
        <v>0</v>
      </c>
      <c r="J252" s="46">
        <f t="shared" si="30"/>
        <v>2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ref="M258" si="45">+L258*K258</f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1218.1600000000003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885</v>
      </c>
      <c r="O264" s="2">
        <v>165</v>
      </c>
      <c r="P264" s="2">
        <v>120</v>
      </c>
      <c r="Q264" s="88">
        <v>300</v>
      </c>
      <c r="R264" s="2">
        <v>50</v>
      </c>
      <c r="S264" s="2">
        <v>150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L143" sqref="L1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19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>SUM(M32-O32)</f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3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4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 t="shared" si="3"/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3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>
        <v>50</v>
      </c>
      <c r="P112" s="122">
        <f t="shared" si="7"/>
        <v>250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3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4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59</v>
      </c>
      <c r="F205" s="71"/>
      <c r="G205" s="46">
        <f t="shared" si="27"/>
        <v>59</v>
      </c>
      <c r="H205" s="78">
        <v>0</v>
      </c>
      <c r="I205" s="76">
        <v>0</v>
      </c>
      <c r="J205" s="46">
        <f t="shared" si="28"/>
        <v>58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1</v>
      </c>
      <c r="K208" s="72">
        <v>3</v>
      </c>
      <c r="L208" s="20">
        <v>50</v>
      </c>
      <c r="M208" s="65">
        <f t="shared" si="31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2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+'19'!J252</f>
        <v>2</v>
      </c>
      <c r="F252" s="71"/>
      <c r="G252" s="46">
        <f t="shared" si="37"/>
        <v>2</v>
      </c>
      <c r="H252" s="78">
        <v>0</v>
      </c>
      <c r="I252" s="76">
        <v>0</v>
      </c>
      <c r="J252" s="46">
        <f t="shared" si="40"/>
        <v>0</v>
      </c>
      <c r="K252" s="72">
        <v>2</v>
      </c>
      <c r="L252" s="20">
        <v>39</v>
      </c>
      <c r="M252" s="65">
        <f t="shared" si="31"/>
        <v>78</v>
      </c>
      <c r="N252" s="17" t="s">
        <v>16</v>
      </c>
      <c r="O252" s="18">
        <v>28</v>
      </c>
      <c r="P252" s="122">
        <f t="shared" si="35"/>
        <v>50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1502.0699999999997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3678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420</v>
      </c>
      <c r="O264" s="2">
        <v>150</v>
      </c>
      <c r="P264" s="2">
        <v>100</v>
      </c>
      <c r="Q264" s="88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G276" sqref="G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</v>
      </c>
      <c r="F11" s="71"/>
      <c r="G11" s="46">
        <f t="shared" si="0"/>
        <v>2</v>
      </c>
      <c r="H11" s="78">
        <v>1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6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2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23.7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23.7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23.7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131.46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>
        <v>30</v>
      </c>
      <c r="G6" s="46">
        <f t="shared" si="0"/>
        <v>47</v>
      </c>
      <c r="H6" s="78">
        <v>0</v>
      </c>
      <c r="I6" s="76">
        <v>0</v>
      </c>
      <c r="J6" s="46">
        <f t="shared" si="1"/>
        <v>42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13</v>
      </c>
      <c r="F22" s="71">
        <v>25</v>
      </c>
      <c r="G22" s="46">
        <f t="shared" si="0"/>
        <v>38</v>
      </c>
      <c r="H22" s="78">
        <v>0</v>
      </c>
      <c r="I22" s="76">
        <v>0</v>
      </c>
      <c r="J22" s="46">
        <f t="shared" si="1"/>
        <v>37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19</v>
      </c>
      <c r="F24" s="71">
        <v>5</v>
      </c>
      <c r="G24" s="46">
        <f t="shared" si="0"/>
        <v>24</v>
      </c>
      <c r="H24" s="78">
        <v>0</v>
      </c>
      <c r="I24" s="76">
        <v>0</v>
      </c>
      <c r="J24" s="46">
        <f t="shared" si="1"/>
        <v>23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8</v>
      </c>
      <c r="F31" s="71">
        <v>25</v>
      </c>
      <c r="G31" s="46">
        <f t="shared" si="5"/>
        <v>33</v>
      </c>
      <c r="H31" s="78">
        <v>0</v>
      </c>
      <c r="I31" s="76">
        <v>0</v>
      </c>
      <c r="J31" s="46">
        <f t="shared" si="6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>
        <v>10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6</v>
      </c>
      <c r="F55" s="71"/>
      <c r="G55" s="46">
        <f t="shared" si="5"/>
        <v>6</v>
      </c>
      <c r="H55" s="78">
        <v>0</v>
      </c>
      <c r="I55" s="76">
        <v>0</v>
      </c>
      <c r="J55" s="46">
        <f t="shared" si="6"/>
        <v>5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 t="shared" si="3"/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7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</v>
      </c>
      <c r="F116" s="71">
        <v>5</v>
      </c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1</v>
      </c>
      <c r="F208" s="71">
        <v>5</v>
      </c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1</v>
      </c>
      <c r="F249" s="71">
        <v>3</v>
      </c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>
        <v>23.7</v>
      </c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>
        <v>23.7</v>
      </c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>
        <v>23.7</v>
      </c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593.81999999999994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225</v>
      </c>
      <c r="O264" s="2">
        <v>225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46"/>
  <sheetViews>
    <sheetView zoomScale="70" zoomScaleNormal="70" workbookViewId="0">
      <pane xSplit="10" ySplit="4" topLeftCell="N5" activePane="bottomRight" state="frozen"/>
      <selection activeCell="L255" sqref="L255"/>
      <selection pane="topRight" activeCell="L255" sqref="L255"/>
      <selection pane="bottomLeft" activeCell="L255" sqref="L255"/>
      <selection pane="bottomRight" activeCell="H17" sqref="H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7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2">
        <f t="shared" si="3"/>
        <v>250</v>
      </c>
      <c r="Q18" s="121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18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2">
        <f t="shared" si="3"/>
        <v>250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20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2">
        <f t="shared" si="3"/>
        <v>250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5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55</v>
      </c>
      <c r="P81" s="122">
        <f t="shared" si="7"/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4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4</v>
      </c>
      <c r="F126" s="71"/>
      <c r="G126" s="46">
        <f t="shared" si="20"/>
        <v>4</v>
      </c>
      <c r="H126" s="78">
        <v>1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9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58</v>
      </c>
      <c r="F205" s="71"/>
      <c r="G205" s="46">
        <f t="shared" si="27"/>
        <v>58</v>
      </c>
      <c r="H205" s="78">
        <v>0</v>
      </c>
      <c r="I205" s="76">
        <v>0</v>
      </c>
      <c r="J205" s="46">
        <f t="shared" si="28"/>
        <v>56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5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0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>
        <v>23.7</v>
      </c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1106.2699999999998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255</v>
      </c>
      <c r="P264" s="2">
        <v>125</v>
      </c>
      <c r="Q264" s="2">
        <v>135</v>
      </c>
      <c r="S264" s="2">
        <v>205</v>
      </c>
      <c r="T264" s="2">
        <v>100</v>
      </c>
      <c r="U264" s="2">
        <v>250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5" sqref="L255"/>
      <selection pane="topRight" activeCell="L255" sqref="L255"/>
      <selection pane="bottomLeft" activeCell="L255" sqref="L255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14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250</v>
      </c>
      <c r="P28" s="122">
        <f t="shared" si="3"/>
        <v>350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6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2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15</v>
      </c>
      <c r="P180" s="122">
        <f t="shared" si="35"/>
        <v>55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27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39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39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>
        <v>23.7</v>
      </c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35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>
        <v>23.7</v>
      </c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>
        <v>23.7</v>
      </c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1054.25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100</v>
      </c>
      <c r="P264" s="2">
        <v>200</v>
      </c>
      <c r="Q264" s="2">
        <v>50</v>
      </c>
      <c r="R264" s="2">
        <v>200</v>
      </c>
      <c r="S264" s="2">
        <v>115</v>
      </c>
      <c r="T264" s="2">
        <v>300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5" sqref="L255"/>
      <selection pane="topRight" activeCell="L255" sqref="L255"/>
      <selection pane="bottomLeft" activeCell="L255" sqref="L255"/>
      <selection pane="bottomRight" activeCell="I18" sqref="I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55</v>
      </c>
      <c r="F205" s="71"/>
      <c r="G205" s="46">
        <f t="shared" si="27"/>
        <v>55</v>
      </c>
      <c r="H205" s="78">
        <v>0</v>
      </c>
      <c r="I205" s="76">
        <v>0</v>
      </c>
      <c r="J205" s="46">
        <f t="shared" si="28"/>
        <v>55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>
        <v>23.7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>
        <v>23.7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>
        <v>23.7</v>
      </c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588.61000000000013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435</v>
      </c>
      <c r="P264" s="2">
        <v>100</v>
      </c>
      <c r="Q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5" sqref="L255"/>
      <selection pane="topRight" activeCell="L255" sqref="L255"/>
      <selection pane="bottomLeft" activeCell="L255" sqref="L255"/>
      <selection pane="bottomRight" activeCell="U19" sqref="U1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35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33</v>
      </c>
      <c r="F22" s="71">
        <v>5</v>
      </c>
      <c r="G22" s="46">
        <f t="shared" si="0"/>
        <v>38</v>
      </c>
      <c r="H22" s="78">
        <v>0</v>
      </c>
      <c r="I22" s="76">
        <v>0</v>
      </c>
      <c r="J22" s="46">
        <f t="shared" si="1"/>
        <v>35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25</v>
      </c>
      <c r="F31" s="71">
        <v>10</v>
      </c>
      <c r="G31" s="46">
        <f t="shared" si="5"/>
        <v>35</v>
      </c>
      <c r="H31" s="78">
        <v>0</v>
      </c>
      <c r="I31" s="76">
        <v>0</v>
      </c>
      <c r="J31" s="46">
        <f t="shared" si="6"/>
        <v>35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9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/>
      <c r="P49" s="122">
        <f t="shared" si="3"/>
        <v>250</v>
      </c>
      <c r="Q49" s="121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</v>
      </c>
      <c r="F112" s="71">
        <v>5</v>
      </c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2</v>
      </c>
      <c r="F180" s="71">
        <v>5</v>
      </c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7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7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55</v>
      </c>
      <c r="F205" s="71"/>
      <c r="G205" s="46">
        <f t="shared" si="27"/>
        <v>55</v>
      </c>
      <c r="H205" s="78">
        <v>0</v>
      </c>
      <c r="I205" s="76">
        <v>0</v>
      </c>
      <c r="J205" s="46">
        <f t="shared" si="28"/>
        <v>55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23.7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713.54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60</v>
      </c>
      <c r="P264" s="2">
        <v>150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I18" sqref="I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2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50</v>
      </c>
      <c r="P5" s="122">
        <f>SUM(M5-O5)</f>
        <v>450</v>
      </c>
      <c r="Q5" s="121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6</v>
      </c>
      <c r="K24" s="72">
        <v>10</v>
      </c>
      <c r="L24" s="15">
        <v>100</v>
      </c>
      <c r="M24" s="65">
        <f t="shared" si="2"/>
        <v>1000</v>
      </c>
      <c r="N24" s="17" t="s">
        <v>16</v>
      </c>
      <c r="O24" s="18">
        <v>500</v>
      </c>
      <c r="P24" s="122">
        <f t="shared" si="3"/>
        <v>500</v>
      </c>
      <c r="Q24" s="121">
        <v>38.659999999999997</v>
      </c>
      <c r="R24" s="43">
        <f t="shared" si="4"/>
        <v>386.59999999999997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33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2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3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55</v>
      </c>
      <c r="F205" s="71"/>
      <c r="G205" s="46">
        <f t="shared" si="27"/>
        <v>55</v>
      </c>
      <c r="H205" s="78">
        <v>0</v>
      </c>
      <c r="I205" s="76">
        <v>0</v>
      </c>
      <c r="J205" s="46">
        <f t="shared" si="28"/>
        <v>55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0</v>
      </c>
      <c r="K208" s="72">
        <v>5</v>
      </c>
      <c r="L208" s="20">
        <v>50</v>
      </c>
      <c r="M208" s="65">
        <f t="shared" si="31"/>
        <v>250</v>
      </c>
      <c r="N208" s="17" t="s">
        <v>16</v>
      </c>
      <c r="O208" s="18"/>
      <c r="P208" s="122">
        <f t="shared" si="35"/>
        <v>250</v>
      </c>
      <c r="Q208" s="90">
        <v>33</v>
      </c>
      <c r="R208" s="43">
        <f t="shared" si="32"/>
        <v>165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+'26'!J253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23.7</v>
      </c>
      <c r="R259" s="43">
        <f t="shared" ref="R259" si="58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1438.3899999999996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3885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1670</v>
      </c>
      <c r="O264" s="2">
        <v>300</v>
      </c>
      <c r="P264" s="2">
        <v>200</v>
      </c>
      <c r="Q264" s="2">
        <v>250</v>
      </c>
      <c r="R264" s="2">
        <v>50</v>
      </c>
      <c r="S264" s="2">
        <v>155</v>
      </c>
      <c r="T264" s="2">
        <v>200</v>
      </c>
      <c r="U264" s="2">
        <v>200</v>
      </c>
      <c r="V264" s="2">
        <v>65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L255" sqref="L255"/>
      <selection pane="topRight" activeCell="L255" sqref="L255"/>
      <selection pane="bottomLeft" activeCell="L255" sqref="L255"/>
      <selection pane="bottomRight" activeCell="H22" sqref="H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55</v>
      </c>
      <c r="F205" s="71"/>
      <c r="G205" s="46">
        <f t="shared" si="27"/>
        <v>55</v>
      </c>
      <c r="H205" s="78">
        <v>0</v>
      </c>
      <c r="I205" s="76">
        <v>0</v>
      </c>
      <c r="J205" s="46">
        <f t="shared" si="28"/>
        <v>54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5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+'27'!J253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23.7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302.05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255</v>
      </c>
      <c r="O264" s="2">
        <v>200</v>
      </c>
      <c r="P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M257" activePane="bottomRight" state="frozen"/>
      <selection activeCell="L255" sqref="L255"/>
      <selection pane="topRight" activeCell="L255" sqref="L255"/>
      <selection pane="bottomLeft" activeCell="L255" sqref="L255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1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>
        <v>2</v>
      </c>
      <c r="G20" s="46">
        <f t="shared" si="0"/>
        <v>3</v>
      </c>
      <c r="H20" s="78">
        <v>1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6</v>
      </c>
      <c r="F24" s="71">
        <v>4</v>
      </c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10</v>
      </c>
      <c r="F28" s="71">
        <v>5</v>
      </c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11</v>
      </c>
      <c r="F48" s="71"/>
      <c r="G48" s="46">
        <f t="shared" si="5"/>
        <v>11</v>
      </c>
      <c r="H48" s="78">
        <v>1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1433</v>
      </c>
      <c r="D96" s="10" t="s">
        <v>434</v>
      </c>
      <c r="E96" s="64">
        <f>+'28'!J96</f>
        <v>0</v>
      </c>
      <c r="F96" s="71">
        <v>100</v>
      </c>
      <c r="G96" s="46">
        <f t="shared" si="20"/>
        <v>100</v>
      </c>
      <c r="H96" s="78">
        <v>0</v>
      </c>
      <c r="I96" s="76">
        <v>0</v>
      </c>
      <c r="J96" s="46">
        <f t="shared" si="21"/>
        <v>28</v>
      </c>
      <c r="K96" s="72">
        <v>72</v>
      </c>
      <c r="L96" s="20">
        <v>10</v>
      </c>
      <c r="M96" s="65">
        <f t="shared" si="8"/>
        <v>720</v>
      </c>
      <c r="N96" s="17" t="s">
        <v>16</v>
      </c>
      <c r="O96" s="18"/>
      <c r="P96" s="122">
        <f t="shared" si="7"/>
        <v>720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4</v>
      </c>
      <c r="F113" s="71">
        <v>5</v>
      </c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6</v>
      </c>
      <c r="F115" s="71">
        <v>10</v>
      </c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>
        <v>2</v>
      </c>
      <c r="G133" s="46">
        <f t="shared" si="20"/>
        <v>3</v>
      </c>
      <c r="H133" s="78">
        <v>0</v>
      </c>
      <c r="I133" s="76">
        <v>0</v>
      </c>
      <c r="J133" s="46">
        <f t="shared" si="21"/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>
        <v>5</v>
      </c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54</v>
      </c>
      <c r="F205" s="71"/>
      <c r="G205" s="46">
        <f t="shared" si="27"/>
        <v>54</v>
      </c>
      <c r="H205" s="78">
        <v>0</v>
      </c>
      <c r="I205" s="76">
        <v>0</v>
      </c>
      <c r="J205" s="46">
        <f t="shared" si="28"/>
        <v>53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4</v>
      </c>
      <c r="G249" s="46">
        <f t="shared" si="39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>
        <v>39</v>
      </c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5"/>
        <v>0</v>
      </c>
      <c r="Q259" s="90">
        <v>23.7</v>
      </c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873.03999999999985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855</v>
      </c>
      <c r="O264" s="2">
        <v>325</v>
      </c>
      <c r="P264" s="2">
        <v>330</v>
      </c>
      <c r="Q264" s="2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5" sqref="L255"/>
      <selection pane="topRight" activeCell="L255" sqref="L255"/>
      <selection pane="bottomLeft" activeCell="L255" sqref="L255"/>
      <selection pane="bottomRight" activeCell="R272" sqref="R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15</v>
      </c>
      <c r="P22" s="122">
        <f t="shared" si="3"/>
        <v>85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15</v>
      </c>
      <c r="P24" s="122">
        <f t="shared" si="3"/>
        <v>85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20</v>
      </c>
      <c r="P28" s="122">
        <f t="shared" si="3"/>
        <v>180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>
        <v>20059797</v>
      </c>
      <c r="C96" s="19" t="s">
        <v>1433</v>
      </c>
      <c r="D96" s="10" t="s">
        <v>434</v>
      </c>
      <c r="E96" s="64">
        <f>+'29'!J96</f>
        <v>28</v>
      </c>
      <c r="F96" s="71"/>
      <c r="G96" s="46">
        <f t="shared" si="20"/>
        <v>28</v>
      </c>
      <c r="H96" s="78">
        <v>0</v>
      </c>
      <c r="I96" s="76">
        <v>0</v>
      </c>
      <c r="J96" s="46">
        <f t="shared" si="21"/>
        <v>0</v>
      </c>
      <c r="K96" s="72">
        <v>28</v>
      </c>
      <c r="L96" s="20">
        <v>10</v>
      </c>
      <c r="M96" s="65">
        <f t="shared" si="8"/>
        <v>280</v>
      </c>
      <c r="N96" s="17" t="s">
        <v>16</v>
      </c>
      <c r="O96" s="18"/>
      <c r="P96" s="122">
        <f t="shared" si="7"/>
        <v>280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25</v>
      </c>
      <c r="P131" s="122">
        <f t="shared" si="7"/>
        <v>75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7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6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3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>
        <v>4</v>
      </c>
      <c r="G249" s="46">
        <f t="shared" si="39"/>
        <v>4</v>
      </c>
      <c r="H249" s="78">
        <v>0</v>
      </c>
      <c r="I249" s="76">
        <v>0</v>
      </c>
      <c r="J249" s="46">
        <f t="shared" si="40"/>
        <v>2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>
        <v>23.7</v>
      </c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643.97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485</v>
      </c>
      <c r="O264" s="2">
        <v>310</v>
      </c>
      <c r="P264" s="2">
        <v>100</v>
      </c>
      <c r="Q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W346"/>
  <sheetViews>
    <sheetView zoomScale="70" zoomScaleNormal="70" workbookViewId="0">
      <pane xSplit="10" ySplit="4" topLeftCell="K246" activePane="bottomRight" state="frozen"/>
      <selection activeCell="L255" sqref="L255"/>
      <selection pane="topRight" activeCell="L255" sqref="L255"/>
      <selection pane="bottomLeft" activeCell="L255" sqref="L255"/>
      <selection pane="bottomRight" activeCell="U270" sqref="U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>SUM(M6-O6)</f>
        <v>400</v>
      </c>
      <c r="Q6" s="121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69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>SUM(M11-O11)</f>
        <v>100</v>
      </c>
      <c r="Q11" s="121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60</v>
      </c>
      <c r="M18" s="65">
        <f t="shared" si="2"/>
        <v>60</v>
      </c>
      <c r="N18" s="17" t="s">
        <v>16</v>
      </c>
      <c r="O18" s="18"/>
      <c r="P18" s="122">
        <f>SUM(M18-O18)</f>
        <v>60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>SUM(M20-O20)</f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20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130</v>
      </c>
      <c r="P22" s="122">
        <f>SUM(M22-O22)</f>
        <v>970</v>
      </c>
      <c r="Q22" s="121">
        <v>27.98</v>
      </c>
      <c r="R22" s="43">
        <f t="shared" si="3"/>
        <v>307.78000000000003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</v>
      </c>
      <c r="P24" s="122">
        <f>SUM(M24-O24)</f>
        <v>285</v>
      </c>
      <c r="Q24" s="121">
        <v>38.659999999999997</v>
      </c>
      <c r="R24" s="43">
        <f t="shared" si="3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22">
        <f>SUM(M28-O28)</f>
        <v>160</v>
      </c>
      <c r="Q28" s="121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19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165</v>
      </c>
      <c r="P31" s="122">
        <f t="shared" si="4"/>
        <v>935</v>
      </c>
      <c r="Q31" s="121">
        <v>34.64</v>
      </c>
      <c r="R31" s="43">
        <f t="shared" si="3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4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>SUM(M41-O41)</f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10</v>
      </c>
      <c r="F52" s="71"/>
      <c r="G52" s="46">
        <f t="shared" si="5"/>
        <v>10</v>
      </c>
      <c r="H52" s="78">
        <v>0</v>
      </c>
      <c r="I52" s="76">
        <v>0</v>
      </c>
      <c r="J52" s="46">
        <f t="shared" si="6"/>
        <v>10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5</v>
      </c>
      <c r="F55" s="71"/>
      <c r="G55" s="46">
        <f t="shared" si="5"/>
        <v>5</v>
      </c>
      <c r="H55" s="78">
        <v>0</v>
      </c>
      <c r="I55" s="76">
        <v>0</v>
      </c>
      <c r="J55" s="46">
        <f t="shared" si="6"/>
        <v>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/>
      <c r="G66" s="46">
        <f t="shared" si="5"/>
        <v>2</v>
      </c>
      <c r="H66" s="78">
        <v>2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>SUM(M74-O74)</f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>SUM(M77-O77)</f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6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>SUM(M113-O113)</f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5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>SUM(M117-O117)</f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1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>SUM(M125-O125)</f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>SUM(M131-O131)</f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5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22">
        <f>SUM(M180-O180)</f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>
        <v>10</v>
      </c>
      <c r="P195" s="122">
        <f>SUM(M195-O195)</f>
        <v>50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52</v>
      </c>
      <c r="F205" s="71"/>
      <c r="G205" s="46">
        <f t="shared" si="27"/>
        <v>52</v>
      </c>
      <c r="H205" s="78">
        <v>0</v>
      </c>
      <c r="I205" s="76">
        <v>0</v>
      </c>
      <c r="J205" s="46">
        <f t="shared" si="28"/>
        <v>52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2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2">
        <f>SUM(M209-O209)</f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>SUM(M249-O249)</f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20057083</v>
      </c>
      <c r="C251" s="19" t="s">
        <v>1429</v>
      </c>
      <c r="D251" s="10" t="s">
        <v>564</v>
      </c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27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23.7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20037458</v>
      </c>
      <c r="C252" s="19" t="s">
        <v>1430</v>
      </c>
      <c r="D252" s="10" t="s">
        <v>434</v>
      </c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23.7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20039414</v>
      </c>
      <c r="C253" s="19" t="s">
        <v>1431</v>
      </c>
      <c r="D253" s="10" t="s">
        <v>564</v>
      </c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>
        <v>23.7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1432</v>
      </c>
      <c r="D254" s="10" t="s">
        <v>564</v>
      </c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>
        <v>23.7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>
        <v>23.7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>
        <v>23.7</v>
      </c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>
        <v>23.7</v>
      </c>
      <c r="R257" s="43">
        <f t="shared" ref="R257" si="5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>
        <v>23.7</v>
      </c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>
        <v>23.7</v>
      </c>
      <c r="R259" s="43">
        <f t="shared" ref="R259" si="5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1680.8400000000004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4840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1970</v>
      </c>
      <c r="O264" s="2">
        <v>130</v>
      </c>
      <c r="P264" s="2">
        <v>50</v>
      </c>
      <c r="Q264" s="2">
        <v>250</v>
      </c>
      <c r="R264" s="2">
        <v>350</v>
      </c>
      <c r="S264" s="2">
        <v>250</v>
      </c>
      <c r="T264" s="2">
        <v>275</v>
      </c>
      <c r="U264" s="2">
        <v>165</v>
      </c>
      <c r="V264" s="2">
        <v>250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2495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2495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2025-06-02T04:19:27Z</cp:lastPrinted>
  <dcterms:created xsi:type="dcterms:W3CDTF">2023-12-01T06:41:03Z</dcterms:created>
  <dcterms:modified xsi:type="dcterms:W3CDTF">2025-06-02T04:19:32Z</dcterms:modified>
</cp:coreProperties>
</file>