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B0DA0CF6-F037-4D44-9F47-16D3C061565B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สรุป!$A$4:$AC$271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8" l="1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K6" i="8"/>
  <c r="K7" i="8"/>
  <c r="K8" i="8"/>
  <c r="K9" i="8"/>
  <c r="K10" i="8"/>
  <c r="K11" i="8"/>
  <c r="J11" i="8" s="1"/>
  <c r="K12" i="8"/>
  <c r="K13" i="8"/>
  <c r="K14" i="8"/>
  <c r="K15" i="8"/>
  <c r="K16" i="8"/>
  <c r="K17" i="8"/>
  <c r="K18" i="8"/>
  <c r="K19" i="8"/>
  <c r="J19" i="8" s="1"/>
  <c r="K20" i="8"/>
  <c r="K21" i="8"/>
  <c r="K22" i="8"/>
  <c r="K23" i="8"/>
  <c r="K24" i="8"/>
  <c r="K25" i="8"/>
  <c r="K26" i="8"/>
  <c r="K27" i="8"/>
  <c r="J27" i="8" s="1"/>
  <c r="K28" i="8"/>
  <c r="K29" i="8"/>
  <c r="K30" i="8"/>
  <c r="K31" i="8"/>
  <c r="K32" i="8"/>
  <c r="K33" i="8"/>
  <c r="K34" i="8"/>
  <c r="K35" i="8"/>
  <c r="J35" i="8" s="1"/>
  <c r="K36" i="8"/>
  <c r="K37" i="8"/>
  <c r="K38" i="8"/>
  <c r="K39" i="8"/>
  <c r="K40" i="8"/>
  <c r="K41" i="8"/>
  <c r="K42" i="8"/>
  <c r="K43" i="8"/>
  <c r="J43" i="8" s="1"/>
  <c r="K44" i="8"/>
  <c r="K45" i="8"/>
  <c r="K46" i="8"/>
  <c r="K47" i="8"/>
  <c r="K48" i="8"/>
  <c r="K49" i="8"/>
  <c r="K50" i="8"/>
  <c r="K51" i="8"/>
  <c r="J51" i="8" s="1"/>
  <c r="K52" i="8"/>
  <c r="K53" i="8"/>
  <c r="K54" i="8"/>
  <c r="K55" i="8"/>
  <c r="K56" i="8"/>
  <c r="K57" i="8"/>
  <c r="K58" i="8"/>
  <c r="K59" i="8"/>
  <c r="J59" i="8" s="1"/>
  <c r="K60" i="8"/>
  <c r="K61" i="8"/>
  <c r="K62" i="8"/>
  <c r="K63" i="8"/>
  <c r="K64" i="8"/>
  <c r="K65" i="8"/>
  <c r="K66" i="8"/>
  <c r="K67" i="8"/>
  <c r="J67" i="8" s="1"/>
  <c r="K68" i="8"/>
  <c r="K69" i="8"/>
  <c r="K70" i="8"/>
  <c r="K71" i="8"/>
  <c r="K72" i="8"/>
  <c r="K73" i="8"/>
  <c r="K74" i="8"/>
  <c r="K75" i="8"/>
  <c r="J75" i="8" s="1"/>
  <c r="K76" i="8"/>
  <c r="K77" i="8"/>
  <c r="K78" i="8"/>
  <c r="K79" i="8"/>
  <c r="K80" i="8"/>
  <c r="K81" i="8"/>
  <c r="K82" i="8"/>
  <c r="K83" i="8"/>
  <c r="J83" i="8" s="1"/>
  <c r="K84" i="8"/>
  <c r="K85" i="8"/>
  <c r="K86" i="8"/>
  <c r="K87" i="8"/>
  <c r="K88" i="8"/>
  <c r="K89" i="8"/>
  <c r="K90" i="8"/>
  <c r="K91" i="8"/>
  <c r="J91" i="8" s="1"/>
  <c r="K92" i="8"/>
  <c r="K93" i="8"/>
  <c r="K94" i="8"/>
  <c r="K95" i="8"/>
  <c r="K96" i="8"/>
  <c r="K97" i="8"/>
  <c r="K98" i="8"/>
  <c r="K99" i="8"/>
  <c r="J99" i="8" s="1"/>
  <c r="K100" i="8"/>
  <c r="K101" i="8"/>
  <c r="K102" i="8"/>
  <c r="K103" i="8"/>
  <c r="K104" i="8"/>
  <c r="K105" i="8"/>
  <c r="K106" i="8"/>
  <c r="K107" i="8"/>
  <c r="J107" i="8" s="1"/>
  <c r="K108" i="8"/>
  <c r="K109" i="8"/>
  <c r="K110" i="8"/>
  <c r="K111" i="8"/>
  <c r="K112" i="8"/>
  <c r="K113" i="8"/>
  <c r="K114" i="8"/>
  <c r="K115" i="8"/>
  <c r="J115" i="8" s="1"/>
  <c r="K116" i="8"/>
  <c r="K117" i="8"/>
  <c r="K118" i="8"/>
  <c r="K119" i="8"/>
  <c r="K120" i="8"/>
  <c r="K121" i="8"/>
  <c r="K122" i="8"/>
  <c r="K123" i="8"/>
  <c r="J123" i="8" s="1"/>
  <c r="K124" i="8"/>
  <c r="K125" i="8"/>
  <c r="K126" i="8"/>
  <c r="K127" i="8"/>
  <c r="K128" i="8"/>
  <c r="K129" i="8"/>
  <c r="K130" i="8"/>
  <c r="K131" i="8"/>
  <c r="J131" i="8" s="1"/>
  <c r="K132" i="8"/>
  <c r="K133" i="8"/>
  <c r="K134" i="8"/>
  <c r="K135" i="8"/>
  <c r="K136" i="8"/>
  <c r="K137" i="8"/>
  <c r="K138" i="8"/>
  <c r="K139" i="8"/>
  <c r="J139" i="8" s="1"/>
  <c r="K140" i="8"/>
  <c r="K141" i="8"/>
  <c r="K142" i="8"/>
  <c r="K143" i="8"/>
  <c r="K144" i="8"/>
  <c r="K145" i="8"/>
  <c r="K146" i="8"/>
  <c r="K147" i="8"/>
  <c r="J147" i="8" s="1"/>
  <c r="K148" i="8"/>
  <c r="K149" i="8"/>
  <c r="K150" i="8"/>
  <c r="K151" i="8"/>
  <c r="K152" i="8"/>
  <c r="K153" i="8"/>
  <c r="K154" i="8"/>
  <c r="K155" i="8"/>
  <c r="J155" i="8" s="1"/>
  <c r="K156" i="8"/>
  <c r="K157" i="8"/>
  <c r="K158" i="8"/>
  <c r="K159" i="8"/>
  <c r="K160" i="8"/>
  <c r="K161" i="8"/>
  <c r="K162" i="8"/>
  <c r="K163" i="8"/>
  <c r="J163" i="8" s="1"/>
  <c r="K164" i="8"/>
  <c r="K165" i="8"/>
  <c r="K166" i="8"/>
  <c r="K167" i="8"/>
  <c r="K168" i="8"/>
  <c r="K169" i="8"/>
  <c r="K170" i="8"/>
  <c r="K171" i="8"/>
  <c r="J171" i="8" s="1"/>
  <c r="K172" i="8"/>
  <c r="K173" i="8"/>
  <c r="K174" i="8"/>
  <c r="K175" i="8"/>
  <c r="K176" i="8"/>
  <c r="K177" i="8"/>
  <c r="K178" i="8"/>
  <c r="K179" i="8"/>
  <c r="J179" i="8" s="1"/>
  <c r="K180" i="8"/>
  <c r="K181" i="8"/>
  <c r="K182" i="8"/>
  <c r="K183" i="8"/>
  <c r="K184" i="8"/>
  <c r="K185" i="8"/>
  <c r="K186" i="8"/>
  <c r="K187" i="8"/>
  <c r="J187" i="8" s="1"/>
  <c r="K188" i="8"/>
  <c r="K189" i="8"/>
  <c r="J189" i="8" s="1"/>
  <c r="K190" i="8"/>
  <c r="K191" i="8"/>
  <c r="K192" i="8"/>
  <c r="K193" i="8"/>
  <c r="K194" i="8"/>
  <c r="K195" i="8"/>
  <c r="J195" i="8" s="1"/>
  <c r="K196" i="8"/>
  <c r="K197" i="8"/>
  <c r="J197" i="8" s="1"/>
  <c r="K198" i="8"/>
  <c r="K199" i="8"/>
  <c r="K200" i="8"/>
  <c r="K201" i="8"/>
  <c r="K202" i="8"/>
  <c r="K203" i="8"/>
  <c r="J203" i="8" s="1"/>
  <c r="K204" i="8"/>
  <c r="K205" i="8"/>
  <c r="J205" i="8" s="1"/>
  <c r="K206" i="8"/>
  <c r="K207" i="8"/>
  <c r="K208" i="8"/>
  <c r="K209" i="8"/>
  <c r="K210" i="8"/>
  <c r="K211" i="8"/>
  <c r="J211" i="8" s="1"/>
  <c r="K212" i="8"/>
  <c r="K213" i="8"/>
  <c r="J213" i="8" s="1"/>
  <c r="K214" i="8"/>
  <c r="K215" i="8"/>
  <c r="K216" i="8"/>
  <c r="K217" i="8"/>
  <c r="K218" i="8"/>
  <c r="K219" i="8"/>
  <c r="J219" i="8" s="1"/>
  <c r="K220" i="8"/>
  <c r="K221" i="8"/>
  <c r="J221" i="8" s="1"/>
  <c r="K222" i="8"/>
  <c r="K223" i="8"/>
  <c r="K224" i="8"/>
  <c r="K225" i="8"/>
  <c r="K226" i="8"/>
  <c r="K227" i="8"/>
  <c r="J227" i="8" s="1"/>
  <c r="K228" i="8"/>
  <c r="K229" i="8"/>
  <c r="J229" i="8" s="1"/>
  <c r="K230" i="8"/>
  <c r="K231" i="8"/>
  <c r="K232" i="8"/>
  <c r="K233" i="8"/>
  <c r="K234" i="8"/>
  <c r="K235" i="8"/>
  <c r="J235" i="8" s="1"/>
  <c r="K236" i="8"/>
  <c r="K237" i="8"/>
  <c r="J237" i="8" s="1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J251" i="8" s="1"/>
  <c r="K252" i="8"/>
  <c r="K253" i="8"/>
  <c r="J253" i="8" s="1"/>
  <c r="K254" i="8"/>
  <c r="K255" i="8"/>
  <c r="K256" i="8"/>
  <c r="K257" i="8"/>
  <c r="J6" i="8"/>
  <c r="J7" i="8"/>
  <c r="J8" i="8"/>
  <c r="J9" i="8"/>
  <c r="J10" i="8"/>
  <c r="J12" i="8"/>
  <c r="J13" i="8"/>
  <c r="J14" i="8"/>
  <c r="J15" i="8"/>
  <c r="J16" i="8"/>
  <c r="J17" i="8"/>
  <c r="J18" i="8"/>
  <c r="J20" i="8"/>
  <c r="J21" i="8"/>
  <c r="J22" i="8"/>
  <c r="J23" i="8"/>
  <c r="J24" i="8"/>
  <c r="J25" i="8"/>
  <c r="J26" i="8"/>
  <c r="J28" i="8"/>
  <c r="J29" i="8"/>
  <c r="J30" i="8"/>
  <c r="J31" i="8"/>
  <c r="J32" i="8"/>
  <c r="J33" i="8"/>
  <c r="J34" i="8"/>
  <c r="J36" i="8"/>
  <c r="J37" i="8"/>
  <c r="J38" i="8"/>
  <c r="J39" i="8"/>
  <c r="J40" i="8"/>
  <c r="J41" i="8"/>
  <c r="J42" i="8"/>
  <c r="J44" i="8"/>
  <c r="J45" i="8"/>
  <c r="J46" i="8"/>
  <c r="J47" i="8"/>
  <c r="J48" i="8"/>
  <c r="J49" i="8"/>
  <c r="J50" i="8"/>
  <c r="J52" i="8"/>
  <c r="J53" i="8"/>
  <c r="J54" i="8"/>
  <c r="J55" i="8"/>
  <c r="J56" i="8"/>
  <c r="J57" i="8"/>
  <c r="J58" i="8"/>
  <c r="J60" i="8"/>
  <c r="J61" i="8"/>
  <c r="J62" i="8"/>
  <c r="J63" i="8"/>
  <c r="J64" i="8"/>
  <c r="J65" i="8"/>
  <c r="J66" i="8"/>
  <c r="J68" i="8"/>
  <c r="J69" i="8"/>
  <c r="J70" i="8"/>
  <c r="J71" i="8"/>
  <c r="J72" i="8"/>
  <c r="J73" i="8"/>
  <c r="J74" i="8"/>
  <c r="J76" i="8"/>
  <c r="J77" i="8"/>
  <c r="J78" i="8"/>
  <c r="J79" i="8"/>
  <c r="J80" i="8"/>
  <c r="J81" i="8"/>
  <c r="J82" i="8"/>
  <c r="J84" i="8"/>
  <c r="J85" i="8"/>
  <c r="J86" i="8"/>
  <c r="J87" i="8"/>
  <c r="J88" i="8"/>
  <c r="J89" i="8"/>
  <c r="J90" i="8"/>
  <c r="J92" i="8"/>
  <c r="J93" i="8"/>
  <c r="J94" i="8"/>
  <c r="J95" i="8"/>
  <c r="J96" i="8"/>
  <c r="J97" i="8"/>
  <c r="J98" i="8"/>
  <c r="J100" i="8"/>
  <c r="J101" i="8"/>
  <c r="J102" i="8"/>
  <c r="J103" i="8"/>
  <c r="J104" i="8"/>
  <c r="J105" i="8"/>
  <c r="J106" i="8"/>
  <c r="J108" i="8"/>
  <c r="J109" i="8"/>
  <c r="J110" i="8"/>
  <c r="J111" i="8"/>
  <c r="J112" i="8"/>
  <c r="J113" i="8"/>
  <c r="J114" i="8"/>
  <c r="J116" i="8"/>
  <c r="J117" i="8"/>
  <c r="J118" i="8"/>
  <c r="J119" i="8"/>
  <c r="J120" i="8"/>
  <c r="J121" i="8"/>
  <c r="J122" i="8"/>
  <c r="J124" i="8"/>
  <c r="J125" i="8"/>
  <c r="J126" i="8"/>
  <c r="J127" i="8"/>
  <c r="J128" i="8"/>
  <c r="J129" i="8"/>
  <c r="J130" i="8"/>
  <c r="J132" i="8"/>
  <c r="J133" i="8"/>
  <c r="J134" i="8"/>
  <c r="J135" i="8"/>
  <c r="J136" i="8"/>
  <c r="J137" i="8"/>
  <c r="J138" i="8"/>
  <c r="J140" i="8"/>
  <c r="J141" i="8"/>
  <c r="J142" i="8"/>
  <c r="J143" i="8"/>
  <c r="J144" i="8"/>
  <c r="J145" i="8"/>
  <c r="J146" i="8"/>
  <c r="J148" i="8"/>
  <c r="J149" i="8"/>
  <c r="J150" i="8"/>
  <c r="J151" i="8"/>
  <c r="J152" i="8"/>
  <c r="J153" i="8"/>
  <c r="J154" i="8"/>
  <c r="J156" i="8"/>
  <c r="J157" i="8"/>
  <c r="J158" i="8"/>
  <c r="J159" i="8"/>
  <c r="J160" i="8"/>
  <c r="J161" i="8"/>
  <c r="J162" i="8"/>
  <c r="J164" i="8"/>
  <c r="J165" i="8"/>
  <c r="J166" i="8"/>
  <c r="J167" i="8"/>
  <c r="J168" i="8"/>
  <c r="J169" i="8"/>
  <c r="J170" i="8"/>
  <c r="J172" i="8"/>
  <c r="J173" i="8"/>
  <c r="J174" i="8"/>
  <c r="J175" i="8"/>
  <c r="J176" i="8"/>
  <c r="J177" i="8"/>
  <c r="J178" i="8"/>
  <c r="J180" i="8"/>
  <c r="J181" i="8"/>
  <c r="J182" i="8"/>
  <c r="J183" i="8"/>
  <c r="J184" i="8"/>
  <c r="J185" i="8"/>
  <c r="J186" i="8"/>
  <c r="J188" i="8"/>
  <c r="J190" i="8"/>
  <c r="J191" i="8"/>
  <c r="J192" i="8"/>
  <c r="J193" i="8"/>
  <c r="J194" i="8"/>
  <c r="J196" i="8"/>
  <c r="J198" i="8"/>
  <c r="J199" i="8"/>
  <c r="J200" i="8"/>
  <c r="J201" i="8"/>
  <c r="J202" i="8"/>
  <c r="J204" i="8"/>
  <c r="J206" i="8"/>
  <c r="J207" i="8"/>
  <c r="J208" i="8"/>
  <c r="J209" i="8"/>
  <c r="J210" i="8"/>
  <c r="J212" i="8"/>
  <c r="J214" i="8"/>
  <c r="J215" i="8"/>
  <c r="J216" i="8"/>
  <c r="J217" i="8"/>
  <c r="J218" i="8"/>
  <c r="J220" i="8"/>
  <c r="J222" i="8"/>
  <c r="J223" i="8"/>
  <c r="J224" i="8"/>
  <c r="J225" i="8"/>
  <c r="J226" i="8"/>
  <c r="J228" i="8"/>
  <c r="J230" i="8"/>
  <c r="J231" i="8"/>
  <c r="J232" i="8"/>
  <c r="J233" i="8"/>
  <c r="J234" i="8"/>
  <c r="J236" i="8"/>
  <c r="J238" i="8"/>
  <c r="J239" i="8"/>
  <c r="J240" i="8"/>
  <c r="J241" i="8"/>
  <c r="J242" i="8"/>
  <c r="J248" i="8"/>
  <c r="J249" i="8"/>
  <c r="J250" i="8"/>
  <c r="J252" i="8"/>
  <c r="J254" i="8"/>
  <c r="J255" i="8"/>
  <c r="J256" i="8"/>
  <c r="J257" i="8"/>
  <c r="J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8" i="8"/>
  <c r="G249" i="8"/>
  <c r="G250" i="8"/>
  <c r="G251" i="8"/>
  <c r="G252" i="8"/>
  <c r="G253" i="8"/>
  <c r="G254" i="8"/>
  <c r="G255" i="8"/>
  <c r="G256" i="8"/>
  <c r="G257" i="8"/>
  <c r="G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8" i="8"/>
  <c r="E249" i="8"/>
  <c r="E250" i="8"/>
  <c r="E251" i="8"/>
  <c r="E252" i="8"/>
  <c r="E253" i="8"/>
  <c r="E254" i="8"/>
  <c r="E255" i="8"/>
  <c r="E256" i="8"/>
  <c r="E257" i="8"/>
  <c r="E258" i="8"/>
  <c r="N26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8" i="106"/>
  <c r="E249" i="106"/>
  <c r="E250" i="106"/>
  <c r="E251" i="106"/>
  <c r="E252" i="106"/>
  <c r="E253" i="106"/>
  <c r="E254" i="106"/>
  <c r="E255" i="106"/>
  <c r="E256" i="106"/>
  <c r="E5" i="106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8" i="105"/>
  <c r="E249" i="105"/>
  <c r="E250" i="105"/>
  <c r="E251" i="105"/>
  <c r="E252" i="105"/>
  <c r="G252" i="105" s="1"/>
  <c r="J252" i="105" s="1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5" i="105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8" i="104"/>
  <c r="E249" i="104"/>
  <c r="E250" i="104"/>
  <c r="E251" i="104"/>
  <c r="E252" i="104"/>
  <c r="G252" i="104" s="1"/>
  <c r="J252" i="104" s="1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5" i="104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8" i="103"/>
  <c r="E249" i="103"/>
  <c r="E250" i="103"/>
  <c r="E251" i="103"/>
  <c r="G251" i="103" s="1"/>
  <c r="J251" i="103" s="1"/>
  <c r="E252" i="103"/>
  <c r="E253" i="103"/>
  <c r="E254" i="103"/>
  <c r="E255" i="103"/>
  <c r="E256" i="103"/>
  <c r="E257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5" i="103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8" i="102"/>
  <c r="E249" i="102"/>
  <c r="E250" i="102"/>
  <c r="E251" i="102"/>
  <c r="E252" i="102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5" i="102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8" i="101"/>
  <c r="E249" i="101"/>
  <c r="E250" i="101"/>
  <c r="E251" i="101"/>
  <c r="E252" i="101"/>
  <c r="E253" i="101"/>
  <c r="E254" i="101"/>
  <c r="E255" i="101"/>
  <c r="E256" i="101"/>
  <c r="E257" i="101"/>
  <c r="E6" i="101"/>
  <c r="E7" i="101"/>
  <c r="E8" i="101"/>
  <c r="E9" i="101"/>
  <c r="E10" i="101"/>
  <c r="E11" i="101"/>
  <c r="E12" i="101"/>
  <c r="E13" i="101"/>
  <c r="E14" i="101"/>
  <c r="E15" i="101"/>
  <c r="E5" i="101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8" i="100"/>
  <c r="E249" i="100"/>
  <c r="E250" i="100"/>
  <c r="E251" i="100"/>
  <c r="E252" i="100"/>
  <c r="E253" i="100"/>
  <c r="E254" i="100"/>
  <c r="E255" i="100"/>
  <c r="E256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5" i="100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8" i="99"/>
  <c r="E249" i="99"/>
  <c r="E250" i="99"/>
  <c r="E251" i="99"/>
  <c r="E252" i="99"/>
  <c r="E253" i="99"/>
  <c r="E254" i="99"/>
  <c r="E255" i="99"/>
  <c r="E256" i="99"/>
  <c r="E257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5" i="99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5" i="98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5" i="97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5" i="96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5" i="95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8" i="94"/>
  <c r="E249" i="94"/>
  <c r="E250" i="94"/>
  <c r="E251" i="94"/>
  <c r="E252" i="94"/>
  <c r="G252" i="94" s="1"/>
  <c r="J252" i="94" s="1"/>
  <c r="E253" i="94"/>
  <c r="E254" i="94"/>
  <c r="E255" i="94"/>
  <c r="E256" i="94"/>
  <c r="E25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5" i="94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8" i="93"/>
  <c r="E249" i="93"/>
  <c r="E250" i="93"/>
  <c r="E251" i="93"/>
  <c r="E252" i="93"/>
  <c r="E253" i="93"/>
  <c r="E254" i="93"/>
  <c r="E255" i="93"/>
  <c r="E256" i="93"/>
  <c r="E257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5" i="93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5" i="92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5" i="91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8" i="90"/>
  <c r="E249" i="90"/>
  <c r="E250" i="90"/>
  <c r="E251" i="90"/>
  <c r="E252" i="90"/>
  <c r="G252" i="90" s="1"/>
  <c r="J252" i="90" s="1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5" i="90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5" i="89"/>
  <c r="E27" i="88"/>
  <c r="E28" i="88"/>
  <c r="E29" i="88"/>
  <c r="E30" i="88"/>
  <c r="E31" i="88"/>
  <c r="E32" i="88"/>
  <c r="E33" i="88"/>
  <c r="E34" i="88"/>
  <c r="E35" i="88"/>
  <c r="E36" i="88"/>
  <c r="E37" i="88"/>
  <c r="E38" i="88"/>
  <c r="E40" i="88"/>
  <c r="E41" i="88"/>
  <c r="E42" i="88"/>
  <c r="E43" i="88"/>
  <c r="E44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5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8" i="88"/>
  <c r="E249" i="88"/>
  <c r="E250" i="88"/>
  <c r="E251" i="88"/>
  <c r="E252" i="88"/>
  <c r="E253" i="88"/>
  <c r="E254" i="88"/>
  <c r="E255" i="88"/>
  <c r="E256" i="88"/>
  <c r="E257" i="88"/>
  <c r="E258" i="88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8" i="87"/>
  <c r="E249" i="87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5" i="87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5" i="86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8" i="85"/>
  <c r="E249" i="85"/>
  <c r="E250" i="85"/>
  <c r="E251" i="85"/>
  <c r="E252" i="85"/>
  <c r="G252" i="85" s="1"/>
  <c r="J252" i="85" s="1"/>
  <c r="E253" i="85"/>
  <c r="E254" i="85"/>
  <c r="E255" i="85"/>
  <c r="E256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5" i="85"/>
  <c r="P94" i="84"/>
  <c r="P94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8" i="83"/>
  <c r="E249" i="83"/>
  <c r="E250" i="83"/>
  <c r="E251" i="83"/>
  <c r="E252" i="83"/>
  <c r="E253" i="83"/>
  <c r="E254" i="83"/>
  <c r="E255" i="83"/>
  <c r="E256" i="83"/>
  <c r="E25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5" i="83"/>
  <c r="G252" i="107"/>
  <c r="J252" i="107" s="1"/>
  <c r="G252" i="106"/>
  <c r="J252" i="106" s="1"/>
  <c r="G252" i="103"/>
  <c r="J252" i="103" s="1"/>
  <c r="G252" i="102"/>
  <c r="J252" i="102" s="1"/>
  <c r="G252" i="101"/>
  <c r="J252" i="101" s="1"/>
  <c r="G252" i="100"/>
  <c r="J252" i="100" s="1"/>
  <c r="G252" i="99"/>
  <c r="J252" i="99" s="1"/>
  <c r="G252" i="98"/>
  <c r="J252" i="98" s="1"/>
  <c r="G252" i="97"/>
  <c r="J252" i="97" s="1"/>
  <c r="G252" i="96"/>
  <c r="J252" i="96" s="1"/>
  <c r="G252" i="95"/>
  <c r="J252" i="95" s="1"/>
  <c r="G252" i="93"/>
  <c r="J252" i="93" s="1"/>
  <c r="G252" i="92"/>
  <c r="J252" i="92" s="1"/>
  <c r="G252" i="91"/>
  <c r="J252" i="91" s="1"/>
  <c r="G252" i="89"/>
  <c r="J252" i="89" s="1"/>
  <c r="G252" i="88"/>
  <c r="J252" i="88" s="1"/>
  <c r="G252" i="87"/>
  <c r="J252" i="87" s="1"/>
  <c r="G252" i="86"/>
  <c r="J252" i="86" s="1"/>
  <c r="G251" i="85"/>
  <c r="J251" i="85" s="1"/>
  <c r="G251" i="86"/>
  <c r="J251" i="86" s="1"/>
  <c r="G251" i="87"/>
  <c r="J251" i="87" s="1"/>
  <c r="G251" i="88"/>
  <c r="J251" i="88" s="1"/>
  <c r="G251" i="89"/>
  <c r="J251" i="89" s="1"/>
  <c r="G251" i="90"/>
  <c r="J251" i="90" s="1"/>
  <c r="G251" i="91"/>
  <c r="J251" i="91" s="1"/>
  <c r="G251" i="92"/>
  <c r="J251" i="92" s="1"/>
  <c r="G251" i="93"/>
  <c r="J251" i="93" s="1"/>
  <c r="G251" i="94"/>
  <c r="J251" i="94" s="1"/>
  <c r="G251" i="95"/>
  <c r="J251" i="95" s="1"/>
  <c r="G251" i="96"/>
  <c r="J251" i="96" s="1"/>
  <c r="G251" i="97"/>
  <c r="J251" i="97" s="1"/>
  <c r="G251" i="98"/>
  <c r="J251" i="98" s="1"/>
  <c r="G251" i="99"/>
  <c r="J251" i="99" s="1"/>
  <c r="G251" i="100"/>
  <c r="J251" i="100" s="1"/>
  <c r="G251" i="101"/>
  <c r="J251" i="101" s="1"/>
  <c r="G251" i="102"/>
  <c r="J251" i="102" s="1"/>
  <c r="G251" i="104"/>
  <c r="J251" i="104" s="1"/>
  <c r="G251" i="105"/>
  <c r="J251" i="105" s="1"/>
  <c r="G251" i="106"/>
  <c r="J251" i="106" s="1"/>
  <c r="E251" i="107"/>
  <c r="G251" i="107" s="1"/>
  <c r="J251" i="107" s="1"/>
  <c r="G251" i="83"/>
  <c r="J251" i="83" s="1"/>
  <c r="E251" i="84" s="1"/>
  <c r="G251" i="84" s="1"/>
  <c r="J251" i="84" s="1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8" i="82"/>
  <c r="E249" i="82"/>
  <c r="E250" i="82"/>
  <c r="E251" i="82"/>
  <c r="E252" i="82"/>
  <c r="E253" i="82"/>
  <c r="E254" i="82"/>
  <c r="E255" i="82"/>
  <c r="E256" i="82"/>
  <c r="E25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5" i="82"/>
  <c r="G251" i="82"/>
  <c r="J251" i="82" s="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8" i="81"/>
  <c r="E249" i="81"/>
  <c r="E250" i="81"/>
  <c r="E251" i="81"/>
  <c r="E252" i="81"/>
  <c r="E253" i="81"/>
  <c r="E254" i="81"/>
  <c r="E255" i="81"/>
  <c r="E256" i="81"/>
  <c r="E257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5" i="81"/>
  <c r="E259" i="8"/>
  <c r="E5" i="8"/>
  <c r="E260" i="8"/>
  <c r="K258" i="8"/>
  <c r="K259" i="8"/>
  <c r="K260" i="8"/>
  <c r="I259" i="8"/>
  <c r="I260" i="8"/>
  <c r="H260" i="8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5" i="80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5" i="79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5" i="78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8" i="77"/>
  <c r="E249" i="77"/>
  <c r="E250" i="77"/>
  <c r="E251" i="77"/>
  <c r="E252" i="77"/>
  <c r="E253" i="77"/>
  <c r="E254" i="77"/>
  <c r="E255" i="77"/>
  <c r="E256" i="77"/>
  <c r="E257" i="77"/>
  <c r="E258" i="77"/>
  <c r="E259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5" i="77"/>
  <c r="P94" i="99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P236" i="107"/>
  <c r="P237" i="107"/>
  <c r="P238" i="107"/>
  <c r="P239" i="107"/>
  <c r="P240" i="107"/>
  <c r="P241" i="107"/>
  <c r="P242" i="107"/>
  <c r="P243" i="107"/>
  <c r="P244" i="107"/>
  <c r="P245" i="107"/>
  <c r="P246" i="107"/>
  <c r="P247" i="107"/>
  <c r="P248" i="107"/>
  <c r="P249" i="107"/>
  <c r="P250" i="107"/>
  <c r="P253" i="107"/>
  <c r="P254" i="107"/>
  <c r="P255" i="107"/>
  <c r="P256" i="107"/>
  <c r="P257" i="107"/>
  <c r="P258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G259" i="8" l="1"/>
  <c r="J259" i="8"/>
  <c r="P250" i="8"/>
  <c r="F260" i="8"/>
  <c r="P94" i="96"/>
  <c r="P94" i="106"/>
  <c r="P94" i="105"/>
  <c r="P94" i="104"/>
  <c r="P94" i="102"/>
  <c r="P242" i="102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P237" i="95" s="1"/>
  <c r="M238" i="95"/>
  <c r="P238" i="95" s="1"/>
  <c r="M239" i="95"/>
  <c r="M240" i="95"/>
  <c r="M241" i="95"/>
  <c r="M242" i="95"/>
  <c r="M243" i="95"/>
  <c r="M244" i="95"/>
  <c r="M245" i="95"/>
  <c r="P245" i="95" s="1"/>
  <c r="M246" i="95"/>
  <c r="P246" i="95" s="1"/>
  <c r="M247" i="95"/>
  <c r="M248" i="95"/>
  <c r="M249" i="95"/>
  <c r="M250" i="95"/>
  <c r="M251" i="95"/>
  <c r="P251" i="95" s="1"/>
  <c r="M252" i="95"/>
  <c r="M253" i="95"/>
  <c r="P253" i="95" s="1"/>
  <c r="M254" i="95"/>
  <c r="M255" i="95"/>
  <c r="M256" i="95"/>
  <c r="M257" i="95"/>
  <c r="M258" i="95"/>
  <c r="M259" i="95"/>
  <c r="G251" i="77"/>
  <c r="J251" i="77" s="1"/>
  <c r="P241" i="8"/>
  <c r="P242" i="8"/>
  <c r="P243" i="8"/>
  <c r="P249" i="8"/>
  <c r="G250" i="79"/>
  <c r="J250" i="79" s="1"/>
  <c r="G249" i="79"/>
  <c r="J249" i="79" s="1"/>
  <c r="G248" i="79"/>
  <c r="J248" i="79" s="1"/>
  <c r="G250" i="80"/>
  <c r="J250" i="80" s="1"/>
  <c r="G249" i="80"/>
  <c r="J249" i="80" s="1"/>
  <c r="G248" i="80"/>
  <c r="J248" i="80" s="1"/>
  <c r="G248" i="81"/>
  <c r="J248" i="81" s="1"/>
  <c r="G250" i="82"/>
  <c r="J250" i="82" s="1"/>
  <c r="G249" i="82"/>
  <c r="J249" i="82" s="1"/>
  <c r="G248" i="82"/>
  <c r="J248" i="82" s="1"/>
  <c r="G250" i="83"/>
  <c r="J250" i="83" s="1"/>
  <c r="E250" i="84" s="1"/>
  <c r="G249" i="83"/>
  <c r="J249" i="83" s="1"/>
  <c r="E249" i="84" s="1"/>
  <c r="G249" i="84" s="1"/>
  <c r="J249" i="84" s="1"/>
  <c r="G248" i="83"/>
  <c r="J248" i="83" s="1"/>
  <c r="E248" i="84" s="1"/>
  <c r="G248" i="84" s="1"/>
  <c r="J248" i="84" s="1"/>
  <c r="G250" i="84"/>
  <c r="J250" i="84" s="1"/>
  <c r="G250" i="85"/>
  <c r="J250" i="85" s="1"/>
  <c r="G249" i="85"/>
  <c r="J249" i="85" s="1"/>
  <c r="G248" i="85"/>
  <c r="J248" i="85" s="1"/>
  <c r="G250" i="86"/>
  <c r="J250" i="86" s="1"/>
  <c r="G249" i="86"/>
  <c r="J249" i="86" s="1"/>
  <c r="G248" i="86"/>
  <c r="J248" i="86" s="1"/>
  <c r="G250" i="87"/>
  <c r="J250" i="87" s="1"/>
  <c r="G249" i="87"/>
  <c r="J249" i="87" s="1"/>
  <c r="G248" i="87"/>
  <c r="J248" i="87" s="1"/>
  <c r="G250" i="88"/>
  <c r="J250" i="88" s="1"/>
  <c r="G249" i="88"/>
  <c r="J249" i="88" s="1"/>
  <c r="G248" i="88"/>
  <c r="J248" i="88" s="1"/>
  <c r="G250" i="89"/>
  <c r="J250" i="89" s="1"/>
  <c r="G249" i="89"/>
  <c r="J249" i="89" s="1"/>
  <c r="G248" i="89"/>
  <c r="J248" i="89" s="1"/>
  <c r="G250" i="90"/>
  <c r="J250" i="90" s="1"/>
  <c r="G249" i="90"/>
  <c r="J249" i="90" s="1"/>
  <c r="G248" i="90"/>
  <c r="J248" i="90" s="1"/>
  <c r="G250" i="91"/>
  <c r="J250" i="91" s="1"/>
  <c r="G249" i="91"/>
  <c r="J249" i="91" s="1"/>
  <c r="G248" i="91"/>
  <c r="J248" i="91" s="1"/>
  <c r="G250" i="92"/>
  <c r="J250" i="92" s="1"/>
  <c r="G249" i="92"/>
  <c r="J249" i="92" s="1"/>
  <c r="G248" i="92"/>
  <c r="J248" i="92" s="1"/>
  <c r="G250" i="93"/>
  <c r="J250" i="93" s="1"/>
  <c r="G249" i="93"/>
  <c r="J249" i="93" s="1"/>
  <c r="G248" i="93"/>
  <c r="J248" i="93" s="1"/>
  <c r="G250" i="94"/>
  <c r="J250" i="94" s="1"/>
  <c r="G249" i="94"/>
  <c r="J249" i="94" s="1"/>
  <c r="G248" i="94"/>
  <c r="J248" i="94" s="1"/>
  <c r="G250" i="95"/>
  <c r="J250" i="95" s="1"/>
  <c r="G249" i="95"/>
  <c r="J249" i="95" s="1"/>
  <c r="G248" i="95"/>
  <c r="J248" i="95" s="1"/>
  <c r="G250" i="96"/>
  <c r="J250" i="96" s="1"/>
  <c r="G249" i="96"/>
  <c r="J249" i="96" s="1"/>
  <c r="G248" i="96"/>
  <c r="J248" i="96" s="1"/>
  <c r="G250" i="97"/>
  <c r="J250" i="97" s="1"/>
  <c r="G249" i="97"/>
  <c r="J249" i="97" s="1"/>
  <c r="G248" i="97"/>
  <c r="J248" i="97" s="1"/>
  <c r="G250" i="98"/>
  <c r="J250" i="98" s="1"/>
  <c r="G249" i="98"/>
  <c r="J249" i="98" s="1"/>
  <c r="G248" i="98"/>
  <c r="J248" i="98" s="1"/>
  <c r="G250" i="99"/>
  <c r="J250" i="99" s="1"/>
  <c r="G249" i="99"/>
  <c r="J249" i="99" s="1"/>
  <c r="G248" i="99"/>
  <c r="J248" i="99" s="1"/>
  <c r="G250" i="100"/>
  <c r="J250" i="100" s="1"/>
  <c r="G249" i="100"/>
  <c r="J249" i="100" s="1"/>
  <c r="G248" i="100"/>
  <c r="J248" i="100" s="1"/>
  <c r="G250" i="101"/>
  <c r="J250" i="101" s="1"/>
  <c r="G249" i="101"/>
  <c r="J249" i="101" s="1"/>
  <c r="G248" i="101"/>
  <c r="J248" i="101" s="1"/>
  <c r="G250" i="102"/>
  <c r="J250" i="102" s="1"/>
  <c r="G249" i="102"/>
  <c r="J249" i="102" s="1"/>
  <c r="G248" i="102"/>
  <c r="J248" i="102" s="1"/>
  <c r="G250" i="103"/>
  <c r="J250" i="103" s="1"/>
  <c r="G249" i="103"/>
  <c r="J249" i="103" s="1"/>
  <c r="G248" i="103"/>
  <c r="J248" i="103" s="1"/>
  <c r="G250" i="104"/>
  <c r="J250" i="104" s="1"/>
  <c r="G249" i="104"/>
  <c r="J249" i="104" s="1"/>
  <c r="G248" i="104"/>
  <c r="J248" i="104" s="1"/>
  <c r="G250" i="105"/>
  <c r="J250" i="105" s="1"/>
  <c r="G249" i="105"/>
  <c r="J249" i="105" s="1"/>
  <c r="G248" i="105"/>
  <c r="J248" i="105" s="1"/>
  <c r="G250" i="106"/>
  <c r="J250" i="106" s="1"/>
  <c r="G249" i="106"/>
  <c r="J249" i="106" s="1"/>
  <c r="G248" i="106"/>
  <c r="J248" i="106" s="1"/>
  <c r="E250" i="107"/>
  <c r="G250" i="107" s="1"/>
  <c r="J250" i="107" s="1"/>
  <c r="E249" i="107"/>
  <c r="G249" i="107" s="1"/>
  <c r="J249" i="107" s="1"/>
  <c r="J248" i="107"/>
  <c r="G248" i="107"/>
  <c r="E247" i="107"/>
  <c r="G247" i="107" s="1"/>
  <c r="J247" i="107" s="1"/>
  <c r="E246" i="107"/>
  <c r="G246" i="107" s="1"/>
  <c r="J246" i="107" s="1"/>
  <c r="E245" i="107"/>
  <c r="G245" i="107" s="1"/>
  <c r="J245" i="107" s="1"/>
  <c r="E244" i="107"/>
  <c r="G244" i="107" s="1"/>
  <c r="J244" i="107" s="1"/>
  <c r="E243" i="107"/>
  <c r="G243" i="107" s="1"/>
  <c r="J243" i="107" s="1"/>
  <c r="G250" i="78"/>
  <c r="J250" i="78" s="1"/>
  <c r="G249" i="78"/>
  <c r="J249" i="78" s="1"/>
  <c r="G248" i="78"/>
  <c r="J248" i="78" s="1"/>
  <c r="G248" i="77"/>
  <c r="J248" i="77" s="1"/>
  <c r="G249" i="77"/>
  <c r="J249" i="77" s="1"/>
  <c r="G250" i="77"/>
  <c r="J250" i="77" s="1"/>
  <c r="G250" i="74"/>
  <c r="J250" i="74" s="1"/>
  <c r="G249" i="74"/>
  <c r="J249" i="74" s="1"/>
  <c r="G248" i="74"/>
  <c r="J248" i="74" s="1"/>
  <c r="E247" i="74"/>
  <c r="E247" i="8" s="1"/>
  <c r="E246" i="74"/>
  <c r="E246" i="8" s="1"/>
  <c r="E245" i="74"/>
  <c r="E245" i="8" s="1"/>
  <c r="G245" i="8" s="1"/>
  <c r="E244" i="74"/>
  <c r="E244" i="8" s="1"/>
  <c r="E243" i="74"/>
  <c r="E243" i="8" s="1"/>
  <c r="G243" i="8" s="1"/>
  <c r="P94" i="101"/>
  <c r="M94" i="103"/>
  <c r="P94" i="103" s="1"/>
  <c r="P251" i="8"/>
  <c r="P252" i="8"/>
  <c r="P253" i="8"/>
  <c r="P259" i="8"/>
  <c r="F261" i="8"/>
  <c r="H261" i="8"/>
  <c r="I261" i="8"/>
  <c r="K261" i="8"/>
  <c r="P261" i="8" s="1"/>
  <c r="R257" i="74"/>
  <c r="M257" i="74"/>
  <c r="P257" i="74" s="1"/>
  <c r="G257" i="74"/>
  <c r="J257" i="74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G257" i="81"/>
  <c r="J257" i="81" s="1"/>
  <c r="R257" i="83"/>
  <c r="M257" i="83"/>
  <c r="P257" i="83" s="1"/>
  <c r="G257" i="83"/>
  <c r="J257" i="83" s="1"/>
  <c r="E257" i="84" s="1"/>
  <c r="G257" i="84" s="1"/>
  <c r="J257" i="84" s="1"/>
  <c r="R257" i="84"/>
  <c r="M257" i="84"/>
  <c r="P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J257" i="88"/>
  <c r="G257" i="88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R252" i="81"/>
  <c r="M252" i="81"/>
  <c r="R251" i="81"/>
  <c r="M251" i="81"/>
  <c r="R250" i="81"/>
  <c r="M250" i="81"/>
  <c r="R249" i="81"/>
  <c r="M249" i="8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P252" i="95"/>
  <c r="R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R252" i="107"/>
  <c r="M252" i="107"/>
  <c r="P252" i="107" s="1"/>
  <c r="R251" i="107"/>
  <c r="M251" i="107"/>
  <c r="P251" i="107" s="1"/>
  <c r="R250" i="107"/>
  <c r="M250" i="107"/>
  <c r="R249" i="107"/>
  <c r="M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R245" i="81"/>
  <c r="M245" i="81"/>
  <c r="R244" i="81"/>
  <c r="M244" i="81"/>
  <c r="R243" i="81"/>
  <c r="M243" i="81"/>
  <c r="R242" i="81"/>
  <c r="M242" i="8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R245" i="107"/>
  <c r="M245" i="107"/>
  <c r="R244" i="107"/>
  <c r="M244" i="107"/>
  <c r="R243" i="107"/>
  <c r="M243" i="107"/>
  <c r="R242" i="107"/>
  <c r="M242" i="107"/>
  <c r="P246" i="8"/>
  <c r="P245" i="8"/>
  <c r="P244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R241" i="81"/>
  <c r="M241" i="81"/>
  <c r="R240" i="81"/>
  <c r="M240" i="81"/>
  <c r="R239" i="81"/>
  <c r="M239" i="81"/>
  <c r="R238" i="81"/>
  <c r="M238" i="81"/>
  <c r="R237" i="81"/>
  <c r="M237" i="81"/>
  <c r="R236" i="81"/>
  <c r="M236" i="81"/>
  <c r="R235" i="81"/>
  <c r="M235" i="8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R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0" i="8"/>
  <c r="P239" i="8"/>
  <c r="P238" i="8"/>
  <c r="P237" i="8"/>
  <c r="P236" i="8"/>
  <c r="P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P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G244" i="8" l="1"/>
  <c r="J244" i="8"/>
  <c r="G246" i="8"/>
  <c r="J246" i="8"/>
  <c r="G247" i="8"/>
  <c r="J247" i="8"/>
  <c r="J243" i="8"/>
  <c r="J245" i="8"/>
  <c r="P174" i="81"/>
  <c r="P239" i="81"/>
  <c r="P244" i="81"/>
  <c r="P253" i="81"/>
  <c r="P259" i="81"/>
  <c r="P236" i="81"/>
  <c r="P240" i="81"/>
  <c r="P245" i="81"/>
  <c r="P250" i="81"/>
  <c r="P237" i="81"/>
  <c r="P241" i="81"/>
  <c r="P235" i="81"/>
  <c r="P242" i="81"/>
  <c r="P246" i="81"/>
  <c r="P251" i="81"/>
  <c r="P87" i="81"/>
  <c r="P102" i="81"/>
  <c r="P238" i="81"/>
  <c r="P247" i="81"/>
  <c r="P257" i="81"/>
  <c r="P243" i="81"/>
  <c r="P252" i="81"/>
  <c r="P88" i="81"/>
  <c r="G260" i="8"/>
  <c r="J260" i="8"/>
  <c r="P249" i="81"/>
  <c r="G244" i="74"/>
  <c r="J244" i="74" s="1"/>
  <c r="E244" i="77" s="1"/>
  <c r="G244" i="77" s="1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G250" i="81"/>
  <c r="J250" i="81" s="1"/>
  <c r="G245" i="74"/>
  <c r="J245" i="74" s="1"/>
  <c r="E245" i="77" s="1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G246" i="74"/>
  <c r="J246" i="74" s="1"/>
  <c r="E261" i="8" s="1"/>
  <c r="G261" i="8" s="1"/>
  <c r="G247" i="74"/>
  <c r="J247" i="74" s="1"/>
  <c r="E247" i="77" s="1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G243" i="74"/>
  <c r="J243" i="74" s="1"/>
  <c r="E243" i="77" s="1"/>
  <c r="G243" i="77" s="1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G249" i="81"/>
  <c r="J249" i="81" s="1"/>
  <c r="P247" i="8"/>
  <c r="G251" i="78"/>
  <c r="J251" i="78" s="1"/>
  <c r="M261" i="8"/>
  <c r="P237" i="82"/>
  <c r="P87" i="77"/>
  <c r="P241" i="78"/>
  <c r="P242" i="77"/>
  <c r="G252" i="77"/>
  <c r="J252" i="77" s="1"/>
  <c r="P238" i="77"/>
  <c r="G242" i="77"/>
  <c r="J242" i="77" s="1"/>
  <c r="P247" i="80"/>
  <c r="E246" i="77" l="1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J261" i="8"/>
  <c r="N267" i="78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E114" i="77" s="1"/>
  <c r="G115" i="74"/>
  <c r="J115" i="74" s="1"/>
  <c r="E115" i="77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J255" i="74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M256" i="107"/>
  <c r="M255" i="107"/>
  <c r="M254" i="107"/>
  <c r="M248" i="107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P11" i="97" s="1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M207" i="81"/>
  <c r="M189" i="81"/>
  <c r="M188" i="81"/>
  <c r="M187" i="81"/>
  <c r="M105" i="81"/>
  <c r="M104" i="81"/>
  <c r="M103" i="81"/>
  <c r="M82" i="81"/>
  <c r="M173" i="81"/>
  <c r="M258" i="81"/>
  <c r="M256" i="81"/>
  <c r="M255" i="81"/>
  <c r="M254" i="81"/>
  <c r="M248" i="81"/>
  <c r="M234" i="81"/>
  <c r="M233" i="81"/>
  <c r="M232" i="81"/>
  <c r="M231" i="81"/>
  <c r="M230" i="81"/>
  <c r="M229" i="81"/>
  <c r="M228" i="81"/>
  <c r="M227" i="81"/>
  <c r="M226" i="81"/>
  <c r="M225" i="81"/>
  <c r="M224" i="81"/>
  <c r="M223" i="81"/>
  <c r="M222" i="81"/>
  <c r="M221" i="81"/>
  <c r="M220" i="81"/>
  <c r="M219" i="81"/>
  <c r="M218" i="81"/>
  <c r="M217" i="81"/>
  <c r="M216" i="81"/>
  <c r="M215" i="81"/>
  <c r="M214" i="81"/>
  <c r="M213" i="81"/>
  <c r="M212" i="81"/>
  <c r="M211" i="81"/>
  <c r="M210" i="81"/>
  <c r="M209" i="81"/>
  <c r="M208" i="81"/>
  <c r="M206" i="81"/>
  <c r="M205" i="81"/>
  <c r="M204" i="81"/>
  <c r="M203" i="81"/>
  <c r="M202" i="81"/>
  <c r="M201" i="81"/>
  <c r="M200" i="81"/>
  <c r="M199" i="81"/>
  <c r="M198" i="81"/>
  <c r="M197" i="81"/>
  <c r="M196" i="81"/>
  <c r="M195" i="81"/>
  <c r="M194" i="81"/>
  <c r="M193" i="81"/>
  <c r="M192" i="81"/>
  <c r="M191" i="81"/>
  <c r="M190" i="81"/>
  <c r="M186" i="81"/>
  <c r="M185" i="81"/>
  <c r="M184" i="81"/>
  <c r="M183" i="81"/>
  <c r="M182" i="81"/>
  <c r="M181" i="81"/>
  <c r="M180" i="81"/>
  <c r="M179" i="81"/>
  <c r="M178" i="81"/>
  <c r="M177" i="81"/>
  <c r="M176" i="81"/>
  <c r="M175" i="81"/>
  <c r="M172" i="81"/>
  <c r="M171" i="81"/>
  <c r="M170" i="81"/>
  <c r="M169" i="81"/>
  <c r="M168" i="81"/>
  <c r="M167" i="81"/>
  <c r="M166" i="81"/>
  <c r="M165" i="81"/>
  <c r="M164" i="81"/>
  <c r="M163" i="81"/>
  <c r="M162" i="81"/>
  <c r="M161" i="81"/>
  <c r="M160" i="81"/>
  <c r="M159" i="81"/>
  <c r="M158" i="81"/>
  <c r="M157" i="81"/>
  <c r="M156" i="81"/>
  <c r="M155" i="81"/>
  <c r="M154" i="81"/>
  <c r="M153" i="81"/>
  <c r="M152" i="81"/>
  <c r="M151" i="81"/>
  <c r="M150" i="81"/>
  <c r="M149" i="81"/>
  <c r="M148" i="81"/>
  <c r="M147" i="81"/>
  <c r="M146" i="81"/>
  <c r="M145" i="81"/>
  <c r="M144" i="81"/>
  <c r="M143" i="81"/>
  <c r="M142" i="81"/>
  <c r="M141" i="81"/>
  <c r="M140" i="81"/>
  <c r="M139" i="81"/>
  <c r="M138" i="81"/>
  <c r="M137" i="81"/>
  <c r="M136" i="81"/>
  <c r="M135" i="81"/>
  <c r="M134" i="81"/>
  <c r="M133" i="81"/>
  <c r="M132" i="81"/>
  <c r="M131" i="81"/>
  <c r="M130" i="81"/>
  <c r="M129" i="81"/>
  <c r="M128" i="81"/>
  <c r="M127" i="81"/>
  <c r="M126" i="81"/>
  <c r="M125" i="81"/>
  <c r="M124" i="81"/>
  <c r="M123" i="81"/>
  <c r="M122" i="81"/>
  <c r="M121" i="81"/>
  <c r="M120" i="81"/>
  <c r="M119" i="81"/>
  <c r="M118" i="81"/>
  <c r="M117" i="81"/>
  <c r="M116" i="81"/>
  <c r="M115" i="81"/>
  <c r="M114" i="81"/>
  <c r="M113" i="81"/>
  <c r="M112" i="81"/>
  <c r="M111" i="81"/>
  <c r="M110" i="81"/>
  <c r="M109" i="81"/>
  <c r="M108" i="81"/>
  <c r="M107" i="81"/>
  <c r="M106" i="81"/>
  <c r="M101" i="81"/>
  <c r="M100" i="81"/>
  <c r="M99" i="81"/>
  <c r="M98" i="81"/>
  <c r="M97" i="81"/>
  <c r="M96" i="81"/>
  <c r="M95" i="81"/>
  <c r="M93" i="81"/>
  <c r="M92" i="81"/>
  <c r="M91" i="81"/>
  <c r="M90" i="81"/>
  <c r="M89" i="81"/>
  <c r="M86" i="81"/>
  <c r="M85" i="81"/>
  <c r="M84" i="81"/>
  <c r="M83" i="81"/>
  <c r="M81" i="81"/>
  <c r="M80" i="81"/>
  <c r="M79" i="81"/>
  <c r="M78" i="81"/>
  <c r="M77" i="81"/>
  <c r="M75" i="81"/>
  <c r="M74" i="81"/>
  <c r="M73" i="81"/>
  <c r="M72" i="81"/>
  <c r="M71" i="81"/>
  <c r="M70" i="81"/>
  <c r="M69" i="81"/>
  <c r="M68" i="81"/>
  <c r="M67" i="81"/>
  <c r="M66" i="81"/>
  <c r="M65" i="81"/>
  <c r="M64" i="81"/>
  <c r="M63" i="81"/>
  <c r="M62" i="81"/>
  <c r="M61" i="81"/>
  <c r="M60" i="81"/>
  <c r="M59" i="81"/>
  <c r="M58" i="81"/>
  <c r="M57" i="81"/>
  <c r="M56" i="81"/>
  <c r="M55" i="81"/>
  <c r="M54" i="81"/>
  <c r="M53" i="81"/>
  <c r="M52" i="81"/>
  <c r="M51" i="81"/>
  <c r="M50" i="81"/>
  <c r="M49" i="81"/>
  <c r="M48" i="81"/>
  <c r="M47" i="81"/>
  <c r="M46" i="81"/>
  <c r="M45" i="81"/>
  <c r="M44" i="81"/>
  <c r="M43" i="81"/>
  <c r="M42" i="81"/>
  <c r="M41" i="81"/>
  <c r="M40" i="81"/>
  <c r="M39" i="81"/>
  <c r="M38" i="81"/>
  <c r="M37" i="81"/>
  <c r="M36" i="81"/>
  <c r="M35" i="81"/>
  <c r="M34" i="81"/>
  <c r="M33" i="81"/>
  <c r="M32" i="81"/>
  <c r="M31" i="81"/>
  <c r="M30" i="81"/>
  <c r="M29" i="81"/>
  <c r="M28" i="81"/>
  <c r="M27" i="81"/>
  <c r="M26" i="81"/>
  <c r="M25" i="81"/>
  <c r="M24" i="81"/>
  <c r="M23" i="81"/>
  <c r="M22" i="81"/>
  <c r="M21" i="81"/>
  <c r="M20" i="81"/>
  <c r="M19" i="81"/>
  <c r="M18" i="81"/>
  <c r="M17" i="81"/>
  <c r="M16" i="81"/>
  <c r="M15" i="81"/>
  <c r="M14" i="81"/>
  <c r="M13" i="81"/>
  <c r="M12" i="81"/>
  <c r="M11" i="81"/>
  <c r="M10" i="81"/>
  <c r="M9" i="81"/>
  <c r="M8" i="81"/>
  <c r="M7" i="81"/>
  <c r="M6" i="8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42" i="81" l="1"/>
  <c r="P95" i="81"/>
  <c r="P131" i="81"/>
  <c r="P163" i="81"/>
  <c r="P200" i="81"/>
  <c r="P76" i="81"/>
  <c r="P19" i="81"/>
  <c r="P27" i="81"/>
  <c r="P43" i="81"/>
  <c r="P51" i="81"/>
  <c r="P67" i="81"/>
  <c r="P75" i="81"/>
  <c r="P85" i="81"/>
  <c r="P96" i="81"/>
  <c r="P108" i="81"/>
  <c r="P116" i="81"/>
  <c r="P124" i="81"/>
  <c r="P132" i="81"/>
  <c r="P140" i="81"/>
  <c r="P148" i="81"/>
  <c r="P156" i="81"/>
  <c r="P164" i="81"/>
  <c r="P172" i="81"/>
  <c r="P182" i="81"/>
  <c r="P201" i="81"/>
  <c r="P210" i="81"/>
  <c r="P218" i="81"/>
  <c r="P226" i="81"/>
  <c r="P234" i="81"/>
  <c r="P103" i="81"/>
  <c r="P12" i="81"/>
  <c r="P20" i="81"/>
  <c r="P28" i="81"/>
  <c r="P36" i="81"/>
  <c r="P44" i="81"/>
  <c r="P52" i="81"/>
  <c r="P60" i="81"/>
  <c r="P68" i="81"/>
  <c r="P86" i="81"/>
  <c r="P97" i="81"/>
  <c r="P109" i="81"/>
  <c r="P117" i="81"/>
  <c r="P125" i="81"/>
  <c r="P133" i="81"/>
  <c r="P141" i="81"/>
  <c r="P149" i="81"/>
  <c r="P157" i="81"/>
  <c r="P165" i="81"/>
  <c r="P175" i="81"/>
  <c r="P183" i="81"/>
  <c r="P194" i="81"/>
  <c r="P202" i="81"/>
  <c r="P211" i="81"/>
  <c r="P219" i="81"/>
  <c r="P227" i="81"/>
  <c r="P248" i="81"/>
  <c r="P104" i="81"/>
  <c r="P26" i="81"/>
  <c r="P66" i="81"/>
  <c r="P107" i="81"/>
  <c r="P139" i="81"/>
  <c r="P171" i="81"/>
  <c r="P209" i="81"/>
  <c r="P233" i="81"/>
  <c r="P13" i="81"/>
  <c r="P21" i="81"/>
  <c r="P29" i="81"/>
  <c r="P37" i="81"/>
  <c r="P45" i="81"/>
  <c r="P61" i="81"/>
  <c r="P69" i="81"/>
  <c r="P78" i="81"/>
  <c r="P89" i="81"/>
  <c r="P98" i="81"/>
  <c r="P110" i="81"/>
  <c r="P118" i="81"/>
  <c r="P126" i="81"/>
  <c r="P134" i="81"/>
  <c r="P142" i="81"/>
  <c r="P150" i="81"/>
  <c r="P158" i="81"/>
  <c r="P166" i="81"/>
  <c r="P176" i="81"/>
  <c r="P184" i="81"/>
  <c r="P195" i="81"/>
  <c r="P203" i="81"/>
  <c r="P212" i="81"/>
  <c r="P220" i="81"/>
  <c r="P228" i="81"/>
  <c r="P254" i="81"/>
  <c r="P105" i="81"/>
  <c r="P14" i="81"/>
  <c r="P22" i="81"/>
  <c r="P30" i="81"/>
  <c r="P38" i="81"/>
  <c r="P54" i="81"/>
  <c r="P70" i="81"/>
  <c r="P79" i="81"/>
  <c r="P90" i="81"/>
  <c r="P99" i="81"/>
  <c r="P111" i="81"/>
  <c r="P119" i="81"/>
  <c r="P127" i="81"/>
  <c r="P135" i="81"/>
  <c r="P143" i="81"/>
  <c r="P151" i="81"/>
  <c r="P159" i="81"/>
  <c r="P167" i="81"/>
  <c r="P177" i="81"/>
  <c r="P185" i="81"/>
  <c r="P196" i="81"/>
  <c r="P204" i="81"/>
  <c r="P213" i="81"/>
  <c r="P221" i="81"/>
  <c r="P229" i="81"/>
  <c r="P255" i="81"/>
  <c r="P187" i="81"/>
  <c r="P18" i="81"/>
  <c r="P50" i="81"/>
  <c r="P84" i="81"/>
  <c r="P123" i="81"/>
  <c r="P155" i="81"/>
  <c r="P192" i="81"/>
  <c r="P225" i="81"/>
  <c r="P7" i="81"/>
  <c r="P15" i="81"/>
  <c r="P23" i="81"/>
  <c r="P63" i="81"/>
  <c r="P71" i="81"/>
  <c r="P80" i="81"/>
  <c r="P91" i="81"/>
  <c r="P100" i="81"/>
  <c r="P120" i="81"/>
  <c r="P128" i="81"/>
  <c r="P136" i="81"/>
  <c r="P144" i="81"/>
  <c r="P152" i="81"/>
  <c r="P160" i="81"/>
  <c r="P168" i="81"/>
  <c r="P178" i="81"/>
  <c r="P186" i="81"/>
  <c r="P197" i="81"/>
  <c r="P205" i="81"/>
  <c r="P214" i="81"/>
  <c r="P222" i="81"/>
  <c r="P230" i="81"/>
  <c r="P256" i="81"/>
  <c r="P188" i="81"/>
  <c r="P8" i="81"/>
  <c r="P16" i="81"/>
  <c r="P64" i="81"/>
  <c r="P72" i="81"/>
  <c r="P81" i="81"/>
  <c r="P92" i="81"/>
  <c r="P101" i="81"/>
  <c r="P113" i="81"/>
  <c r="P121" i="81"/>
  <c r="P129" i="81"/>
  <c r="P137" i="81"/>
  <c r="P145" i="81"/>
  <c r="P153" i="81"/>
  <c r="P161" i="81"/>
  <c r="P169" i="81"/>
  <c r="P179" i="81"/>
  <c r="P190" i="81"/>
  <c r="P198" i="81"/>
  <c r="P206" i="81"/>
  <c r="P215" i="81"/>
  <c r="P223" i="81"/>
  <c r="P231" i="81"/>
  <c r="P258" i="81"/>
  <c r="P189" i="81"/>
  <c r="P10" i="81"/>
  <c r="P34" i="81"/>
  <c r="P74" i="81"/>
  <c r="P147" i="81"/>
  <c r="P181" i="81"/>
  <c r="P217" i="81"/>
  <c r="P82" i="81"/>
  <c r="P9" i="81"/>
  <c r="P17" i="81"/>
  <c r="P25" i="81"/>
  <c r="P33" i="81"/>
  <c r="P65" i="81"/>
  <c r="P73" i="81"/>
  <c r="P83" i="81"/>
  <c r="P93" i="81"/>
  <c r="P106" i="81"/>
  <c r="P114" i="81"/>
  <c r="P122" i="81"/>
  <c r="P130" i="81"/>
  <c r="P138" i="81"/>
  <c r="P146" i="81"/>
  <c r="P154" i="81"/>
  <c r="P162" i="81"/>
  <c r="P170" i="81"/>
  <c r="P180" i="81"/>
  <c r="P191" i="81"/>
  <c r="P199" i="81"/>
  <c r="P208" i="81"/>
  <c r="P216" i="81"/>
  <c r="P224" i="81"/>
  <c r="P232" i="81"/>
  <c r="P173" i="81"/>
  <c r="P207" i="81"/>
  <c r="P193" i="81"/>
  <c r="P115" i="81"/>
  <c r="P112" i="81"/>
  <c r="P77" i="81"/>
  <c r="P59" i="81"/>
  <c r="P58" i="81"/>
  <c r="P57" i="81"/>
  <c r="P56" i="81"/>
  <c r="P55" i="81"/>
  <c r="P62" i="81"/>
  <c r="P53" i="81"/>
  <c r="P49" i="81"/>
  <c r="P48" i="81"/>
  <c r="P47" i="81"/>
  <c r="P46" i="81"/>
  <c r="P41" i="81"/>
  <c r="P40" i="81"/>
  <c r="P39" i="81"/>
  <c r="P35" i="81"/>
  <c r="P32" i="81"/>
  <c r="P31" i="81"/>
  <c r="P24" i="81"/>
  <c r="P11" i="81"/>
  <c r="P6" i="81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48" i="8"/>
  <c r="P254" i="8"/>
  <c r="P255" i="8"/>
  <c r="P256" i="8"/>
  <c r="P260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M260" i="8" l="1"/>
  <c r="P234" i="8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109" i="81"/>
  <c r="J109" i="81" s="1"/>
  <c r="G60" i="82"/>
  <c r="J60" i="82" s="1"/>
  <c r="G12" i="78"/>
  <c r="J12" i="78" s="1"/>
  <c r="E75" i="84" l="1"/>
  <c r="G75" i="84" s="1"/>
  <c r="J75" i="84" s="1"/>
  <c r="G75" i="85" s="1"/>
  <c r="J75" i="85" s="1"/>
  <c r="G75" i="86" s="1"/>
  <c r="J75" i="86" s="1"/>
  <c r="E94" i="84"/>
  <c r="G94" i="84" s="1"/>
  <c r="J94" i="84" s="1"/>
  <c r="G178" i="83"/>
  <c r="J178" i="83" s="1"/>
  <c r="G114" i="82"/>
  <c r="J114" i="82" s="1"/>
  <c r="G45" i="83"/>
  <c r="J45" i="83" s="1"/>
  <c r="E45" i="84" s="1"/>
  <c r="G129" i="82"/>
  <c r="J129" i="82" s="1"/>
  <c r="G60" i="83"/>
  <c r="J60" i="83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E169" i="84" s="1"/>
  <c r="G12" i="79"/>
  <c r="J12" i="79" s="1"/>
  <c r="R214" i="74"/>
  <c r="M214" i="74"/>
  <c r="P214" i="74" s="1"/>
  <c r="R133" i="74"/>
  <c r="M133" i="74"/>
  <c r="P133" i="74" s="1"/>
  <c r="E178" i="84" l="1"/>
  <c r="G178" i="84" s="1"/>
  <c r="J178" i="84" s="1"/>
  <c r="E60" i="84"/>
  <c r="G60" i="84" s="1"/>
  <c r="J60" i="84" s="1"/>
  <c r="G109" i="83"/>
  <c r="J109" i="83" s="1"/>
  <c r="E109" i="84" s="1"/>
  <c r="G35" i="83"/>
  <c r="J35" i="83" s="1"/>
  <c r="E35" i="84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E129" i="84" s="1"/>
  <c r="G114" i="83"/>
  <c r="J114" i="83" s="1"/>
  <c r="E114" i="84" s="1"/>
  <c r="G63" i="83"/>
  <c r="J63" i="83" s="1"/>
  <c r="E63" i="84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E229" i="84" s="1"/>
  <c r="G237" i="83"/>
  <c r="J237" i="83" s="1"/>
  <c r="E237" i="84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E252" i="84" s="1"/>
  <c r="G252" i="84" s="1"/>
  <c r="J252" i="84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G208" i="83"/>
  <c r="J208" i="83" s="1"/>
  <c r="E208" i="84" s="1"/>
  <c r="G39" i="83"/>
  <c r="J39" i="83" s="1"/>
  <c r="E39" i="84" s="1"/>
  <c r="G126" i="83"/>
  <c r="J126" i="83" s="1"/>
  <c r="E126" i="84" s="1"/>
  <c r="G193" i="83"/>
  <c r="J193" i="83" s="1"/>
  <c r="E193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G226" i="83"/>
  <c r="J226" i="83" s="1"/>
  <c r="E226" i="84" s="1"/>
  <c r="G177" i="83"/>
  <c r="J177" i="83" s="1"/>
  <c r="E177" i="84" s="1"/>
  <c r="G203" i="82"/>
  <c r="J203" i="82" s="1"/>
  <c r="G83" i="83"/>
  <c r="J83" i="83" s="1"/>
  <c r="E83" i="84" s="1"/>
  <c r="G151" i="83"/>
  <c r="J151" i="83" s="1"/>
  <c r="E151" i="84" s="1"/>
  <c r="G213" i="83"/>
  <c r="J213" i="83" s="1"/>
  <c r="E213" i="84" s="1"/>
  <c r="G194" i="83"/>
  <c r="J194" i="83" s="1"/>
  <c r="E194" i="84" s="1"/>
  <c r="G181" i="83"/>
  <c r="J181" i="83" s="1"/>
  <c r="E181" i="84" s="1"/>
  <c r="G9" i="81"/>
  <c r="J9" i="81" s="1"/>
  <c r="G127" i="83"/>
  <c r="J127" i="83" s="1"/>
  <c r="E127" i="84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E231" i="84" s="1"/>
  <c r="G239" i="83"/>
  <c r="J239" i="83" s="1"/>
  <c r="E239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E198" i="84" s="1"/>
  <c r="G196" i="83"/>
  <c r="J196" i="83" s="1"/>
  <c r="E196" i="84" s="1"/>
  <c r="G147" i="83"/>
  <c r="J147" i="83" s="1"/>
  <c r="E147" i="84" s="1"/>
  <c r="G10" i="82"/>
  <c r="J10" i="82" s="1"/>
  <c r="G11" i="82"/>
  <c r="J11" i="82" s="1"/>
  <c r="G9" i="82"/>
  <c r="J9" i="82" s="1"/>
  <c r="G113" i="83"/>
  <c r="J113" i="83" s="1"/>
  <c r="E113" i="84" s="1"/>
  <c r="G204" i="83"/>
  <c r="J204" i="83" s="1"/>
  <c r="E204" i="84" s="1"/>
  <c r="G210" i="83"/>
  <c r="J210" i="83" s="1"/>
  <c r="E210" i="84" s="1"/>
  <c r="G197" i="83"/>
  <c r="J197" i="83" s="1"/>
  <c r="E197" i="84" s="1"/>
  <c r="G209" i="83"/>
  <c r="J209" i="83" s="1"/>
  <c r="E209" i="84" s="1"/>
  <c r="G212" i="83"/>
  <c r="J212" i="83" s="1"/>
  <c r="E212" i="84" s="1"/>
  <c r="G195" i="83"/>
  <c r="J195" i="83" s="1"/>
  <c r="E195" i="84" s="1"/>
  <c r="G202" i="83"/>
  <c r="J202" i="83" s="1"/>
  <c r="E202" i="84" s="1"/>
  <c r="G203" i="83"/>
  <c r="J203" i="83" s="1"/>
  <c r="E203" i="84" s="1"/>
  <c r="G157" i="83"/>
  <c r="J157" i="83" s="1"/>
  <c r="E157" i="84" s="1"/>
  <c r="G156" i="83"/>
  <c r="J156" i="83" s="1"/>
  <c r="E156" i="84" s="1"/>
  <c r="G128" i="83"/>
  <c r="J128" i="83" s="1"/>
  <c r="E128" i="84" s="1"/>
  <c r="G211" i="83"/>
  <c r="J211" i="83" s="1"/>
  <c r="E211" i="84" s="1"/>
  <c r="G149" i="83"/>
  <c r="J149" i="83" s="1"/>
  <c r="E149" i="84" s="1"/>
  <c r="G150" i="83"/>
  <c r="J150" i="83" s="1"/>
  <c r="E150" i="84" s="1"/>
  <c r="G182" i="83"/>
  <c r="J182" i="83" s="1"/>
  <c r="E182" i="84" s="1"/>
  <c r="G39" i="84"/>
  <c r="J39" i="84" s="1"/>
  <c r="E39" i="85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G175" i="83"/>
  <c r="J175" i="83" s="1"/>
  <c r="E175" i="84" s="1"/>
  <c r="G71" i="83"/>
  <c r="J71" i="83" s="1"/>
  <c r="E71" i="84" s="1"/>
  <c r="G10" i="85"/>
  <c r="J10" i="85" s="1"/>
  <c r="G70" i="83"/>
  <c r="J70" i="83" s="1"/>
  <c r="E70" i="84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39" i="88" l="1"/>
  <c r="G39" i="88" s="1"/>
  <c r="J39" i="88" s="1"/>
  <c r="G21" i="77"/>
  <c r="J21" i="77" s="1"/>
  <c r="G22" i="77"/>
  <c r="J22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8" i="77" l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3" i="8"/>
  <c r="M264" i="8"/>
  <c r="H263" i="8"/>
  <c r="M268" i="8"/>
  <c r="H265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5" i="8"/>
  <c r="F264" i="8" s="1"/>
  <c r="C265" i="8" s="1"/>
  <c r="H266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E97" i="84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E233" i="84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32" i="83"/>
  <c r="J32" i="83" s="1"/>
  <c r="E32" i="84" s="1"/>
  <c r="G112" i="83"/>
  <c r="J112" i="83" s="1"/>
  <c r="E112" i="84" s="1"/>
  <c r="G223" i="83"/>
  <c r="J223" i="83" s="1"/>
  <c r="E223" i="84" s="1"/>
  <c r="G120" i="83"/>
  <c r="J120" i="83" s="1"/>
  <c r="E120" i="84" s="1"/>
  <c r="G55" i="83"/>
  <c r="J55" i="83" s="1"/>
  <c r="E55" i="84" s="1"/>
  <c r="G64" i="83"/>
  <c r="J64" i="83" s="1"/>
  <c r="E64" i="84" s="1"/>
  <c r="G43" i="83"/>
  <c r="J43" i="83" s="1"/>
  <c r="E43" i="84" s="1"/>
  <c r="G116" i="83"/>
  <c r="J116" i="83" s="1"/>
  <c r="E116" i="84" s="1"/>
  <c r="G15" i="79"/>
  <c r="J15" i="79" s="1"/>
  <c r="G92" i="83"/>
  <c r="J92" i="83" s="1"/>
  <c r="E92" i="84" s="1"/>
  <c r="G220" i="83"/>
  <c r="J220" i="83" s="1"/>
  <c r="E220" i="84" s="1"/>
  <c r="G159" i="83"/>
  <c r="J159" i="83" s="1"/>
  <c r="E159" i="84" s="1"/>
  <c r="G99" i="83"/>
  <c r="J99" i="83" s="1"/>
  <c r="E99" i="84" s="1"/>
  <c r="G183" i="83"/>
  <c r="J183" i="83" s="1"/>
  <c r="E183" i="84" s="1"/>
  <c r="G168" i="83"/>
  <c r="J168" i="83" s="1"/>
  <c r="E168" i="84" s="1"/>
  <c r="G170" i="83"/>
  <c r="J170" i="83" s="1"/>
  <c r="E170" i="84" s="1"/>
  <c r="G68" i="83"/>
  <c r="J68" i="83" s="1"/>
  <c r="E68" i="84" s="1"/>
  <c r="G107" i="83"/>
  <c r="J107" i="83" s="1"/>
  <c r="E107" i="84" s="1"/>
  <c r="G221" i="82"/>
  <c r="J221" i="82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222" i="83"/>
  <c r="J222" i="83" s="1"/>
  <c r="E222" i="84" s="1"/>
  <c r="G6" i="79"/>
  <c r="J6" i="79" s="1"/>
  <c r="G50" i="83"/>
  <c r="J50" i="83" s="1"/>
  <c r="E50" i="84" s="1"/>
  <c r="G66" i="83"/>
  <c r="J66" i="83" s="1"/>
  <c r="E66" i="84" s="1"/>
  <c r="G38" i="82"/>
  <c r="J38" i="82" s="1"/>
  <c r="G47" i="83"/>
  <c r="J47" i="83" s="1"/>
  <c r="E47" i="84" s="1"/>
  <c r="G28" i="83"/>
  <c r="J28" i="83" s="1"/>
  <c r="E28" i="84" s="1"/>
  <c r="G25" i="82"/>
  <c r="J25" i="82" s="1"/>
  <c r="G42" i="83"/>
  <c r="J42" i="83" s="1"/>
  <c r="E42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180" i="83"/>
  <c r="J180" i="83" s="1"/>
  <c r="E180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G140" i="83"/>
  <c r="J140" i="83" s="1"/>
  <c r="E140" i="84" s="1"/>
  <c r="G117" i="83"/>
  <c r="J117" i="83" s="1"/>
  <c r="E117" i="84" s="1"/>
  <c r="G34" i="83"/>
  <c r="J34" i="83" s="1"/>
  <c r="E34" i="84" s="1"/>
  <c r="G8" i="79"/>
  <c r="J8" i="79" s="1"/>
  <c r="G90" i="83"/>
  <c r="J90" i="83" s="1"/>
  <c r="E90" i="84" s="1"/>
  <c r="G72" i="83"/>
  <c r="J72" i="83" s="1"/>
  <c r="E72" i="84" s="1"/>
  <c r="G160" i="83"/>
  <c r="J160" i="83" s="1"/>
  <c r="E160" i="84" s="1"/>
  <c r="G146" i="83"/>
  <c r="J146" i="83" s="1"/>
  <c r="E146" i="84" s="1"/>
  <c r="G37" i="83"/>
  <c r="J37" i="83" s="1"/>
  <c r="E37" i="84" s="1"/>
  <c r="G77" i="83"/>
  <c r="J77" i="83" s="1"/>
  <c r="E77" i="84" s="1"/>
  <c r="G85" i="83"/>
  <c r="J85" i="83" s="1"/>
  <c r="E85" i="84" s="1"/>
  <c r="G59" i="83"/>
  <c r="J59" i="83" s="1"/>
  <c r="E59" i="84" s="1"/>
  <c r="G73" i="83"/>
  <c r="J73" i="83" s="1"/>
  <c r="E73" i="84" s="1"/>
  <c r="G158" i="83"/>
  <c r="J158" i="83" s="1"/>
  <c r="E158" i="84" s="1"/>
  <c r="G130" i="83"/>
  <c r="J130" i="83" s="1"/>
  <c r="E130" i="84" s="1"/>
  <c r="G57" i="83"/>
  <c r="J57" i="83" s="1"/>
  <c r="E57" i="84" s="1"/>
  <c r="G78" i="83"/>
  <c r="J78" i="83" s="1"/>
  <c r="E78" i="84" s="1"/>
  <c r="G142" i="83"/>
  <c r="J142" i="83" s="1"/>
  <c r="E142" i="84" s="1"/>
  <c r="G163" i="83"/>
  <c r="J163" i="83" s="1"/>
  <c r="E163" i="84" s="1"/>
  <c r="G176" i="83"/>
  <c r="J176" i="83" s="1"/>
  <c r="E176" i="84" s="1"/>
  <c r="G164" i="83"/>
  <c r="J164" i="83" s="1"/>
  <c r="E164" i="84" s="1"/>
  <c r="G69" i="83"/>
  <c r="J69" i="83" s="1"/>
  <c r="E69" i="84" s="1"/>
  <c r="G49" i="83"/>
  <c r="J49" i="83" s="1"/>
  <c r="E49" i="84" s="1"/>
  <c r="G93" i="83"/>
  <c r="J93" i="83" s="1"/>
  <c r="E93" i="84" s="1"/>
  <c r="G22" i="82"/>
  <c r="J22" i="82" s="1"/>
  <c r="G48" i="83"/>
  <c r="J48" i="83" s="1"/>
  <c r="E48" i="84" s="1"/>
  <c r="G19" i="82"/>
  <c r="J19" i="82" s="1"/>
  <c r="G100" i="83"/>
  <c r="J100" i="83" s="1"/>
  <c r="E100" i="84" s="1"/>
  <c r="G16" i="79"/>
  <c r="J16" i="79" s="1"/>
  <c r="G172" i="83"/>
  <c r="J172" i="83" s="1"/>
  <c r="E172" i="84" s="1"/>
  <c r="G137" i="83"/>
  <c r="J137" i="83" s="1"/>
  <c r="E137" i="84" s="1"/>
  <c r="G23" i="82"/>
  <c r="J23" i="82" s="1"/>
  <c r="G20" i="82"/>
  <c r="J20" i="82" s="1"/>
  <c r="G224" i="83"/>
  <c r="J224" i="83" s="1"/>
  <c r="E224" i="84" s="1"/>
  <c r="G58" i="83"/>
  <c r="J58" i="83" s="1"/>
  <c r="E58" i="84" s="1"/>
  <c r="G106" i="83"/>
  <c r="J106" i="83" s="1"/>
  <c r="E106" i="84" s="1"/>
  <c r="G67" i="83"/>
  <c r="J67" i="83" s="1"/>
  <c r="E67" i="84" s="1"/>
  <c r="G121" i="83"/>
  <c r="J121" i="83" s="1"/>
  <c r="E121" i="84" s="1"/>
  <c r="G91" i="83"/>
  <c r="J91" i="83" s="1"/>
  <c r="E91" i="84" s="1"/>
  <c r="G166" i="83"/>
  <c r="J166" i="83" s="1"/>
  <c r="E166" i="84" s="1"/>
  <c r="G110" i="83"/>
  <c r="J110" i="83" s="1"/>
  <c r="E110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G53" i="83"/>
  <c r="J53" i="83" s="1"/>
  <c r="E53" i="84" s="1"/>
  <c r="G13" i="79"/>
  <c r="J13" i="79" s="1"/>
  <c r="G31" i="83"/>
  <c r="J31" i="83" s="1"/>
  <c r="E31" i="84" s="1"/>
  <c r="G139" i="83"/>
  <c r="J139" i="83" s="1"/>
  <c r="E139" i="84" s="1"/>
  <c r="G30" i="83"/>
  <c r="J30" i="83" s="1"/>
  <c r="E30" i="84" s="1"/>
  <c r="G18" i="79"/>
  <c r="J18" i="79" s="1"/>
  <c r="G62" i="83"/>
  <c r="J62" i="83" s="1"/>
  <c r="E62" i="84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7" i="83"/>
  <c r="J167" i="83" s="1"/>
  <c r="E167" i="84" s="1"/>
  <c r="G165" i="82"/>
  <c r="J165" i="82" s="1"/>
  <c r="G95" i="83"/>
  <c r="J95" i="83" s="1"/>
  <c r="E95" i="84" s="1"/>
  <c r="G24" i="82"/>
  <c r="J24" i="82" s="1"/>
  <c r="G185" i="83"/>
  <c r="J185" i="83" s="1"/>
  <c r="E185" i="84" s="1"/>
  <c r="G61" i="83"/>
  <c r="J61" i="83" s="1"/>
  <c r="E61" i="84" s="1"/>
  <c r="G184" i="83"/>
  <c r="J184" i="83" s="1"/>
  <c r="E184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G191" i="83"/>
  <c r="J191" i="83" s="1"/>
  <c r="E191" i="84" s="1"/>
  <c r="G190" i="83"/>
  <c r="J190" i="83" s="1"/>
  <c r="E190" i="84" s="1"/>
  <c r="G133" i="81"/>
  <c r="J133" i="81" s="1"/>
  <c r="G136" i="81"/>
  <c r="J136" i="81" s="1"/>
  <c r="G132" i="82"/>
  <c r="J132" i="82" s="1"/>
  <c r="G135" i="82"/>
  <c r="J135" i="82" s="1"/>
  <c r="R36" i="8"/>
  <c r="M266" i="8"/>
  <c r="G86" i="82" l="1"/>
  <c r="J86" i="82" s="1"/>
  <c r="G87" i="82"/>
  <c r="J87" i="82" s="1"/>
  <c r="G88" i="83" s="1"/>
  <c r="J88" i="83" s="1"/>
  <c r="E88" i="84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J239" i="95" s="1"/>
  <c r="G253" i="83"/>
  <c r="J253" i="83" s="1"/>
  <c r="E253" i="84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G49" i="84"/>
  <c r="J49" i="84" s="1"/>
  <c r="G57" i="84"/>
  <c r="J57" i="84" s="1"/>
  <c r="G25" i="83"/>
  <c r="J25" i="83" s="1"/>
  <c r="E25" i="84" s="1"/>
  <c r="G53" i="84"/>
  <c r="J53" i="84" s="1"/>
  <c r="G41" i="84"/>
  <c r="J41" i="84" s="1"/>
  <c r="G43" i="84"/>
  <c r="J43" i="84" s="1"/>
  <c r="G122" i="83"/>
  <c r="J122" i="83" s="1"/>
  <c r="E122" i="84" s="1"/>
  <c r="G15" i="80"/>
  <c r="J15" i="80" s="1"/>
  <c r="G119" i="83"/>
  <c r="J119" i="83" s="1"/>
  <c r="E119" i="84" s="1"/>
  <c r="G33" i="84"/>
  <c r="J33" i="84" s="1"/>
  <c r="G31" i="84"/>
  <c r="J31" i="84" s="1"/>
  <c r="G48" i="84"/>
  <c r="J48" i="84" s="1"/>
  <c r="G96" i="83"/>
  <c r="J96" i="83" s="1"/>
  <c r="E96" i="84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E24" i="84" s="1"/>
  <c r="G56" i="84"/>
  <c r="J56" i="84" s="1"/>
  <c r="G21" i="83"/>
  <c r="J21" i="83" s="1"/>
  <c r="E21" i="84" s="1"/>
  <c r="G19" i="83"/>
  <c r="J19" i="83" s="1"/>
  <c r="E19" i="84" s="1"/>
  <c r="G161" i="83"/>
  <c r="J161" i="83" s="1"/>
  <c r="E161" i="84" s="1"/>
  <c r="G8" i="80"/>
  <c r="J8" i="80" s="1"/>
  <c r="G26" i="83"/>
  <c r="J26" i="83" s="1"/>
  <c r="E26" i="84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E165" i="84" s="1"/>
  <c r="G46" i="84"/>
  <c r="J46" i="84" s="1"/>
  <c r="G30" i="84"/>
  <c r="J30" i="84" s="1"/>
  <c r="G13" i="80"/>
  <c r="J13" i="80" s="1"/>
  <c r="G7" i="80"/>
  <c r="J7" i="80" s="1"/>
  <c r="G23" i="83"/>
  <c r="J23" i="83" s="1"/>
  <c r="E23" i="84" s="1"/>
  <c r="G16" i="80"/>
  <c r="J16" i="80" s="1"/>
  <c r="G22" i="83"/>
  <c r="J22" i="83" s="1"/>
  <c r="E22" i="84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E38" i="84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E132" i="84" s="1"/>
  <c r="G135" i="83"/>
  <c r="J135" i="83" s="1"/>
  <c r="E135" i="84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E86" i="84" s="1"/>
  <c r="G87" i="83"/>
  <c r="J87" i="83" s="1"/>
  <c r="G231" i="96"/>
  <c r="J231" i="96" s="1"/>
  <c r="G231" i="97" s="1"/>
  <c r="J231" i="97" s="1"/>
  <c r="G227" i="83"/>
  <c r="J227" i="83" s="1"/>
  <c r="E227" i="84" s="1"/>
  <c r="G235" i="83"/>
  <c r="J235" i="83" s="1"/>
  <c r="E235" i="84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E234" i="84" s="1"/>
  <c r="G242" i="84"/>
  <c r="J242" i="84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53" i="84"/>
  <c r="J253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E254" i="84" s="1"/>
  <c r="G82" i="83"/>
  <c r="J82" i="83" s="1"/>
  <c r="E82" i="84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E214" i="84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E133" i="84" s="1"/>
  <c r="G136" i="83"/>
  <c r="J136" i="83" s="1"/>
  <c r="E136" i="84" s="1"/>
  <c r="G132" i="84"/>
  <c r="J132" i="84" s="1"/>
  <c r="G135" i="84"/>
  <c r="J135" i="84" s="1"/>
  <c r="Z36" i="8"/>
  <c r="G88" i="84" l="1"/>
  <c r="J88" i="84" s="1"/>
  <c r="E87" i="84"/>
  <c r="G237" i="104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E131" i="84" s="1"/>
  <c r="G134" i="83"/>
  <c r="J134" i="83" s="1"/>
  <c r="E134" i="84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G14" i="83"/>
  <c r="J14" i="83" s="1"/>
  <c r="E14" i="84" s="1"/>
  <c r="G16" i="83"/>
  <c r="J16" i="83" s="1"/>
  <c r="E16" i="84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66" i="96"/>
  <c r="J66" i="96" s="1"/>
  <c r="J66" i="95"/>
  <c r="G98" i="96"/>
  <c r="J98" i="96" s="1"/>
  <c r="J98" i="95"/>
  <c r="G99" i="96"/>
  <c r="J99" i="96" s="1"/>
  <c r="J99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35" i="96"/>
  <c r="J235" i="96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E189" i="84" s="1"/>
  <c r="G189" i="84" s="1"/>
  <c r="J189" i="84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E187" i="84" s="1"/>
  <c r="G187" i="84" s="1"/>
  <c r="J187" i="84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E105" i="84" s="1"/>
  <c r="G105" i="84" s="1"/>
  <c r="J105" i="84" s="1"/>
  <c r="G105" i="91"/>
  <c r="J105" i="91" s="1"/>
  <c r="G105" i="74"/>
  <c r="J105" i="74" s="1"/>
  <c r="G105" i="77" s="1"/>
  <c r="J105" i="77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E188" i="84" s="1"/>
  <c r="G188" i="84" s="1"/>
  <c r="J188" i="84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90"/>
  <c r="J188" i="90" s="1"/>
  <c r="G188" i="92"/>
  <c r="J188" i="92" s="1"/>
  <c r="G188" i="86"/>
  <c r="J188" i="86" s="1"/>
  <c r="G174" i="97"/>
  <c r="J174" i="97" s="1"/>
  <c r="G207" i="83"/>
  <c r="J207" i="83" s="1"/>
  <c r="E207" i="84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E76" i="84" s="1"/>
  <c r="G76" i="84" s="1"/>
  <c r="J76" i="84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E219" i="84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E200" i="84" s="1"/>
  <c r="G201" i="83"/>
  <c r="J201" i="83" s="1"/>
  <c r="E201" i="84" s="1"/>
  <c r="G216" i="83"/>
  <c r="J216" i="83" s="1"/>
  <c r="E216" i="84" s="1"/>
  <c r="G218" i="83"/>
  <c r="J218" i="83" s="1"/>
  <c r="E218" i="84" s="1"/>
  <c r="G207" i="102"/>
  <c r="J207" i="102" s="1"/>
  <c r="G199" i="83"/>
  <c r="J199" i="83" s="1"/>
  <c r="E199" i="84" s="1"/>
  <c r="G217" i="83"/>
  <c r="J217" i="83" s="1"/>
  <c r="E217" i="84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E124" i="84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2" i="8"/>
  <c r="G124" i="105" l="1"/>
  <c r="J124" i="105" s="1"/>
  <c r="G124" i="106" s="1"/>
  <c r="J124" i="106" s="1"/>
  <c r="G124" i="107" s="1"/>
  <c r="J124" i="107" s="1"/>
  <c r="G73" i="93"/>
  <c r="J73" i="93" s="1"/>
  <c r="M265" i="8"/>
  <c r="C263" i="8" s="1"/>
  <c r="C266" i="8" s="1"/>
  <c r="F263" i="8"/>
  <c r="F266" i="8" s="1"/>
  <c r="F268" i="8" s="1"/>
  <c r="G73" i="94" l="1"/>
  <c r="J73" i="94" s="1"/>
  <c r="M267" i="8"/>
  <c r="M270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<sst xmlns="http://schemas.openxmlformats.org/spreadsheetml/2006/main" count="38714" uniqueCount="1433">
  <si>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</si>
  <si>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</si>
  <si>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</si>
  <si>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</si>
  <si>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</si>
  <si>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</si>
  <si>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</si>
  <si>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</si>
  <si>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</si>
  <si>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</si>
  <si>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</si>
  <si>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</si>
  <si>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</si>
  <si>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</si>
  <si>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</si>
  <si>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</si>
  <si>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</si>
  <si>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</si>
  <si>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</si>
  <si>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</si>
  <si>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</si>
  <si>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</si>
  <si>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</si>
  <si>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</si>
  <si>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</si>
  <si>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</si>
  <si>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</si>
  <si>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</si>
  <si>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</si>
  <si>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</si>
  <si>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</si>
  <si>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</si>
  <si>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</si>
  <si>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</si>
  <si>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</si>
  <si>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</si>
  <si>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</si>
  <si>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</si>
  <si>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</si>
  <si>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</si>
  <si>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</si>
  <si>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</si>
  <si>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</si>
  <si>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</si>
  <si>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</si>
  <si>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</si>
  <si>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</si>
  <si>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</si>
  <si>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</si>
  <si>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</si>
  <si>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</si>
  <si>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</si>
  <si>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</si>
  <si>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</si>
  <si>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</si>
  <si>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</si>
  <si>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</si>
  <si>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</si>
  <si>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</si>
  <si>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</si>
  <si>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</si>
  <si>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</si>
  <si>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</si>
  <si>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</si>
  <si>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</si>
  <si>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</si>
  <si>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</si>
  <si>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</si>
  <si>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</si>
  <si>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</si>
  <si>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</si>
  <si>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</si>
  <si>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</si>
  <si>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</si>
  <si>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</si>
  <si>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</si>
  <si>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</si>
  <si>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</si>
  <si>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</si>
  <si>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</si>
  <si>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</si>
  <si>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</si>
  <si>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</si>
  <si>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</si>
  <si>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</si>
  <si>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</si>
  <si>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</si>
  <si>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</si>
  <si>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</si>
  <si>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</si>
  <si>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</si>
  <si>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</si>
  <si>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</si>
  <si>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</si>
  <si>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</si>
  <si>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</si>
  <si>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</si>
  <si>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</si>
  <si>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</si>
  <si>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</si>
  <si>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</si>
  <si>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</si>
  <si>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</si>
  <si>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</si>
  <si>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</si>
  <si>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</si>
  <si>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</si>
  <si>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</si>
  <si>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</si>
  <si>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</si>
  <si>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</si>
  <si>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</si>
  <si>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</si>
  <si>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</si>
  <si>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</si>
  <si>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</si>
  <si>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</si>
  <si>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</si>
  <si>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</si>
  <si>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</si>
  <si>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</si>
  <si>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</si>
  <si>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</si>
  <si>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</si>
  <si>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</si>
  <si>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</si>
  <si>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</si>
  <si>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</si>
  <si>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</si>
  <si>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</si>
  <si>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</si>
  <si>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</si>
  <si>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</si>
  <si>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</si>
  <si>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</si>
  <si>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</si>
  <si>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</si>
  <si>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</si>
  <si>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</si>
  <si>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</si>
  <si>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</si>
  <si>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</si>
  <si>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</si>
  <si>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</si>
  <si>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</si>
  <si>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</si>
  <si>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</si>
  <si>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</si>
  <si>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</si>
  <si>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</si>
  <si>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</si>
  <si>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</si>
  <si>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</si>
  <si>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</si>
  <si>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</si>
  <si>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</si>
  <si>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</si>
  <si>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</si>
  <si>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</si>
  <si>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</si>
  <si>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</si>
  <si>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</si>
  <si>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</si>
  <si>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</si>
  <si>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</si>
  <si>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</si>
  <si>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</si>
  <si>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</si>
  <si>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</si>
  <si>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</si>
  <si>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</si>
  <si>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</si>
  <si>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</si>
  <si>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</si>
  <si>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</si>
  <si>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</si>
  <si>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</si>
  <si>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</si>
  <si>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</si>
  <si>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</si>
  <si>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</si>
  <si>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</si>
  <si>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</si>
  <si>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</si>
  <si>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</si>
  <si>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</si>
  <si>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</si>
  <si>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</si>
  <si>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</si>
  <si>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</si>
  <si>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</si>
  <si>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</si>
  <si>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</si>
  <si>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</si>
  <si>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</si>
  <si>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</si>
  <si>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</si>
  <si>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</si>
  <si>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</si>
  <si>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</si>
  <si>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</si>
  <si>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</si>
  <si>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</si>
  <si>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</si>
  <si>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</si>
  <si>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</si>
  <si>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</si>
  <si>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</si>
  <si>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</si>
  <si>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</si>
  <si>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</si>
  <si>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</si>
  <si>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</si>
  <si>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</si>
  <si>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</si>
  <si>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</si>
  <si>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</si>
  <si>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</si>
  <si>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</si>
  <si>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</si>
  <si>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</si>
  <si>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</si>
  <si>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</si>
  <si>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</si>
  <si>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</si>
  <si>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</si>
  <si>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</si>
  <si>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</si>
  <si>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</si>
  <si>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</si>
  <si>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</si>
  <si>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</si>
  <si>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</si>
  <si>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</si>
  <si>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</si>
  <si>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</si>
  <si>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</si>
  <si>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</si>
  <si>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</si>
  <si>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</si>
  <si>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</si>
  <si>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</si>
  <si>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</si>
  <si>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</si>
  <si>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</si>
  <si>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</si>
  <si>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</si>
  <si>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</si>
  <si>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</si>
  <si>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</si>
  <si>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</si>
  <si>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</si>
  <si>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</si>
  <si>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</si>
  <si>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</si>
  <si>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</si>
  <si>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</si>
  <si>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</si>
  <si>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</si>
  <si>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</si>
  <si>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</si>
  <si>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</si>
  <si>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</si>
  <si>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</si>
  <si>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</si>
  <si>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</si>
  <si>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</si>
  <si>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</si>
  <si>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</si>
  <si>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</si>
  <si>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</si>
  <si>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</si>
  <si>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</si>
  <si>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</si>
  <si>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</si>
  <si>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</si>
  <si>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</si>
  <si>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</si>
  <si>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</si>
  <si>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</si>
  <si>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</si>
  <si>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</si>
  <si>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</si>
  <si>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</si>
  <si>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</si>
  <si>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</si>
  <si>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</si>
  <si>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</si>
  <si>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</si>
  <si>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</si>
  <si>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</si>
  <si>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</si>
  <si>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</si>
  <si>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</si>
  <si>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</si>
  <si>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</si>
  <si>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</si>
  <si>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</si>
  <si>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</si>
  <si>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</si>
  <si>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</si>
  <si>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</si>
  <si>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</si>
  <si>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</si>
  <si>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</si>
  <si>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</si>
  <si>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</si>
  <si>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</si>
  <si>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</si>
  <si>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</si>
  <si>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</si>
  <si>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</si>
  <si>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</si>
  <si>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</si>
  <si>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</si>
  <si>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</si>
  <si>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</si>
  <si>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</si>
  <si>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</si>
  <si>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</si>
  <si>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</si>
  <si>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</si>
  <si>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</si>
  <si>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</si>
  <si>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</si>
  <si>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</si>
  <si>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</si>
  <si>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</si>
  <si>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</si>
  <si>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</si>
  <si>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</si>
  <si>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</si>
  <si>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</si>
  <si>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</si>
  <si>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</si>
  <si>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</si>
  <si>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</si>
  <si>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</si>
  <si>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</si>
  <si>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</si>
  <si>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</si>
  <si>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</si>
  <si>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</si>
  <si>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</si>
  <si>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</si>
  <si>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</si>
  <si>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</si>
  <si>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</si>
  <si>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</si>
  <si>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</si>
  <si>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</si>
  <si>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</si>
  <si>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</si>
  <si>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</si>
  <si>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</si>
  <si>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</si>
  <si>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</si>
  <si>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</si>
  <si>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</si>
  <si>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</si>
  <si>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</si>
  <si>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</si>
  <si>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</si>
  <si>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</si>
  <si>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</si>
  <si>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</si>
  <si>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</si>
  <si>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</si>
  <si>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</si>
  <si>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</si>
  <si>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</si>
  <si>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</si>
  <si>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</si>
  <si>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</si>
  <si>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</si>
  <si>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</si>
  <si>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</si>
  <si>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</si>
  <si>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</si>
  <si>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</si>
  <si>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</si>
  <si>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</si>
  <si>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</si>
  <si>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</si>
  <si>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</si>
  <si>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</si>
  <si>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</si>
  <si>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</si>
  <si>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</si>
  <si>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</si>
  <si>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</si>
  <si>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</si>
  <si>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</si>
  <si>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</si>
  <si>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</si>
  <si>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</si>
  <si>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</si>
  <si>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</si>
  <si>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</si>
  <si>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</si>
  <si>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</si>
  <si>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</si>
  <si>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</si>
  <si>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</si>
  <si>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</si>
  <si>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</si>
  <si>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</si>
  <si>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</si>
  <si>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</si>
  <si>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</si>
  <si>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</si>
  <si>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</si>
  <si>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</si>
  <si>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</si>
  <si>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</si>
  <si>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</si>
  <si>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</si>
  <si>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</si>
  <si>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</si>
  <si>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</si>
  <si>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</si>
  <si>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</si>
  <si>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</si>
  <si>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</si>
  <si>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</si>
  <si>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</si>
  <si>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</si>
  <si>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</si>
  <si>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</si>
  <si>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</si>
  <si>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</si>
  <si>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</si>
  <si>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</si>
  <si>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</si>
  <si>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</si>
  <si>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</si>
  <si>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</si>
  <si>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</si>
  <si>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</si>
  <si>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</si>
  <si>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</si>
  <si>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</si>
  <si>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</si>
  <si>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</si>
  <si>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</si>
  <si>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</si>
  <si>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</si>
  <si>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</si>
  <si>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</si>
  <si>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</si>
  <si>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</si>
  <si>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</si>
  <si>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</si>
  <si>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</si>
  <si>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</si>
  <si>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</si>
  <si>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</si>
  <si>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</si>
  <si>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</si>
  <si>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</si>
  <si>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</si>
  <si>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</si>
  <si>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</si>
  <si>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</si>
  <si>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</si>
  <si>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</si>
  <si>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</si>
  <si>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</si>
  <si>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</si>
  <si>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</si>
  <si>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</si>
  <si>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</si>
  <si>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</si>
  <si>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</si>
  <si>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</si>
  <si>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</si>
  <si>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</si>
  <si>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</si>
  <si>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</si>
  <si>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</si>
  <si>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</si>
  <si>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</si>
  <si>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</si>
  <si>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</si>
  <si>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</si>
  <si>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</si>
  <si>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</si>
  <si>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</si>
  <si>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</si>
  <si>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</si>
  <si>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</si>
  <si>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</si>
  <si>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</si>
  <si>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</si>
  <si>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</si>
  <si>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</si>
  <si>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</si>
  <si>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</si>
  <si>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</si>
  <si>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</si>
  <si>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</si>
  <si>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</si>
  <si>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</si>
  <si>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</si>
  <si>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</si>
  <si>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</si>
  <si>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</si>
  <si>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</si>
  <si>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</si>
  <si>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</si>
  <si>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</si>
  <si>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</si>
  <si>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</si>
  <si>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</si>
  <si>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</si>
  <si>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</si>
  <si>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</si>
  <si>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</si>
  <si>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</si>
  <si>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</si>
  <si>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</si>
  <si>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</si>
  <si>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</si>
  <si>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</si>
  <si>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</si>
  <si>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</si>
  <si>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</si>
  <si>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</si>
  <si>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</si>
  <si>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</si>
  <si>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</si>
  <si>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</si>
  <si>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</si>
  <si>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</si>
  <si>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</si>
  <si>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</si>
  <si>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</si>
  <si>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</si>
  <si>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</si>
  <si>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</si>
  <si>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</si>
  <si>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</si>
  <si>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</si>
  <si>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</si>
  <si>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</si>
  <si>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</si>
  <si>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</si>
  <si>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</si>
  <si>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</si>
  <si>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</si>
  <si>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</si>
  <si>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</si>
  <si>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</si>
  <si>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</si>
  <si>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</si>
  <si>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</si>
  <si>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</si>
  <si>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</si>
  <si>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</si>
  <si>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</si>
  <si>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</si>
  <si>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</si>
  <si>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</si>
  <si>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</si>
  <si>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</si>
  <si>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</si>
  <si>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</si>
  <si>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</si>
  <si>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</si>
  <si>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</si>
  <si>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</si>
  <si>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</si>
  <si>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</si>
  <si>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</si>
  <si>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</si>
  <si>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</si>
  <si>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</si>
  <si>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</si>
  <si>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</si>
  <si>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</si>
  <si>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</si>
  <si>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</si>
  <si>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</si>
  <si>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</si>
  <si>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</si>
  <si>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</si>
  <si>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</si>
  <si>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</si>
  <si>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</si>
  <si>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</si>
  <si>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</si>
  <si>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</si>
  <si>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</si>
  <si>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</si>
  <si>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</si>
  <si>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</si>
  <si>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</si>
  <si>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</si>
  <si>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</si>
  <si>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</si>
  <si>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</si>
  <si>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</si>
  <si>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</si>
  <si>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</si>
  <si>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</si>
  <si>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</si>
  <si>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</si>
  <si>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</si>
  <si>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</si>
  <si>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</si>
  <si>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</si>
  <si>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</si>
  <si>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</si>
  <si>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</si>
  <si>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</si>
  <si>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</si>
  <si>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</si>
  <si>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</si>
  <si>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</si>
  <si>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</si>
  <si>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</si>
  <si>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</si>
  <si>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</si>
  <si>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</si>
  <si>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</si>
  <si>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</si>
  <si>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</si>
  <si>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</si>
  <si>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</si>
  <si>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</si>
  <si>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</si>
  <si>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</si>
  <si>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</si>
  <si>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</si>
  <si>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</si>
  <si>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</si>
  <si>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</si>
  <si>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</si>
  <si>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</si>
  <si>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</si>
  <si>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</si>
  <si>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</si>
  <si>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</si>
  <si>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</si>
  <si>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</si>
  <si>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</si>
  <si>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</si>
  <si>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</si>
  <si>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</si>
  <si>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</si>
  <si>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</si>
  <si>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</si>
  <si>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</si>
  <si>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</si>
  <si>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</si>
  <si>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</si>
  <si>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</si>
  <si>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</si>
  <si>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</si>
  <si>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</si>
  <si>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</si>
  <si>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</si>
  <si>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</si>
  <si>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</si>
  <si>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</si>
  <si>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</si>
  <si>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</si>
  <si>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</si>
  <si>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</si>
  <si>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</si>
  <si>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</si>
  <si>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</si>
  <si>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</si>
  <si>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</si>
  <si>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</si>
  <si>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</si>
  <si>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</si>
  <si>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</si>
  <si>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</si>
  <si>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</si>
  <si>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</si>
  <si>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</si>
  <si>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</si>
  <si>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</si>
  <si>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</si>
  <si>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</si>
  <si>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</si>
  <si>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</si>
  <si>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</si>
  <si>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</si>
  <si>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</si>
  <si>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</si>
  <si>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</si>
  <si>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</si>
  <si>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</si>
  <si>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</si>
  <si>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</si>
  <si>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</si>
  <si>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</si>
  <si>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</si>
  <si>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</si>
  <si>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</si>
  <si>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</si>
  <si>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</si>
  <si>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</si>
  <si>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</si>
  <si>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</si>
  <si>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</si>
  <si>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</si>
  <si>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</si>
  <si>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</si>
  <si>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</si>
  <si>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</si>
  <si>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</si>
  <si>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</si>
  <si>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</si>
  <si>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</si>
  <si>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</si>
  <si>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</si>
  <si>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</si>
  <si>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</si>
  <si>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</si>
  <si>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</si>
  <si>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</si>
  <si>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</si>
  <si>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</si>
  <si>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</si>
  <si>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</si>
  <si>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</si>
  <si>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</si>
  <si>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</si>
  <si>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</si>
  <si>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</si>
  <si>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</si>
  <si>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</si>
  <si>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</si>
  <si>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</si>
  <si>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</si>
  <si>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</si>
  <si>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</si>
  <si>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</si>
  <si>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</si>
  <si>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</si>
  <si>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</si>
  <si>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</si>
  <si>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</si>
  <si>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</si>
  <si>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</si>
  <si>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</si>
  <si>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</si>
  <si>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</si>
  <si>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</si>
  <si>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</si>
  <si>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</si>
  <si>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</si>
  <si>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</si>
  <si>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</si>
  <si>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</si>
  <si>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</si>
  <si>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</si>
  <si>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</si>
  <si>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</si>
  <si>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</si>
  <si>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</si>
  <si>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</si>
  <si>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</si>
  <si>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</si>
  <si>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</si>
  <si>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</si>
  <si>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</si>
  <si>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</si>
  <si>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</si>
  <si>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</si>
  <si>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</si>
  <si>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</si>
  <si>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</si>
  <si>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</si>
  <si>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</si>
  <si>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</si>
  <si>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</si>
  <si>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</si>
  <si>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</si>
  <si>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</si>
  <si>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</si>
  <si>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</si>
  <si>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</si>
  <si>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</si>
  <si>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</si>
  <si>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</si>
  <si>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</si>
  <si>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</si>
  <si>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</si>
  <si>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</si>
  <si>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</si>
  <si>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</si>
  <si>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</si>
  <si>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</si>
  <si>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</si>
  <si>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</si>
  <si>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</si>
  <si>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</si>
  <si>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</si>
  <si>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</si>
  <si>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</si>
  <si>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</si>
  <si>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</si>
  <si>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</si>
  <si>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</si>
  <si>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</si>
  <si>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</si>
  <si>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</si>
  <si>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</si>
  <si>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</si>
  <si>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</si>
  <si>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</si>
  <si>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</si>
  <si>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</si>
  <si>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</si>
  <si>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</si>
  <si>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</si>
  <si>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</si>
  <si>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</si>
  <si>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</si>
  <si>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</si>
  <si>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</si>
  <si>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</si>
  <si>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</si>
  <si>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</si>
  <si>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</si>
  <si>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</si>
  <si>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</si>
  <si>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</si>
  <si>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</si>
  <si>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</si>
  <si>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</si>
  <si>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</si>
  <si>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</si>
  <si>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</si>
  <si>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</si>
  <si>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</si>
  <si>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</si>
  <si>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</si>
  <si>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</si>
  <si>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</si>
  <si>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</si>
  <si>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</si>
  <si>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</si>
  <si>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</si>
  <si>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</si>
  <si>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</si>
  <si>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</si>
  <si>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</si>
  <si>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</si>
  <si>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</si>
  <si>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</si>
  <si>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</si>
  <si>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</si>
  <si>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</si>
  <si>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</si>
  <si>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</si>
  <si>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</si>
  <si>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</si>
  <si>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</si>
  <si>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</si>
  <si>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</si>
  <si>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</si>
  <si>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</si>
  <si>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</si>
  <si>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</si>
  <si>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</si>
  <si>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</si>
  <si>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</si>
  <si>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</si>
  <si>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</si>
  <si>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</si>
  <si>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</si>
  <si>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</si>
  <si>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</si>
  <si>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</si>
  <si>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</si>
  <si>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</si>
  <si>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</si>
  <si>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</si>
  <si>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</si>
  <si>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</si>
  <si>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</si>
  <si>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</si>
  <si>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</si>
  <si>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</si>
  <si>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</si>
  <si>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</si>
  <si>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</si>
  <si>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</si>
  <si>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</si>
  <si>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</si>
  <si>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</si>
  <si>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</si>
  <si>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</si>
  <si>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</si>
  <si>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</si>
  <si>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</si>
  <si>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</si>
  <si>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</si>
  <si>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</si>
  <si>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</si>
  <si>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</si>
  <si>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</si>
  <si>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</si>
  <si>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</si>
  <si>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</si>
  <si>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</si>
  <si>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</si>
  <si>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</si>
  <si>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</si>
  <si>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</si>
  <si>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</si>
  <si>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</si>
  <si>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</si>
  <si>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</si>
  <si>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</si>
  <si>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</si>
  <si>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</si>
  <si>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</si>
  <si>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</si>
  <si>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</si>
  <si>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</si>
  <si>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</si>
  <si>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</si>
  <si>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</si>
  <si>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</si>
  <si>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</si>
  <si>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</si>
  <si>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</si>
  <si>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</si>
  <si>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</si>
  <si>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</si>
  <si>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</si>
  <si>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</si>
  <si>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</si>
  <si>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</si>
  <si>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</si>
  <si>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</si>
  <si>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</si>
  <si>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</si>
  <si>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</si>
  <si>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</si>
  <si>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</si>
  <si>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</si>
  <si>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</si>
  <si>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</si>
  <si>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</si>
  <si>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</si>
  <si>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</si>
  <si>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</si>
  <si>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</si>
  <si>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</si>
  <si>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</si>
  <si>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</si>
  <si>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</si>
  <si>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</si>
  <si>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</si>
  <si>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</si>
  <si>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</si>
  <si>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</si>
  <si>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</si>
  <si>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</si>
  <si>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</si>
  <si>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</si>
  <si>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</si>
  <si>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</si>
  <si>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</si>
  <si>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</si>
  <si>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</si>
  <si>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</si>
  <si>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</si>
  <si>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</si>
  <si>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</si>
  <si>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</si>
  <si>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</si>
  <si>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</si>
  <si>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</si>
  <si>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</si>
  <si>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</si>
  <si>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</si>
  <si>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</si>
  <si>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</si>
  <si>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</si>
  <si>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</si>
  <si>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</si>
  <si>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</si>
  <si>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</si>
  <si>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</si>
  <si>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</si>
  <si>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</si>
  <si>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</si>
  <si>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</si>
  <si>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</si>
  <si>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</si>
  <si>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</si>
  <si>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</si>
  <si>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</si>
  <si>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</si>
  <si>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</si>
  <si>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</si>
  <si>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</si>
  <si>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</si>
  <si>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</si>
  <si>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</si>
  <si>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</si>
  <si>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</si>
  <si>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</si>
  <si>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</si>
  <si>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</si>
  <si>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</si>
  <si>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</si>
  <si>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</si>
  <si>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</si>
  <si>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</si>
  <si>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</si>
  <si>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</si>
  <si>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</si>
  <si>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</si>
  <si>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</si>
  <si>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</si>
  <si>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</si>
  <si>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</si>
  <si>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</si>
  <si>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</si>
  <si>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</si>
  <si>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</si>
  <si>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</si>
  <si>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</si>
  <si>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</si>
  <si>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</si>
  <si>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</si>
  <si>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</si>
  <si>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</si>
  <si>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</si>
  <si>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</si>
  <si>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</si>
  <si>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</si>
  <si>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</si>
  <si>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</si>
  <si>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</si>
  <si>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</si>
  <si>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</si>
  <si>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</si>
  <si>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</si>
  <si>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</si>
  <si>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</si>
  <si>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</si>
  <si>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</si>
  <si>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</si>
  <si>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</si>
  <si>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</si>
  <si>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</si>
  <si>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</si>
  <si>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</si>
  <si>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</si>
  <si>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</si>
  <si>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</si>
  <si>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</si>
  <si>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</si>
  <si>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</si>
  <si>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</si>
  <si>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</si>
  <si>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</si>
  <si>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</si>
  <si>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</si>
  <si>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</si>
  <si>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</si>
  <si>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</si>
  <si>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</si>
  <si>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</si>
  <si>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</si>
  <si>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</si>
  <si>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</si>
  <si>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</si>
  <si>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</si>
  <si>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</si>
  <si>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</si>
  <si>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</si>
  <si>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</si>
  <si>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</si>
  <si>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</si>
  <si>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</si>
  <si>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</si>
  <si>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</si>
  <si>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</si>
  <si>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</si>
  <si>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</si>
  <si>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</si>
  <si>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</si>
  <si>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</si>
  <si>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</si>
  <si>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</si>
  <si>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</si>
  <si>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</si>
  <si>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</si>
  <si>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</si>
  <si>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</si>
  <si>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</si>
  <si>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</si>
  <si>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</si>
  <si>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</si>
  <si>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</si>
  <si>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</si>
  <si>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</si>
  <si>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</si>
  <si>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</si>
  <si>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</si>
  <si>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</si>
  <si>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</si>
  <si>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</si>
  <si>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</si>
  <si>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</si>
  <si>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</si>
  <si>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</si>
  <si>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</si>
  <si>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</si>
  <si>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</si>
  <si>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</si>
  <si>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</si>
  <si>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</si>
  <si>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</si>
  <si>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</si>
  <si>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</si>
  <si>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</si>
  <si>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</si>
  <si>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</si>
  <si>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</si>
  <si>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</si>
  <si>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</si>
  <si>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</si>
  <si>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</si>
  <si>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</si>
  <si>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</si>
  <si>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</si>
  <si>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</si>
  <si>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</si>
  <si>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</si>
  <si>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</si>
  <si>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</si>
  <si>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</si>
  <si>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</si>
  <si>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</si>
  <si>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</si>
  <si>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</si>
  <si>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</si>
  <si>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</si>
  <si>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</si>
  <si>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</si>
  <si>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</si>
  <si>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</si>
  <si>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</si>
  <si>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</si>
  <si>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</si>
  <si>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</si>
  <si>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</si>
  <si>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</si>
  <si>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</si>
  <si>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</si>
  <si>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</si>
  <si>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</si>
  <si>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</si>
  <si>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</si>
  <si>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</si>
  <si>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</si>
  <si>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</si>
  <si>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</si>
  <si>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</si>
  <si>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</si>
  <si>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</si>
  <si>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</si>
  <si>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</si>
  <si>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</si>
  <si>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</si>
  <si>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</si>
  <si>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</si>
  <si>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</si>
  <si>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</si>
  <si>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</si>
  <si>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</si>
  <si>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</si>
  <si>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</si>
  <si>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</si>
  <si>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</si>
  <si>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</si>
  <si>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</si>
  <si>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</si>
  <si>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</si>
  <si>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</si>
  <si>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</si>
  <si>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</si>
  <si>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</si>
  <si>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</si>
  <si>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</si>
  <si>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</si>
  <si>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</si>
  <si>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</si>
  <si>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</si>
  <si>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</si>
  <si>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</si>
  <si>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</si>
  <si>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</si>
  <si>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</si>
  <si>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</si>
  <si>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</si>
  <si>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</si>
  <si>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</si>
  <si>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</si>
  <si>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</si>
  <si>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</si>
  <si>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</si>
  <si>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</si>
  <si>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</si>
  <si>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</si>
  <si>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</si>
  <si>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</si>
  <si>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</si>
  <si>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</si>
  <si>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</si>
  <si>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</si>
  <si>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</si>
  <si>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</si>
  <si>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</si>
  <si>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</si>
  <si>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</si>
  <si>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</si>
  <si>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</si>
  <si>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</si>
  <si>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</si>
  <si>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</si>
  <si>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</si>
  <si>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</si>
  <si>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</si>
  <si>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</si>
  <si>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</si>
  <si>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</si>
  <si>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</si>
  <si>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</si>
  <si>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</si>
  <si>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</si>
  <si>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</si>
  <si>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</si>
  <si>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</si>
  <si>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</si>
  <si>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</si>
  <si>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</si>
  <si>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</si>
  <si>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</si>
  <si>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</si>
  <si>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</si>
  <si>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</si>
  <si>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</si>
  <si>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</si>
  <si>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</si>
  <si>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</si>
  <si>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</si>
  <si>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</si>
  <si>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</si>
  <si>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</si>
  <si>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</si>
  <si>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</si>
  <si>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</si>
  <si>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</si>
  <si>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</si>
  <si>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</si>
  <si>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</si>
  <si>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</si>
  <si>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</si>
  <si>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</si>
  <si>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</si>
  <si>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</si>
  <si>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</si>
  <si>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</si>
  <si>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</si>
  <si>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</si>
  <si>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</si>
  <si>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</si>
  <si>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</si>
  <si>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</si>
  <si>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</si>
  <si>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</si>
  <si>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</si>
  <si>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</si>
  <si>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</si>
  <si>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</si>
  <si>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</si>
  <si>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</si>
  <si>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</si>
  <si>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</si>
  <si>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</si>
  <si>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</si>
  <si>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</si>
  <si>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</si>
  <si>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</si>
  <si>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</si>
  <si>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</si>
  <si>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</si>
  <si>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</si>
  <si>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</si>
  <si>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</si>
  <si>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</si>
  <si>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</si>
  <si>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</si>
  <si>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</si>
  <si>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</si>
  <si>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</si>
  <si>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</si>
  <si>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</si>
  <si>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</si>
  <si>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</si>
  <si>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</si>
  <si>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</si>
  <si>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</si>
  <si>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</si>
  <si>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</si>
  <si>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</si>
  <si>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</si>
  <si>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</si>
  <si>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</si>
  <si>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</si>
  <si>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</si>
  <si>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</si>
  <si>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</si>
  <si>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</si>
  <si>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</si>
  <si>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</si>
  <si>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</si>
  <si>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</si>
  <si>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</si>
  <si>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</si>
  <si>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</si>
  <si>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</si>
  <si>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</si>
  <si>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</si>
  <si>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</si>
  <si>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</si>
  <si>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</si>
  <si>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</si>
  <si>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</si>
  <si>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</si>
  <si>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</si>
  <si>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</si>
  <si>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</si>
  <si>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</si>
  <si>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</si>
  <si>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</si>
  <si>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</si>
  <si>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</si>
  <si>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</si>
  <si>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</si>
  <si>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</si>
  <si>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</si>
  <si>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</si>
  <si>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</si>
  <si>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</si>
  <si>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</si>
  <si>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</si>
  <si>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</si>
  <si>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</si>
  <si>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</si>
  <si>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</si>
  <si>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</si>
  <si>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</si>
  <si>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</si>
  <si>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</si>
  <si>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</si>
  <si>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</si>
  <si>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</si>
  <si>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</si>
  <si>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</si>
  <si>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</si>
  <si>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</si>
  <si>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</si>
  <si>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</si>
  <si>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</si>
  <si>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</si>
  <si>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</si>
  <si>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</si>
  <si>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</si>
  <si>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</si>
  <si>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</si>
  <si>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</si>
  <si>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</si>
  <si>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</si>
  <si>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</si>
  <si>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</si>
  <si>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</si>
  <si>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</si>
  <si>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</si>
  <si>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</si>
  <si>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</si>
  <si>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</si>
  <si>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</si>
  <si>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</si>
  <si>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</si>
  <si>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</si>
  <si>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</si>
  <si>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</si>
  <si>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</si>
  <si>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</si>
  <si>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</si>
  <si>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</si>
  <si>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</si>
  <si>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</si>
  <si>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</si>
  <si>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</si>
  <si>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</si>
  <si>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</si>
  <si>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</si>
  <si>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</si>
  <si>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</si>
  <si>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</si>
  <si>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</si>
  <si>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</si>
  <si>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</si>
  <si>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</si>
  <si>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</si>
  <si>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</si>
  <si>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</si>
  <si>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</si>
  <si>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</si>
  <si>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</si>
  <si>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</si>
  <si>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วรรณนวัชพูสนมชมพูพุดดิ้ง 100 กรัม</t>
  </si>
  <si>
    <t>บูธ  แก้วมณีกาญจน์ วันที่ 1-30  มิถุนายน 2568</t>
  </si>
  <si>
    <t>สรุปยอดขาย แก้วมณีกาญจน์ วันที่ 1-30  มิถุนายน 2568</t>
  </si>
  <si>
    <t>บูธ แก้วมณีกาญจน์ วันที่ 1-30  มิถุนายน 2568</t>
  </si>
  <si>
    <t>แซนวิชปูอัดไข่กุ้ง 120 กรัม</t>
  </si>
  <si>
    <t>มินิบันไก่หยอง 6 ลูก</t>
  </si>
  <si>
    <t>แถม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</si>
</sst>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FFCC"/>
      <color rgb="FFF8B4B4"/>
      <color rgb="FF99FFCC"/>
      <color rgb="FFFFCCFF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awBonG/Desktop/&#3652;&#3615;&#3621;&#3660;&#3591;&#3634;&#3609;&#3610;&#3641;&#3658;&#3595;%202/Stock/&#3611;&#3637;%2068/&#3648;&#3604;&#3639;&#3629;&#3609;%20&#3585;.&#3614;.%2068/&#3610;&#3641;&#3608;%20%20&#3649;&#3585;&#3657;&#3623;&#3617;&#3603;&#3637;&#3585;&#3634;&#3597;&#3592;&#3609;&#3660;%20%20&#3585;.&#3614;.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9">
          <cell r="J249">
            <v>0</v>
          </cell>
        </row>
        <row r="250">
          <cell r="J25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C265" sqref="C265"/>
      <selection pane="bottomLeft" activeCell="C265" sqref="C265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C265" sqref="C265"/>
      <selection pane="topRight" activeCell="C265" sqref="C265"/>
      <selection pane="bottomLeft" activeCell="C265" sqref="C265"/>
      <selection pane="bottomRight" activeCell="C265" sqref="C26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2"/>
  <sheetViews>
    <sheetView tabSelected="1" zoomScale="80" zoomScaleNormal="80" workbookViewId="0">
      <pane xSplit="10" ySplit="4" topLeftCell="Q5" activePane="bottomRight" state="frozen"/>
      <selection activeCell="C265" sqref="C265"/>
      <selection pane="topRight" activeCell="C265" sqref="C265"/>
      <selection pane="bottomLeft" activeCell="C265" sqref="C265"/>
      <selection pane="bottomRight" activeCell="Q2" sqref="Q2:AC4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5" style="2" customWidth="1"/>
    <col min="10" max="10" width="13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+ยกมา!E5</f>
        <v>53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65</v>
      </c>
      <c r="G5" s="43">
        <f t="shared" ref="G5:G85" si="0">+E5+F5</f>
        <v>118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51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3350</v>
      </c>
      <c r="N5" s="19"/>
      <c r="O5" s="121">
        <v>18.97</v>
      </c>
      <c r="P5" s="79">
        <f>+K5*O5</f>
        <v>1270.99</v>
      </c>
      <c r="Q5" s="45">
        <v>1</v>
      </c>
      <c r="R5" s="46">
        <f>+'1'!N262</f>
        <v>7030</v>
      </c>
      <c r="S5" s="46">
        <f>+'1'!N267</f>
        <v>330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2645</v>
      </c>
      <c r="X5" s="46">
        <f>+R5-S5-T5-U5-V5-W5</f>
        <v>4055</v>
      </c>
      <c r="Y5" s="46">
        <f>+'1'!N269</f>
        <v>4055</v>
      </c>
      <c r="Z5" s="47">
        <f>+Y5-X5</f>
        <v>0</v>
      </c>
      <c r="AA5" s="98" t="s">
        <v>1368</v>
      </c>
      <c r="AB5" s="47">
        <f>+W5+Y5</f>
        <v>6700</v>
      </c>
      <c r="AC5" s="58">
        <f>+W5+Y5+Z5</f>
        <v>6700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+ยกมา!E6</f>
        <v>166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90</v>
      </c>
      <c r="G6" s="43">
        <f t="shared" si="0"/>
        <v>256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151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10500</v>
      </c>
      <c r="N6" s="19"/>
      <c r="O6" s="121">
        <v>36.43</v>
      </c>
      <c r="P6" s="79">
        <f t="shared" ref="P6:P70" si="2">+K6*O6</f>
        <v>3825.15</v>
      </c>
      <c r="Q6" s="45">
        <v>2</v>
      </c>
      <c r="R6" s="46">
        <f>+'2'!N262</f>
        <v>2915</v>
      </c>
      <c r="S6" s="46">
        <f>+'2'!N267</f>
        <v>70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1675</v>
      </c>
      <c r="X6" s="46">
        <f>+R6-S6-T6-U6-V6-W6</f>
        <v>1170</v>
      </c>
      <c r="Y6" s="46">
        <f>+'2'!N269</f>
        <v>1170</v>
      </c>
      <c r="Z6" s="47">
        <f t="shared" ref="Z6:Z35" si="3">+Y6-X6</f>
        <v>0</v>
      </c>
      <c r="AA6" s="47" t="s">
        <v>1369</v>
      </c>
      <c r="AB6" s="47">
        <f t="shared" ref="AB6:AB35" si="4">+W6+Y6</f>
        <v>2845</v>
      </c>
      <c r="AC6" s="58">
        <f t="shared" ref="AC6:AC35" si="5">+W6+Y6+Z6</f>
        <v>2845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+ยกมา!E7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4055</v>
      </c>
      <c r="S7" s="46">
        <f>+'3'!N267</f>
        <v>970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1355</v>
      </c>
      <c r="X7" s="46">
        <f>+R7-S7-T7-U7-V7-W7</f>
        <v>1730</v>
      </c>
      <c r="Y7" s="46">
        <f>+'3'!N269</f>
        <v>1730</v>
      </c>
      <c r="Z7" s="47">
        <f>+Y7-X7</f>
        <v>0</v>
      </c>
      <c r="AA7" s="47" t="s">
        <v>1363</v>
      </c>
      <c r="AB7" s="47">
        <f>+W7+Y7</f>
        <v>3085</v>
      </c>
      <c r="AC7" s="58">
        <f t="shared" si="5"/>
        <v>3085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+ยกมา!E8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1790</v>
      </c>
      <c r="S8" s="46">
        <f>+'4'!N267</f>
        <v>260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610</v>
      </c>
      <c r="X8" s="46">
        <f t="shared" ref="X8" si="6">+R8-S8-T8-U8-V8-W8</f>
        <v>920</v>
      </c>
      <c r="Y8" s="46">
        <f>+'4'!N269</f>
        <v>920</v>
      </c>
      <c r="Z8" s="47">
        <f t="shared" si="3"/>
        <v>0</v>
      </c>
      <c r="AA8" s="47" t="s">
        <v>1364</v>
      </c>
      <c r="AB8" s="47">
        <f t="shared" si="4"/>
        <v>1530</v>
      </c>
      <c r="AC8" s="58">
        <f t="shared" si="5"/>
        <v>1530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+ยกมา!E9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2370</v>
      </c>
      <c r="S9" s="46">
        <f>+'5'!N267</f>
        <v>280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880</v>
      </c>
      <c r="X9" s="46">
        <f t="shared" ref="X9:X34" si="7">+R9-S9-T9-U9-V9-W9</f>
        <v>1210</v>
      </c>
      <c r="Y9" s="46">
        <f>+'5'!N269</f>
        <v>1210</v>
      </c>
      <c r="Z9" s="47">
        <f t="shared" si="3"/>
        <v>0</v>
      </c>
      <c r="AA9" s="47" t="s">
        <v>1365</v>
      </c>
      <c r="AB9" s="47">
        <f t="shared" si="4"/>
        <v>2090</v>
      </c>
      <c r="AC9" s="58">
        <f t="shared" si="5"/>
        <v>2090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+ยกมา!E10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2930</v>
      </c>
      <c r="S10" s="46">
        <f>+'6'!N267</f>
        <v>510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1720</v>
      </c>
      <c r="X10" s="46">
        <f t="shared" si="7"/>
        <v>700</v>
      </c>
      <c r="Y10" s="46">
        <f>+'6'!N269</f>
        <v>700</v>
      </c>
      <c r="Z10" s="47">
        <f t="shared" si="3"/>
        <v>0</v>
      </c>
      <c r="AA10" s="47" t="s">
        <v>1366</v>
      </c>
      <c r="AB10" s="47">
        <f t="shared" si="4"/>
        <v>2420</v>
      </c>
      <c r="AC10" s="58">
        <f t="shared" si="5"/>
        <v>2420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+ยกมา!E11</f>
        <v>23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33</v>
      </c>
      <c r="G11" s="43">
        <f t="shared" si="0"/>
        <v>56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2050</v>
      </c>
      <c r="N11" s="19"/>
      <c r="O11" s="121">
        <v>19.36</v>
      </c>
      <c r="P11" s="79">
        <f t="shared" si="2"/>
        <v>793.76</v>
      </c>
      <c r="Q11" s="45">
        <v>7</v>
      </c>
      <c r="R11" s="46">
        <f>+'7'!N262</f>
        <v>6120</v>
      </c>
      <c r="S11" s="46">
        <f>+'7'!N267</f>
        <v>915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2100</v>
      </c>
      <c r="X11" s="46">
        <f t="shared" si="7"/>
        <v>3105</v>
      </c>
      <c r="Y11" s="46">
        <f>+'7'!N269</f>
        <v>3105</v>
      </c>
      <c r="Z11" s="47">
        <f t="shared" si="3"/>
        <v>0</v>
      </c>
      <c r="AA11" s="98" t="s">
        <v>1367</v>
      </c>
      <c r="AB11" s="47">
        <f t="shared" si="4"/>
        <v>5205</v>
      </c>
      <c r="AC11" s="58">
        <f t="shared" si="5"/>
        <v>5205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+ยกมา!E12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5955</v>
      </c>
      <c r="S12" s="46">
        <f>+'8'!N267</f>
        <v>417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2075</v>
      </c>
      <c r="X12" s="46">
        <f t="shared" si="7"/>
        <v>3463</v>
      </c>
      <c r="Y12" s="46">
        <f>+'8'!N269</f>
        <v>3463</v>
      </c>
      <c r="Z12" s="47">
        <f t="shared" si="3"/>
        <v>0</v>
      </c>
      <c r="AA12" s="98" t="s">
        <v>1368</v>
      </c>
      <c r="AB12" s="47">
        <f t="shared" si="4"/>
        <v>5538</v>
      </c>
      <c r="AC12" s="58">
        <f t="shared" si="5"/>
        <v>5538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+ยกมา!E13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1650</v>
      </c>
      <c r="S13" s="46">
        <f>+'9'!N267</f>
        <v>140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535</v>
      </c>
      <c r="X13" s="46">
        <f>+R13-S13-T13-U13-V13-W13</f>
        <v>975</v>
      </c>
      <c r="Y13" s="46">
        <f>+'9'!N269</f>
        <v>975</v>
      </c>
      <c r="Z13" s="47">
        <f t="shared" si="3"/>
        <v>0</v>
      </c>
      <c r="AA13" s="47" t="s">
        <v>1369</v>
      </c>
      <c r="AB13" s="47">
        <f t="shared" si="4"/>
        <v>1510</v>
      </c>
      <c r="AC13" s="58">
        <f t="shared" si="5"/>
        <v>1510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+ยกมา!E14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3170</v>
      </c>
      <c r="S14" s="46">
        <f>+'10'!N267</f>
        <v>700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680</v>
      </c>
      <c r="X14" s="46">
        <f t="shared" si="7"/>
        <v>1790</v>
      </c>
      <c r="Y14" s="46">
        <f>+'10'!N269</f>
        <v>1790</v>
      </c>
      <c r="Z14" s="47">
        <f t="shared" si="3"/>
        <v>0</v>
      </c>
      <c r="AA14" s="47" t="s">
        <v>1363</v>
      </c>
      <c r="AB14" s="47">
        <f t="shared" si="4"/>
        <v>2470</v>
      </c>
      <c r="AC14" s="58">
        <f t="shared" si="5"/>
        <v>2470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+ยกมา!E15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+'11'!N262</f>
        <v>3190</v>
      </c>
      <c r="S15" s="46">
        <f>+'11'!N267</f>
        <v>720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890</v>
      </c>
      <c r="X15" s="46">
        <f t="shared" si="7"/>
        <v>1580</v>
      </c>
      <c r="Y15" s="46">
        <f>+'11'!N269</f>
        <v>1580</v>
      </c>
      <c r="Z15" s="47">
        <f t="shared" si="3"/>
        <v>0</v>
      </c>
      <c r="AA15" s="47" t="s">
        <v>1364</v>
      </c>
      <c r="AB15" s="47">
        <f t="shared" si="4"/>
        <v>2470</v>
      </c>
      <c r="AC15" s="58">
        <f t="shared" si="5"/>
        <v>2470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+ยกมา!E16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1250</v>
      </c>
      <c r="S16" s="46">
        <f>+'12'!N267</f>
        <v>150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500</v>
      </c>
      <c r="X16" s="46">
        <f t="shared" si="7"/>
        <v>600</v>
      </c>
      <c r="Y16" s="46">
        <f>+'12'!N269</f>
        <v>600</v>
      </c>
      <c r="Z16" s="47">
        <f t="shared" si="3"/>
        <v>0</v>
      </c>
      <c r="AA16" s="47" t="s">
        <v>1365</v>
      </c>
      <c r="AB16" s="47">
        <f t="shared" si="4"/>
        <v>1100</v>
      </c>
      <c r="AC16" s="58">
        <f t="shared" si="5"/>
        <v>1100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+ยกมา!E17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3380</v>
      </c>
      <c r="S17" s="46">
        <f>+'13'!N267</f>
        <v>630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1250</v>
      </c>
      <c r="X17" s="46">
        <f>+R17-S17-T17-U17-V17-W17</f>
        <v>1500</v>
      </c>
      <c r="Y17" s="46">
        <f>+'13'!N269</f>
        <v>1500</v>
      </c>
      <c r="Z17" s="47">
        <f t="shared" si="3"/>
        <v>0</v>
      </c>
      <c r="AA17" s="47" t="s">
        <v>1366</v>
      </c>
      <c r="AB17" s="47">
        <f t="shared" si="4"/>
        <v>2750</v>
      </c>
      <c r="AC17" s="58">
        <f t="shared" si="5"/>
        <v>2750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+ยกมา!E18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1">
        <v>19.12</v>
      </c>
      <c r="P18" s="79">
        <f t="shared" si="2"/>
        <v>0</v>
      </c>
      <c r="Q18" s="45">
        <v>14</v>
      </c>
      <c r="R18" s="46">
        <f>+'14'!N262</f>
        <v>5175</v>
      </c>
      <c r="S18" s="46">
        <f>+'14'!N267</f>
        <v>815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1235</v>
      </c>
      <c r="X18" s="46">
        <f t="shared" si="7"/>
        <v>3125</v>
      </c>
      <c r="Y18" s="46">
        <f>+'14'!N269</f>
        <v>3125</v>
      </c>
      <c r="Z18" s="47">
        <f t="shared" si="3"/>
        <v>0</v>
      </c>
      <c r="AA18" s="98" t="s">
        <v>1367</v>
      </c>
      <c r="AB18" s="99">
        <f t="shared" si="4"/>
        <v>4360</v>
      </c>
      <c r="AC18" s="58">
        <f t="shared" si="5"/>
        <v>4360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+ยกมา!E19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4715</v>
      </c>
      <c r="S19" s="46">
        <f>+'15'!N267</f>
        <v>120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1420</v>
      </c>
      <c r="X19" s="46">
        <f t="shared" si="7"/>
        <v>3175</v>
      </c>
      <c r="Y19" s="46">
        <f>+'15'!N269</f>
        <v>3175</v>
      </c>
      <c r="Z19" s="47">
        <f t="shared" si="3"/>
        <v>0</v>
      </c>
      <c r="AA19" s="98" t="s">
        <v>1368</v>
      </c>
      <c r="AB19" s="47">
        <f t="shared" si="4"/>
        <v>4595</v>
      </c>
      <c r="AC19" s="58">
        <f t="shared" si="5"/>
        <v>4595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+ยกมา!E20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20</v>
      </c>
      <c r="G20" s="43">
        <f t="shared" si="0"/>
        <v>23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21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1365</v>
      </c>
      <c r="N20" s="19"/>
      <c r="O20" s="90">
        <v>22.25</v>
      </c>
      <c r="P20" s="79">
        <f t="shared" si="2"/>
        <v>467.25</v>
      </c>
      <c r="Q20" s="45">
        <v>16</v>
      </c>
      <c r="R20" s="46">
        <f>+'16'!N262</f>
        <v>2015</v>
      </c>
      <c r="S20" s="46">
        <f>+'16'!N267</f>
        <v>50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840</v>
      </c>
      <c r="X20" s="46">
        <f t="shared" si="7"/>
        <v>1125</v>
      </c>
      <c r="Y20" s="46">
        <f>+'16'!N269</f>
        <v>1125</v>
      </c>
      <c r="Z20" s="47">
        <f t="shared" si="3"/>
        <v>0</v>
      </c>
      <c r="AA20" s="47" t="s">
        <v>1369</v>
      </c>
      <c r="AB20" s="47">
        <f t="shared" si="4"/>
        <v>1965</v>
      </c>
      <c r="AC20" s="58">
        <f t="shared" si="5"/>
        <v>1965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+ยกมา!E21</f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20</v>
      </c>
      <c r="G21" s="43">
        <f t="shared" si="0"/>
        <v>25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1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3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1785</v>
      </c>
      <c r="N21" s="19"/>
      <c r="O21" s="90">
        <v>22.85</v>
      </c>
      <c r="P21" s="79">
        <f t="shared" si="2"/>
        <v>479.85</v>
      </c>
      <c r="Q21" s="45">
        <v>17</v>
      </c>
      <c r="R21" s="46">
        <f>+'17'!N262</f>
        <v>3650</v>
      </c>
      <c r="S21" s="46">
        <f>+'17'!N267</f>
        <v>650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720</v>
      </c>
      <c r="X21" s="46">
        <f t="shared" si="7"/>
        <v>2280</v>
      </c>
      <c r="Y21" s="46">
        <f>+'17'!N269</f>
        <v>2280</v>
      </c>
      <c r="Z21" s="47">
        <f t="shared" si="3"/>
        <v>0</v>
      </c>
      <c r="AA21" s="47" t="s">
        <v>1363</v>
      </c>
      <c r="AB21" s="47">
        <f t="shared" si="4"/>
        <v>3000</v>
      </c>
      <c r="AC21" s="58">
        <f t="shared" si="5"/>
        <v>3000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+ยกมา!E22</f>
        <v>89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93</v>
      </c>
      <c r="G22" s="43">
        <f t="shared" si="0"/>
        <v>182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83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9900</v>
      </c>
      <c r="N22" s="19"/>
      <c r="O22" s="121">
        <v>27.98</v>
      </c>
      <c r="P22" s="79">
        <f t="shared" si="2"/>
        <v>2770.02</v>
      </c>
      <c r="Q22" s="45">
        <v>18</v>
      </c>
      <c r="R22" s="46">
        <f>+'18'!N262</f>
        <v>1890</v>
      </c>
      <c r="S22" s="46">
        <f>+'18'!N267</f>
        <v>320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390</v>
      </c>
      <c r="X22" s="46">
        <f t="shared" si="7"/>
        <v>1180</v>
      </c>
      <c r="Y22" s="46">
        <f>+'18'!N269</f>
        <v>1180</v>
      </c>
      <c r="Z22" s="47">
        <f t="shared" si="3"/>
        <v>0</v>
      </c>
      <c r="AA22" s="47" t="s">
        <v>1364</v>
      </c>
      <c r="AB22" s="47">
        <f t="shared" si="4"/>
        <v>1570</v>
      </c>
      <c r="AC22" s="58">
        <f t="shared" si="5"/>
        <v>1570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+ยกมา!E23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2050</v>
      </c>
      <c r="S23" s="46">
        <f>+'19'!N267</f>
        <v>760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200</v>
      </c>
      <c r="X23" s="46">
        <f t="shared" si="7"/>
        <v>1090</v>
      </c>
      <c r="Y23" s="46">
        <f>+'19'!N269</f>
        <v>1090</v>
      </c>
      <c r="Z23" s="47">
        <f t="shared" si="3"/>
        <v>0</v>
      </c>
      <c r="AA23" s="47" t="s">
        <v>1365</v>
      </c>
      <c r="AB23" s="47">
        <f t="shared" si="4"/>
        <v>1290</v>
      </c>
      <c r="AC23" s="58">
        <f t="shared" si="5"/>
        <v>1290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+ยกมา!E24</f>
        <v>46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40</v>
      </c>
      <c r="G24" s="43">
        <f t="shared" si="0"/>
        <v>86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37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4900</v>
      </c>
      <c r="N24" s="19"/>
      <c r="O24" s="121">
        <v>38.659999999999997</v>
      </c>
      <c r="P24" s="79">
        <f t="shared" si="2"/>
        <v>1894.34</v>
      </c>
      <c r="Q24" s="45">
        <v>20</v>
      </c>
      <c r="R24" s="46">
        <f>+'20'!N262</f>
        <v>1910</v>
      </c>
      <c r="S24" s="46">
        <f>+'20'!N267</f>
        <v>555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595</v>
      </c>
      <c r="X24" s="46">
        <f t="shared" si="7"/>
        <v>760</v>
      </c>
      <c r="Y24" s="46">
        <f>+'20'!N269</f>
        <v>760</v>
      </c>
      <c r="Z24" s="47">
        <f t="shared" si="3"/>
        <v>0</v>
      </c>
      <c r="AA24" s="47" t="s">
        <v>1366</v>
      </c>
      <c r="AB24" s="47">
        <f t="shared" si="4"/>
        <v>1355</v>
      </c>
      <c r="AC24" s="58">
        <f t="shared" si="5"/>
        <v>1355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+ยกมา!E25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7480</v>
      </c>
      <c r="S25" s="46">
        <f>+'21'!N267</f>
        <v>1150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3045</v>
      </c>
      <c r="X25" s="46">
        <f t="shared" si="7"/>
        <v>3285</v>
      </c>
      <c r="Y25" s="46">
        <f>+'21'!N269</f>
        <v>3285</v>
      </c>
      <c r="Z25" s="47">
        <f t="shared" si="3"/>
        <v>0</v>
      </c>
      <c r="AA25" s="98" t="s">
        <v>1367</v>
      </c>
      <c r="AB25" s="47">
        <f t="shared" si="4"/>
        <v>6330</v>
      </c>
      <c r="AC25" s="58">
        <f t="shared" si="5"/>
        <v>6330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+ยกมา!E26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4745</v>
      </c>
      <c r="S26" s="46">
        <f>+'22'!N267</f>
        <v>165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1255</v>
      </c>
      <c r="X26" s="46">
        <f t="shared" si="7"/>
        <v>3325</v>
      </c>
      <c r="Y26" s="46">
        <f>+'22'!N269</f>
        <v>3325</v>
      </c>
      <c r="Z26" s="47">
        <f t="shared" si="3"/>
        <v>0</v>
      </c>
      <c r="AA26" s="98" t="s">
        <v>1368</v>
      </c>
      <c r="AB26" s="47">
        <f t="shared" si="4"/>
        <v>4580</v>
      </c>
      <c r="AC26" s="58">
        <f t="shared" si="5"/>
        <v>4580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+ยกมา!E27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1790</v>
      </c>
      <c r="S27" s="46">
        <f>+'23'!N267</f>
        <v>120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165</v>
      </c>
      <c r="X27" s="46">
        <f>+R27-S27-T27-U27-V27-W27</f>
        <v>1505</v>
      </c>
      <c r="Y27" s="46">
        <f>+'23'!N269</f>
        <v>1505</v>
      </c>
      <c r="Z27" s="47">
        <f>+Y27-X27</f>
        <v>0</v>
      </c>
      <c r="AA27" s="47" t="s">
        <v>1369</v>
      </c>
      <c r="AB27" s="47">
        <f t="shared" si="4"/>
        <v>1670</v>
      </c>
      <c r="AC27" s="58">
        <f t="shared" si="5"/>
        <v>1670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+ยกมา!E28</f>
        <v>33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38</v>
      </c>
      <c r="G28" s="43">
        <f t="shared" si="0"/>
        <v>71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24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4700</v>
      </c>
      <c r="N28" s="19"/>
      <c r="O28" s="121">
        <v>30.86</v>
      </c>
      <c r="P28" s="79">
        <f t="shared" si="2"/>
        <v>1450.42</v>
      </c>
      <c r="Q28" s="45">
        <v>24</v>
      </c>
      <c r="R28" s="46">
        <f>+'24'!N262</f>
        <v>2340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350</v>
      </c>
      <c r="X28" s="46">
        <f t="shared" si="7"/>
        <v>1990</v>
      </c>
      <c r="Y28" s="46">
        <f>+'24'!N269</f>
        <v>1990</v>
      </c>
      <c r="Z28" s="47">
        <f t="shared" si="3"/>
        <v>0</v>
      </c>
      <c r="AA28" s="47" t="s">
        <v>1363</v>
      </c>
      <c r="AB28" s="47">
        <f t="shared" si="4"/>
        <v>2340</v>
      </c>
      <c r="AC28" s="58">
        <f t="shared" si="5"/>
        <v>2340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+ยกมา!E29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1960</v>
      </c>
      <c r="S29" s="46">
        <f>+'25'!N267</f>
        <v>490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430</v>
      </c>
      <c r="X29" s="46">
        <f t="shared" si="7"/>
        <v>1040</v>
      </c>
      <c r="Y29" s="46">
        <f>+'25'!N269</f>
        <v>1040</v>
      </c>
      <c r="Z29" s="47">
        <f t="shared" si="3"/>
        <v>0</v>
      </c>
      <c r="AA29" s="47" t="s">
        <v>1364</v>
      </c>
      <c r="AB29" s="47">
        <f t="shared" si="4"/>
        <v>1470</v>
      </c>
      <c r="AC29" s="58">
        <f t="shared" si="5"/>
        <v>1470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+ยกมา!E30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2725</v>
      </c>
      <c r="S30" s="46">
        <f>+'26'!N267</f>
        <v>570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1045</v>
      </c>
      <c r="X30" s="46">
        <f t="shared" si="7"/>
        <v>1110</v>
      </c>
      <c r="Y30" s="46">
        <f>+'26'!N269</f>
        <v>1110</v>
      </c>
      <c r="Z30" s="47">
        <f t="shared" si="3"/>
        <v>0</v>
      </c>
      <c r="AA30" s="47" t="s">
        <v>1365</v>
      </c>
      <c r="AB30" s="47">
        <f t="shared" si="4"/>
        <v>2155</v>
      </c>
      <c r="AC30" s="58">
        <f t="shared" si="5"/>
        <v>2155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+ยกมา!E31</f>
        <v>86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65</v>
      </c>
      <c r="G31" s="43">
        <f t="shared" si="0"/>
        <v>151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67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8400</v>
      </c>
      <c r="N31" s="19"/>
      <c r="O31" s="121">
        <v>34.64</v>
      </c>
      <c r="P31" s="79">
        <f t="shared" si="2"/>
        <v>2909.76</v>
      </c>
      <c r="Q31" s="45">
        <v>27</v>
      </c>
      <c r="R31" s="46">
        <f>+'27'!N262</f>
        <v>6150</v>
      </c>
      <c r="S31" s="46">
        <f>+'27'!N267</f>
        <v>965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1310</v>
      </c>
      <c r="X31" s="46">
        <f t="shared" si="7"/>
        <v>3875</v>
      </c>
      <c r="Y31" s="46">
        <f>+'27'!N269</f>
        <v>3875</v>
      </c>
      <c r="Z31" s="47">
        <f t="shared" si="3"/>
        <v>0</v>
      </c>
      <c r="AA31" s="47" t="s">
        <v>1366</v>
      </c>
      <c r="AB31" s="47">
        <f t="shared" si="4"/>
        <v>5185</v>
      </c>
      <c r="AC31" s="58">
        <f t="shared" si="5"/>
        <v>5185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+ยกมา!E32</f>
        <v>14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28</v>
      </c>
      <c r="G32" s="43">
        <f t="shared" si="0"/>
        <v>42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5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4810</v>
      </c>
      <c r="N32" s="19"/>
      <c r="O32" s="90">
        <v>46.37</v>
      </c>
      <c r="P32" s="79">
        <f t="shared" si="2"/>
        <v>1715.6899999999998</v>
      </c>
      <c r="Q32" s="45">
        <v>28</v>
      </c>
      <c r="R32" s="46">
        <f>+'28'!N262</f>
        <v>7080</v>
      </c>
      <c r="S32" s="46">
        <f>+'28'!N267</f>
        <v>1110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2055</v>
      </c>
      <c r="X32" s="46">
        <f t="shared" si="7"/>
        <v>3915</v>
      </c>
      <c r="Y32" s="46">
        <f>+'28'!N269</f>
        <v>3915</v>
      </c>
      <c r="Z32" s="47">
        <f t="shared" si="3"/>
        <v>0</v>
      </c>
      <c r="AA32" s="98" t="s">
        <v>1367</v>
      </c>
      <c r="AB32" s="47">
        <f t="shared" si="4"/>
        <v>5970</v>
      </c>
      <c r="AC32" s="58">
        <f t="shared" si="5"/>
        <v>5970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+ยกมา!E33</f>
        <v>9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28</v>
      </c>
      <c r="G33" s="43">
        <f t="shared" si="0"/>
        <v>37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7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3900</v>
      </c>
      <c r="N33" s="19"/>
      <c r="O33" s="90">
        <v>38.9</v>
      </c>
      <c r="P33" s="79">
        <f t="shared" si="2"/>
        <v>1167</v>
      </c>
      <c r="Q33" s="45">
        <v>29</v>
      </c>
      <c r="R33" s="46">
        <f>+'29'!N262</f>
        <v>6845</v>
      </c>
      <c r="S33" s="46">
        <f>+'29'!N267</f>
        <v>665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2700</v>
      </c>
      <c r="X33" s="46">
        <f t="shared" ref="X33" si="8">+R33-S33-T33-U33-V33-W33</f>
        <v>3480</v>
      </c>
      <c r="Y33" s="46">
        <f>+'29'!N269</f>
        <v>3480</v>
      </c>
      <c r="Z33" s="47">
        <f t="shared" ref="Z33" si="9">+Y33-X33</f>
        <v>0</v>
      </c>
      <c r="AA33" s="98" t="s">
        <v>1368</v>
      </c>
      <c r="AB33" s="47">
        <f t="shared" si="4"/>
        <v>6180</v>
      </c>
      <c r="AC33" s="58">
        <f t="shared" si="5"/>
        <v>6180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+ยกมา!E34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2780</v>
      </c>
      <c r="S34" s="46">
        <f>+'30'!N267</f>
        <v>240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250</v>
      </c>
      <c r="X34" s="46">
        <f t="shared" si="7"/>
        <v>2290</v>
      </c>
      <c r="Y34" s="46">
        <f>+'30'!N269</f>
        <v>2290</v>
      </c>
      <c r="Z34" s="47">
        <f t="shared" si="3"/>
        <v>0</v>
      </c>
      <c r="AA34" s="47" t="s">
        <v>1369</v>
      </c>
      <c r="AB34" s="47">
        <f t="shared" si="4"/>
        <v>2540</v>
      </c>
      <c r="AC34" s="58">
        <f t="shared" si="5"/>
        <v>2540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+ยกมา!E35</f>
        <v>7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20</v>
      </c>
      <c r="G35" s="43">
        <f t="shared" si="0"/>
        <v>27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4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2990</v>
      </c>
      <c r="N35" s="19"/>
      <c r="O35" s="90">
        <v>40.799999999999997</v>
      </c>
      <c r="P35" s="79">
        <f t="shared" si="2"/>
        <v>938.4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+ยกมา!E36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111105</v>
      </c>
      <c r="S36" s="48">
        <f t="shared" si="10"/>
        <v>14837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34920</v>
      </c>
      <c r="X36" s="48">
        <f t="shared" si="10"/>
        <v>61348</v>
      </c>
      <c r="Y36" s="48">
        <f t="shared" si="10"/>
        <v>61348</v>
      </c>
      <c r="Z36" s="48">
        <f t="shared" si="10"/>
        <v>0</v>
      </c>
      <c r="AA36" s="48">
        <f t="shared" si="10"/>
        <v>0</v>
      </c>
      <c r="AB36" s="48">
        <f>SUM(AB5:AB35)</f>
        <v>96268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+ยกมา!E37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+ยกมา!E38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+ยกมา!E39</f>
        <v>8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35</v>
      </c>
      <c r="G39" s="43">
        <f t="shared" si="0"/>
        <v>43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9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1700</v>
      </c>
      <c r="N39" s="19"/>
      <c r="O39" s="90">
        <v>27.84</v>
      </c>
      <c r="P39" s="79">
        <f t="shared" si="2"/>
        <v>946.56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+ยกมา!E40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25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1100</v>
      </c>
      <c r="N40" s="19"/>
      <c r="O40" s="90">
        <v>27.12</v>
      </c>
      <c r="P40" s="79">
        <f t="shared" si="2"/>
        <v>596.64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+ยกมา!E41</f>
        <v>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20</v>
      </c>
      <c r="G41" s="43">
        <f t="shared" si="0"/>
        <v>25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1000</v>
      </c>
      <c r="N41" s="19"/>
      <c r="O41" s="90">
        <v>15.42</v>
      </c>
      <c r="P41" s="79">
        <f t="shared" si="2"/>
        <v>308.39999999999998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+ยกมา!E42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+ยกมา!E43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+ยกมา!E44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+ยกมา!E45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+ยกมา!E46</f>
        <v>15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9</v>
      </c>
      <c r="G46" s="43">
        <f t="shared" si="0"/>
        <v>24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500</v>
      </c>
      <c r="N46" s="19"/>
      <c r="O46" s="121">
        <v>17.78</v>
      </c>
      <c r="P46" s="79">
        <f t="shared" si="2"/>
        <v>177.8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+ยกมา!E47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3">
        <f t="shared" si="0"/>
        <v>10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121">
        <v>17.989999999999998</v>
      </c>
      <c r="P47" s="79">
        <f t="shared" si="2"/>
        <v>179.89999999999998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+ยกมา!E48</f>
        <v>12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12</v>
      </c>
      <c r="G48" s="43">
        <f t="shared" si="0"/>
        <v>24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500</v>
      </c>
      <c r="N48" s="19"/>
      <c r="O48" s="121">
        <v>18.32</v>
      </c>
      <c r="P48" s="79">
        <f t="shared" si="2"/>
        <v>183.2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+ยกมา!E49</f>
        <v>9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 t="shared" si="0"/>
        <v>24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9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750</v>
      </c>
      <c r="N49" s="19"/>
      <c r="O49" s="121">
        <v>20.059999999999999</v>
      </c>
      <c r="P49" s="79">
        <f t="shared" si="2"/>
        <v>300.89999999999998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+ยกมา!E50</f>
        <v>10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12</v>
      </c>
      <c r="G50" s="43">
        <f t="shared" si="0"/>
        <v>22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600</v>
      </c>
      <c r="N50" s="19"/>
      <c r="O50" s="121">
        <v>20.32</v>
      </c>
      <c r="P50" s="79">
        <f t="shared" si="2"/>
        <v>243.84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+ยกมา!E51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+ยกมา!E52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+ยกมา!E53</f>
        <v>17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20</v>
      </c>
      <c r="G53" s="43">
        <f t="shared" si="0"/>
        <v>37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21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800</v>
      </c>
      <c r="N53" s="19"/>
      <c r="O53" s="121">
        <v>16.37</v>
      </c>
      <c r="P53" s="79">
        <f t="shared" si="2"/>
        <v>261.92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+ยกมา!E54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+ยกมา!E55</f>
        <v>29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16</v>
      </c>
      <c r="G55" s="43">
        <f t="shared" si="0"/>
        <v>45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14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31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3720</v>
      </c>
      <c r="N55" s="19"/>
      <c r="O55" s="121">
        <v>25.99</v>
      </c>
      <c r="P55" s="79">
        <f t="shared" si="2"/>
        <v>805.68999999999994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+ยกมา!E56</f>
        <v>10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8</v>
      </c>
      <c r="G56" s="43">
        <f t="shared" si="0"/>
        <v>18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7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1320</v>
      </c>
      <c r="N56" s="19"/>
      <c r="O56" s="121">
        <v>28.31</v>
      </c>
      <c r="P56" s="79">
        <f t="shared" si="2"/>
        <v>311.40999999999997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+ยกมา!E57</f>
        <v>22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25</v>
      </c>
      <c r="G57" s="43">
        <f t="shared" si="0"/>
        <v>47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18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28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3360</v>
      </c>
      <c r="N57" s="19"/>
      <c r="O57" s="121">
        <v>31.29</v>
      </c>
      <c r="P57" s="79">
        <f t="shared" si="2"/>
        <v>876.12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+ยกมา!E58</f>
        <v>13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13</v>
      </c>
      <c r="G58" s="43">
        <f t="shared" si="0"/>
        <v>26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11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15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1800</v>
      </c>
      <c r="N58" s="19"/>
      <c r="O58" s="121">
        <v>31.07</v>
      </c>
      <c r="P58" s="79">
        <f t="shared" si="2"/>
        <v>466.05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+ยกมา!E59</f>
        <v>17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18</v>
      </c>
      <c r="G59" s="43">
        <f t="shared" si="0"/>
        <v>35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21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1680</v>
      </c>
      <c r="N59" s="19"/>
      <c r="O59" s="121">
        <v>29.83</v>
      </c>
      <c r="P59" s="79">
        <f t="shared" si="2"/>
        <v>417.62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+ยกมา!E60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+ยกมา!E61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+ยกมา!E62</f>
        <v>18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40</v>
      </c>
      <c r="G62" s="43">
        <f t="shared" si="0"/>
        <v>58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2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34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22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2640</v>
      </c>
      <c r="N62" s="19"/>
      <c r="O62" s="121">
        <v>26.69</v>
      </c>
      <c r="P62" s="79">
        <f t="shared" si="2"/>
        <v>587.18000000000006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+ยกมา!E63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+ยกมา!E64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+ยกมา!E65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+ยกมา!E66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+ยกมา!E67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+ยกมา!E68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+ยกมา!E69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+ยกมา!E70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+ยกมา!E71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+ยกมา!E72</f>
        <v>2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7</v>
      </c>
      <c r="G72" s="43">
        <f t="shared" si="0"/>
        <v>9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1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8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400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+ยกมา!E73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+ยกมา!E74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8</v>
      </c>
      <c r="G74" s="43">
        <f t="shared" si="0"/>
        <v>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400</v>
      </c>
      <c r="N74" s="19"/>
      <c r="O74" s="90">
        <v>17.09</v>
      </c>
      <c r="P74" s="79">
        <f t="shared" si="12"/>
        <v>136.72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+ยกมา!E75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+ยกมา!E76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+ยกมา!E77</f>
        <v>11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29</v>
      </c>
      <c r="G77" s="43">
        <f t="shared" si="0"/>
        <v>40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9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31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1550</v>
      </c>
      <c r="N77" s="19"/>
      <c r="O77" s="90">
        <v>25.15</v>
      </c>
      <c r="P77" s="79">
        <f t="shared" si="12"/>
        <v>779.65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+ยกมา!E78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+ยกมา!E79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+ยกมา!E80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+ยกมา!E81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+ยกมา!E82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+ยกมา!E83</f>
        <v>3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3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3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150</v>
      </c>
      <c r="N83" s="19"/>
      <c r="O83" s="90">
        <v>18.14</v>
      </c>
      <c r="P83" s="79">
        <f t="shared" si="12"/>
        <v>54.42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+ยกมา!E84</f>
        <v>2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2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2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100</v>
      </c>
      <c r="N84" s="19"/>
      <c r="O84" s="90">
        <v>12.94</v>
      </c>
      <c r="P84" s="79">
        <f t="shared" si="12"/>
        <v>25.88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+ยกมา!E85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+ยกมา!E86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+ยกมา!E87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+ยกมา!E88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+ยกมา!E89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+ยกมา!E90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+ยกมา!E91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+ยกมา!E92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+ยกมา!E93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+ยกมา!E94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+ยกมา!E95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+ยกมา!E96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+ยกมา!E97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+ยกมา!E98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+ยกมา!E99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+ยกมา!E100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+ยกมา!E101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+ยกมา!E102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+ยกมา!E103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+ยกมา!E104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+ยกมา!E105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+ยกมา!E106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+ยกมา!E107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+ยกมา!E108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+ยกมา!E109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+ยกมา!E110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+ยกมา!E111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+ยกมา!E112</f>
        <v>23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30</v>
      </c>
      <c r="G112" s="43">
        <f t="shared" si="13"/>
        <v>53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31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22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2200</v>
      </c>
      <c r="N112" s="19"/>
      <c r="O112" s="121">
        <v>34.25</v>
      </c>
      <c r="P112" s="79">
        <f t="shared" si="12"/>
        <v>753.5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+ยกมา!E113</f>
        <v>12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6</v>
      </c>
      <c r="G113" s="43">
        <f t="shared" si="13"/>
        <v>18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11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7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385</v>
      </c>
      <c r="N113" s="19"/>
      <c r="O113" s="121">
        <v>22.55</v>
      </c>
      <c r="P113" s="79">
        <f t="shared" si="12"/>
        <v>157.85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+ยกมา!E114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+ยกมา!E115</f>
        <v>17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34</v>
      </c>
      <c r="G115" s="43">
        <f t="shared" si="13"/>
        <v>51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1560</v>
      </c>
      <c r="N115" s="19"/>
      <c r="O115" s="90">
        <v>23.61</v>
      </c>
      <c r="P115" s="79">
        <f t="shared" si="12"/>
        <v>613.86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+ยกมา!E116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0">
        <v>13.03</v>
      </c>
      <c r="P116" s="79">
        <f t="shared" si="12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+ยกมา!E117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+ยกมา!E118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+ยกมา!E119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+ยกมา!E120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+ยกมา!E121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+ยกมา!E122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+ยกมา!E123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+ยกมา!E124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+ยกมา!E125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+ยกมา!E126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+ยกมา!E127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+ยกมา!E128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+ยกมา!E129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+ยกมา!E130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+ยกมา!E131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13</v>
      </c>
      <c r="G131" s="43">
        <f t="shared" si="13"/>
        <v>13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13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12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+ยกมา!E132</f>
        <v>4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24</v>
      </c>
      <c r="G132" s="43">
        <f t="shared" si="13"/>
        <v>28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7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1260</v>
      </c>
      <c r="N132" s="19"/>
      <c r="O132" s="90">
        <v>16.690000000000001</v>
      </c>
      <c r="P132" s="79">
        <f t="shared" si="12"/>
        <v>350.49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+ยกมา!E133</f>
        <v>13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29</v>
      </c>
      <c r="G133" s="43">
        <f t="shared" si="13"/>
        <v>42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8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1700</v>
      </c>
      <c r="N133" s="19"/>
      <c r="O133" s="90">
        <v>24.21</v>
      </c>
      <c r="P133" s="79">
        <f t="shared" si="12"/>
        <v>823.14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+ยกมา!E134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+ยกมา!E135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+ยกมา!E136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+ยกมา!E137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+ยกมา!E138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+ยกมา!E139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+ยกมา!E140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+ยกมา!E141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+ยกมา!E142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+ยกมา!E143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+ยกมา!E144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+ยกมา!E145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+ยกมา!E146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+ยกมา!E147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+ยกมา!E148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+ยกมา!E149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+ยกมา!E150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+ยกมา!E151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+ยกมา!E152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+ยกมา!E153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+ยกมา!E154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+ยกมา!E155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+ยกมา!E156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+ยกมา!E157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+ยกมา!E158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+ยกมา!E159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+ยกมา!E160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+ยกมา!E161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+ยกมา!E162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+ยกมา!E163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+ยกมา!E164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+ยกมา!E165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+ยกมา!E166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+ยกมา!E167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+ยกมา!E168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+ยกมา!E169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+ยกมา!E170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+ยกมา!E171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+ยกมา!E172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+ยกมา!E173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+ยกมา!E174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+ยกมา!E175</f>
        <v>8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9</v>
      </c>
      <c r="G175" s="43">
        <f t="shared" si="18"/>
        <v>17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2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350</v>
      </c>
      <c r="N175" s="19"/>
      <c r="O175" s="121">
        <v>23.02</v>
      </c>
      <c r="P175" s="79">
        <f t="shared" si="19"/>
        <v>161.13999999999999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+ยกมา!E176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+ยกมา!E177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+ยกมา!E178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+ยกมา!E179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+ยกมา!E180</f>
        <v>6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6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6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+ยกมา!E181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+ยกมา!E182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+ยกมา!E183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+ยกมา!E184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+ยกมา!E185</f>
        <v>22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15</v>
      </c>
      <c r="G185" s="43">
        <f t="shared" si="18"/>
        <v>37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12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2000</v>
      </c>
      <c r="N185" s="19"/>
      <c r="O185" s="90">
        <v>63</v>
      </c>
      <c r="P185" s="79">
        <f t="shared" si="19"/>
        <v>1575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+ยกมา!E186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+ยกมา!E187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+ยกมา!E188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+ยกมา!E189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+ยกมา!E190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+ยกมา!E191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+ยกมา!E192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+ยกมา!E193</f>
        <v>24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30</v>
      </c>
      <c r="G193" s="43">
        <f t="shared" si="18"/>
        <v>54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23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1860</v>
      </c>
      <c r="N193" s="19"/>
      <c r="O193" s="90">
        <v>38</v>
      </c>
      <c r="P193" s="79">
        <f t="shared" si="19"/>
        <v>1178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+ยกมา!E194</f>
        <v>38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55</v>
      </c>
      <c r="G194" s="43">
        <f t="shared" si="18"/>
        <v>93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35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6960</v>
      </c>
      <c r="N194" s="19"/>
      <c r="O194" s="90">
        <v>73</v>
      </c>
      <c r="P194" s="79">
        <f t="shared" si="19"/>
        <v>4234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+ยกมา!E195</f>
        <v>12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18</v>
      </c>
      <c r="G195" s="43">
        <f t="shared" si="18"/>
        <v>30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1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29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1740</v>
      </c>
      <c r="N195" s="19"/>
      <c r="O195" s="90">
        <v>38</v>
      </c>
      <c r="P195" s="79">
        <f t="shared" si="19"/>
        <v>1102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+ยกมา!E196</f>
        <v>31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20</v>
      </c>
      <c r="G196" s="43">
        <f t="shared" si="18"/>
        <v>51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25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26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3120</v>
      </c>
      <c r="N196" s="19"/>
      <c r="O196" s="90">
        <v>73</v>
      </c>
      <c r="P196" s="79">
        <f t="shared" si="19"/>
        <v>1898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+ยกมา!E197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+ยกมา!E198</f>
        <v>12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20</v>
      </c>
      <c r="G198" s="43">
        <f t="shared" si="18"/>
        <v>32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18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14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2100</v>
      </c>
      <c r="N198" s="19"/>
      <c r="O198" s="90">
        <v>64.38</v>
      </c>
      <c r="P198" s="79">
        <f t="shared" si="19"/>
        <v>901.31999999999994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+ยกมา!E199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+ยกมา!E200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+ยกมา!E201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+ยกมา!E202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+ยกมา!E203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+ยกมา!E204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+ยกมา!E205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0">
        <v>40</v>
      </c>
      <c r="P205" s="79">
        <f t="shared" si="1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+ยกมา!E206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+ยกมา!E207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+ยกมา!E208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+ยกมา!E209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+ยกมา!E210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+ยกมา!E211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+ยกมา!E212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+ยกมา!E213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+ยกมา!E214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+ยกมา!E215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+ยกมา!E216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+ยกมา!E217</f>
        <v>24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24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24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+ยกมา!E218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+ยกมา!E219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+ยกมา!E220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+ยกมา!E221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+ยกมา!E222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+ยกมา!E223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+ยกมา!E224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+ยกมา!E225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1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+ยกมา!E226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+ยกมา!E227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+ยกมา!E228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+ยกมา!E229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+ยกมา!E230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+ยกมา!E231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+ยกมา!E232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+ยกมา!E233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+ยกมา!E234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+ยกมา!E235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+ยกมา!E236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+ยกมา!E237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+ยกมา!E238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+ยกมา!E239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+ยกมา!E240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+ยกมา!E241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46">
        <f>+ยกมา!E242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46">
        <f>+ยกมา!E243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+ยกมา!E244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+ยกมา!E245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+ยกมา!E246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46">
        <f>+ยกมา!E247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192</v>
      </c>
      <c r="D248" s="10" t="s">
        <v>792</v>
      </c>
      <c r="E248" s="46">
        <f>+ยกมา!E248</f>
        <v>4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4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4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46">
        <f>+ยกมา!E249</f>
        <v>5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22</v>
      </c>
      <c r="G249" s="43">
        <f t="shared" si="25"/>
        <v>27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6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21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1050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46">
        <f>+ยกมา!E250</f>
        <v>5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20</v>
      </c>
      <c r="G250" s="43">
        <f t="shared" si="25"/>
        <v>25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5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20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1000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46">
        <f>+ยกมา!E251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46">
        <f>+ยกมา!E252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40</v>
      </c>
      <c r="G252" s="43">
        <f t="shared" si="25"/>
        <v>40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40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600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+ยกมา!E253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+ยกมา!E254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+ยกมา!E255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+ยกมา!E256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+ยกมา!E257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/>
      <c r="C258" s="19"/>
      <c r="D258" s="10"/>
      <c r="E258" s="46">
        <f>+ยกมา!E258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>
        <v>253</v>
      </c>
      <c r="B259" s="10"/>
      <c r="C259" s="19"/>
      <c r="D259" s="10"/>
      <c r="E259" s="46">
        <f>+ยกมา!E259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ref="G259" si="30">+E259+F259</f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ref="J259:J260" si="31">E259+F259-H259-K259-I259</f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ref="P259" si="32">+K259*O259</f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>
        <v>254</v>
      </c>
      <c r="B260" s="10"/>
      <c r="C260" s="19"/>
      <c r="D260" s="10"/>
      <c r="E260" s="46">
        <f>+ยกมา!E260+'1'!E260+'2'!E260+'3'!E260+'4'!E260+'5'!E260+'6'!E260+'7'!E260+'8'!E260+'9'!E260+'10'!E260+'11'!E260+'12'!E260+'13'!E260+'14'!E260+'15'!E260+'16'!E260+'17'!E260+'18'!E260+'19'!E260+'20'!E260+'21'!E260+'22'!E260+'23'!E260+'24'!E260+'25'!E260+'26'!E260+'27'!E260+'28'!E260+'29'!E260+'30'!E260+'31.'!E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ref="G260" si="33">+E260+F260</f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31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60" s="19"/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ht="24" customHeight="1" x14ac:dyDescent="0.55000000000000004">
      <c r="A261" s="10">
        <v>255</v>
      </c>
      <c r="B261" s="10"/>
      <c r="C261" s="19"/>
      <c r="D261" s="10"/>
      <c r="E261" s="46">
        <f>+ยกมา!J246</f>
        <v>0</v>
      </c>
      <c r="F261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61" s="43">
        <f t="shared" ref="G261" si="34">+E261+F261</f>
        <v>0</v>
      </c>
      <c r="H261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61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61" s="43">
        <f t="shared" ref="J261" si="35">E261+F261-H261-K261-I261</f>
        <v>0</v>
      </c>
      <c r="K261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61" s="20"/>
      <c r="M261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61" s="19"/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s="49" customFormat="1" ht="25.5" customHeight="1" x14ac:dyDescent="0.55000000000000004">
      <c r="A262" s="133" t="s">
        <v>223</v>
      </c>
      <c r="B262" s="134"/>
      <c r="C262" s="134"/>
      <c r="D262" s="135"/>
      <c r="E262" s="142" t="s">
        <v>239</v>
      </c>
      <c r="F262" s="143"/>
      <c r="G262" s="136" t="s">
        <v>224</v>
      </c>
      <c r="H262" s="137"/>
      <c r="I262" s="138"/>
      <c r="J262" s="144" t="s">
        <v>225</v>
      </c>
      <c r="K262" s="144"/>
      <c r="L262" s="144"/>
      <c r="M262" s="51">
        <f>SUM(M5:M261)</f>
        <v>111105</v>
      </c>
      <c r="N262" s="52" t="s">
        <v>219</v>
      </c>
      <c r="O262" s="2"/>
      <c r="P262" s="2"/>
      <c r="Q262" s="50"/>
      <c r="R262" s="58"/>
      <c r="S262" s="5"/>
      <c r="T262" s="5"/>
      <c r="U262" s="5"/>
      <c r="V262" s="5"/>
      <c r="W262" s="5"/>
      <c r="X262" s="5"/>
      <c r="Y262" s="5"/>
      <c r="Z262" s="2"/>
      <c r="AA262" s="2"/>
      <c r="AB262" s="2"/>
      <c r="AC262" s="50"/>
    </row>
    <row r="263" spans="1:29" s="50" customFormat="1" ht="24.75" customHeight="1" x14ac:dyDescent="0.55000000000000004">
      <c r="A263" s="145" t="s">
        <v>226</v>
      </c>
      <c r="B263" s="146"/>
      <c r="C263" s="151">
        <f>+M265</f>
        <v>111105</v>
      </c>
      <c r="D263" s="152"/>
      <c r="E263" s="53" t="s">
        <v>227</v>
      </c>
      <c r="F263" s="54">
        <f>+M262</f>
        <v>111105</v>
      </c>
      <c r="G263" s="55" t="s">
        <v>217</v>
      </c>
      <c r="H263" s="160">
        <f>SUM(U36)</f>
        <v>0</v>
      </c>
      <c r="I263" s="161"/>
      <c r="J263" s="156"/>
      <c r="K263" s="156"/>
      <c r="L263" s="156"/>
      <c r="M263" s="57"/>
      <c r="N263" s="57">
        <f>+W36</f>
        <v>34920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5"/>
      <c r="B264" s="146"/>
      <c r="C264" s="151"/>
      <c r="D264" s="152"/>
      <c r="E264" s="53" t="s">
        <v>228</v>
      </c>
      <c r="F264" s="54">
        <f>N265</f>
        <v>14837</v>
      </c>
      <c r="G264" s="55"/>
      <c r="H264" s="160">
        <v>0</v>
      </c>
      <c r="I264" s="161"/>
      <c r="J264" s="156" t="s">
        <v>229</v>
      </c>
      <c r="K264" s="156"/>
      <c r="L264" s="156"/>
      <c r="M264" s="57">
        <f>-T36</f>
        <v>0</v>
      </c>
      <c r="N264" s="57" t="s">
        <v>228</v>
      </c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147" t="s">
        <v>10</v>
      </c>
      <c r="B265" s="148"/>
      <c r="C265" s="151">
        <f>+F264</f>
        <v>14837</v>
      </c>
      <c r="D265" s="152"/>
      <c r="E265" s="53"/>
      <c r="F265" s="54"/>
      <c r="G265" s="55" t="s">
        <v>230</v>
      </c>
      <c r="H265" s="160">
        <f>+V36</f>
        <v>0</v>
      </c>
      <c r="I265" s="161"/>
      <c r="J265" s="157" t="s">
        <v>231</v>
      </c>
      <c r="K265" s="158"/>
      <c r="L265" s="159"/>
      <c r="M265" s="57">
        <f>+M262-M263</f>
        <v>111105</v>
      </c>
      <c r="N265" s="59">
        <f>+S36</f>
        <v>14837</v>
      </c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149" t="s">
        <v>232</v>
      </c>
      <c r="B266" s="150"/>
      <c r="C266" s="151">
        <f>+C263-C265</f>
        <v>96268</v>
      </c>
      <c r="D266" s="152"/>
      <c r="E266" s="53" t="s">
        <v>232</v>
      </c>
      <c r="F266" s="54">
        <f>+F263-F264</f>
        <v>96268</v>
      </c>
      <c r="G266" s="55" t="s">
        <v>233</v>
      </c>
      <c r="H266" s="160">
        <f>SUM(H263:H265)</f>
        <v>0</v>
      </c>
      <c r="I266" s="161"/>
      <c r="J266" s="156" t="s">
        <v>206</v>
      </c>
      <c r="K266" s="156"/>
      <c r="L266" s="156"/>
      <c r="M266" s="57">
        <f>H266</f>
        <v>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234</v>
      </c>
      <c r="F267" s="54">
        <v>100000</v>
      </c>
      <c r="J267" s="139" t="s">
        <v>208</v>
      </c>
      <c r="K267" s="140"/>
      <c r="L267" s="141"/>
      <c r="M267" s="57">
        <f>M265-M266-N263-N265</f>
        <v>61348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60"/>
      <c r="B268" s="117"/>
      <c r="C268" s="60"/>
      <c r="D268" s="60"/>
      <c r="E268" s="53" t="s">
        <v>235</v>
      </c>
      <c r="F268" s="54">
        <f>F266-F267</f>
        <v>-3732</v>
      </c>
      <c r="J268" s="139" t="s">
        <v>209</v>
      </c>
      <c r="K268" s="140"/>
      <c r="L268" s="141"/>
      <c r="M268" s="57">
        <f>+Y36</f>
        <v>61348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  <c r="AC268" s="2"/>
    </row>
    <row r="269" spans="1:29" s="50" customFormat="1" ht="24.75" customHeight="1" x14ac:dyDescent="0.55000000000000004">
      <c r="A269" s="60"/>
      <c r="B269" s="117"/>
      <c r="C269" s="60"/>
      <c r="D269" s="60"/>
      <c r="E269" s="53" t="s">
        <v>236</v>
      </c>
      <c r="F269" s="54">
        <v>0</v>
      </c>
      <c r="J269" s="139" t="s">
        <v>210</v>
      </c>
      <c r="K269" s="140"/>
      <c r="L269" s="141"/>
      <c r="M269" s="57">
        <v>0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  <c r="AC269" s="2"/>
    </row>
    <row r="270" spans="1:29" ht="24.75" customHeight="1" thickBot="1" x14ac:dyDescent="0.6">
      <c r="A270" s="60"/>
      <c r="B270" s="117"/>
      <c r="C270" s="60"/>
      <c r="D270" s="60"/>
      <c r="E270" s="100" t="s">
        <v>1370</v>
      </c>
      <c r="F270" s="101">
        <v>0</v>
      </c>
      <c r="J270" s="162" t="s">
        <v>211</v>
      </c>
      <c r="K270" s="162"/>
      <c r="L270" s="162"/>
      <c r="M270" s="61">
        <f>+M268-M267</f>
        <v>0</v>
      </c>
      <c r="N270" s="66"/>
    </row>
    <row r="271" spans="1:29" ht="24.75" customHeight="1" thickBot="1" x14ac:dyDescent="0.6">
      <c r="H271" s="153" t="s">
        <v>237</v>
      </c>
      <c r="I271" s="154"/>
      <c r="J271" s="154"/>
      <c r="K271" s="154"/>
      <c r="L271" s="154"/>
      <c r="M271" s="154"/>
      <c r="N271" s="155"/>
    </row>
    <row r="272" spans="1:29" x14ac:dyDescent="0.55000000000000004">
      <c r="F272" s="23"/>
    </row>
  </sheetData>
  <autoFilter ref="A4:AC271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1:N271"/>
    <mergeCell ref="J263:L263"/>
    <mergeCell ref="J264:L264"/>
    <mergeCell ref="J265:L265"/>
    <mergeCell ref="J266:L266"/>
    <mergeCell ref="J267:L267"/>
    <mergeCell ref="J268:L268"/>
    <mergeCell ref="H266:I266"/>
    <mergeCell ref="H263:I263"/>
    <mergeCell ref="H264:I264"/>
    <mergeCell ref="H265:I265"/>
    <mergeCell ref="J270:L270"/>
    <mergeCell ref="A262:D262"/>
    <mergeCell ref="G262:I262"/>
    <mergeCell ref="J269:L269"/>
    <mergeCell ref="E262:F262"/>
    <mergeCell ref="J262:L262"/>
    <mergeCell ref="A263:B263"/>
    <mergeCell ref="A265:B265"/>
    <mergeCell ref="A266:B266"/>
    <mergeCell ref="C263:D263"/>
    <mergeCell ref="C264:D264"/>
    <mergeCell ref="C265:D265"/>
    <mergeCell ref="C266:D266"/>
    <mergeCell ref="A264:B264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scale="5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32" activePane="bottomRight" state="frozen"/>
      <selection activeCell="C265" sqref="C265"/>
      <selection pane="topRight" activeCell="C265" sqref="C265"/>
      <selection pane="bottomLeft" activeCell="C265" sqref="C265"/>
      <selection pane="bottomRight" activeCell="E39" sqref="E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53</v>
      </c>
      <c r="F5" s="71"/>
      <c r="G5" s="46">
        <f t="shared" ref="G5" si="0">E5+F5</f>
        <v>53</v>
      </c>
      <c r="H5" s="78">
        <v>0</v>
      </c>
      <c r="I5" s="76">
        <v>0</v>
      </c>
      <c r="J5" s="46">
        <f t="shared" ref="J5" si="1">+G5-H5-K5-I5</f>
        <v>53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166</v>
      </c>
      <c r="F6" s="71"/>
      <c r="G6" s="46">
        <f t="shared" ref="G6:G26" si="2">E6+F6</f>
        <v>166</v>
      </c>
      <c r="H6" s="78">
        <v>0</v>
      </c>
      <c r="I6" s="76">
        <v>0</v>
      </c>
      <c r="J6" s="46">
        <f t="shared" ref="J6:J26" si="3">+G6-H6-K6-I6</f>
        <v>166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23</v>
      </c>
      <c r="F11" s="71"/>
      <c r="G11" s="46">
        <f t="shared" si="2"/>
        <v>23</v>
      </c>
      <c r="H11" s="78">
        <v>0</v>
      </c>
      <c r="I11" s="76">
        <v>0</v>
      </c>
      <c r="J11" s="46">
        <f t="shared" si="3"/>
        <v>23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5</v>
      </c>
      <c r="F21" s="71"/>
      <c r="G21" s="46">
        <f t="shared" si="2"/>
        <v>5</v>
      </c>
      <c r="H21" s="78">
        <v>0</v>
      </c>
      <c r="I21" s="76">
        <v>0</v>
      </c>
      <c r="J21" s="46">
        <f t="shared" si="3"/>
        <v>5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89</v>
      </c>
      <c r="F22" s="71"/>
      <c r="G22" s="46">
        <f t="shared" si="2"/>
        <v>89</v>
      </c>
      <c r="H22" s="78">
        <v>0</v>
      </c>
      <c r="I22" s="76">
        <v>0</v>
      </c>
      <c r="J22" s="46">
        <f t="shared" si="3"/>
        <v>89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46</v>
      </c>
      <c r="F24" s="71"/>
      <c r="G24" s="46">
        <f t="shared" si="2"/>
        <v>46</v>
      </c>
      <c r="H24" s="78">
        <v>0</v>
      </c>
      <c r="I24" s="76">
        <v>0</v>
      </c>
      <c r="J24" s="46">
        <f t="shared" si="3"/>
        <v>46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33</v>
      </c>
      <c r="F28" s="71"/>
      <c r="G28" s="46">
        <f t="shared" si="7"/>
        <v>33</v>
      </c>
      <c r="H28" s="78">
        <v>0</v>
      </c>
      <c r="I28" s="76">
        <v>0</v>
      </c>
      <c r="J28" s="46">
        <f t="shared" si="8"/>
        <v>33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86</v>
      </c>
      <c r="F31" s="71"/>
      <c r="G31" s="46">
        <f t="shared" si="7"/>
        <v>86</v>
      </c>
      <c r="H31" s="78">
        <v>0</v>
      </c>
      <c r="I31" s="76">
        <v>0</v>
      </c>
      <c r="J31" s="46">
        <f t="shared" si="8"/>
        <v>86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14</v>
      </c>
      <c r="F32" s="71"/>
      <c r="G32" s="46">
        <f t="shared" si="7"/>
        <v>14</v>
      </c>
      <c r="H32" s="78">
        <v>0</v>
      </c>
      <c r="I32" s="76">
        <v>0</v>
      </c>
      <c r="J32" s="46">
        <f t="shared" si="8"/>
        <v>14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9</v>
      </c>
      <c r="F33" s="71"/>
      <c r="G33" s="46">
        <f t="shared" si="7"/>
        <v>9</v>
      </c>
      <c r="H33" s="78">
        <v>0</v>
      </c>
      <c r="I33" s="76">
        <v>0</v>
      </c>
      <c r="J33" s="46">
        <f t="shared" si="8"/>
        <v>9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7</v>
      </c>
      <c r="F35" s="71"/>
      <c r="G35" s="46">
        <f t="shared" si="7"/>
        <v>7</v>
      </c>
      <c r="H35" s="78">
        <v>0</v>
      </c>
      <c r="I35" s="76">
        <v>0</v>
      </c>
      <c r="J35" s="46">
        <f t="shared" si="8"/>
        <v>7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8</v>
      </c>
      <c r="F39" s="71"/>
      <c r="G39" s="46">
        <f t="shared" si="7"/>
        <v>8</v>
      </c>
      <c r="H39" s="78">
        <v>0</v>
      </c>
      <c r="I39" s="76">
        <v>0</v>
      </c>
      <c r="J39" s="46">
        <f t="shared" si="8"/>
        <v>8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5</v>
      </c>
      <c r="F40" s="71"/>
      <c r="G40" s="46">
        <f t="shared" si="7"/>
        <v>5</v>
      </c>
      <c r="H40" s="78">
        <v>0</v>
      </c>
      <c r="I40" s="76">
        <v>0</v>
      </c>
      <c r="J40" s="46">
        <f t="shared" si="8"/>
        <v>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5</v>
      </c>
      <c r="F41" s="71"/>
      <c r="G41" s="46">
        <f t="shared" si="7"/>
        <v>5</v>
      </c>
      <c r="H41" s="78">
        <v>0</v>
      </c>
      <c r="I41" s="76">
        <v>0</v>
      </c>
      <c r="J41" s="46">
        <f t="shared" si="8"/>
        <v>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15</v>
      </c>
      <c r="F46" s="71"/>
      <c r="G46" s="46">
        <f t="shared" si="7"/>
        <v>15</v>
      </c>
      <c r="H46" s="78">
        <v>0</v>
      </c>
      <c r="I46" s="76">
        <v>0</v>
      </c>
      <c r="J46" s="46">
        <f t="shared" si="8"/>
        <v>15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4</v>
      </c>
      <c r="F47" s="71"/>
      <c r="G47" s="46">
        <f t="shared" si="7"/>
        <v>4</v>
      </c>
      <c r="H47" s="78">
        <v>0</v>
      </c>
      <c r="I47" s="76">
        <v>0</v>
      </c>
      <c r="J47" s="46">
        <f t="shared" si="8"/>
        <v>4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12</v>
      </c>
      <c r="F48" s="71"/>
      <c r="G48" s="46">
        <f t="shared" si="7"/>
        <v>12</v>
      </c>
      <c r="H48" s="78">
        <v>0</v>
      </c>
      <c r="I48" s="76">
        <v>0</v>
      </c>
      <c r="J48" s="46">
        <f t="shared" si="8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9</v>
      </c>
      <c r="F49" s="71"/>
      <c r="G49" s="46">
        <f t="shared" si="7"/>
        <v>9</v>
      </c>
      <c r="H49" s="78">
        <v>0</v>
      </c>
      <c r="I49" s="76">
        <v>0</v>
      </c>
      <c r="J49" s="46">
        <f t="shared" si="8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10</v>
      </c>
      <c r="F50" s="71"/>
      <c r="G50" s="46">
        <f t="shared" si="7"/>
        <v>10</v>
      </c>
      <c r="H50" s="78">
        <v>0</v>
      </c>
      <c r="I50" s="76">
        <v>0</v>
      </c>
      <c r="J50" s="46">
        <f t="shared" si="8"/>
        <v>10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17</v>
      </c>
      <c r="F53" s="71"/>
      <c r="G53" s="46">
        <f t="shared" si="7"/>
        <v>17</v>
      </c>
      <c r="H53" s="78">
        <v>0</v>
      </c>
      <c r="I53" s="76">
        <v>0</v>
      </c>
      <c r="J53" s="46">
        <f t="shared" si="8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29</v>
      </c>
      <c r="F55" s="71"/>
      <c r="G55" s="46">
        <f t="shared" si="7"/>
        <v>29</v>
      </c>
      <c r="H55" s="78">
        <v>0</v>
      </c>
      <c r="I55" s="76">
        <v>0</v>
      </c>
      <c r="J55" s="46">
        <f t="shared" si="8"/>
        <v>29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10</v>
      </c>
      <c r="F56" s="71"/>
      <c r="G56" s="46">
        <f t="shared" si="7"/>
        <v>10</v>
      </c>
      <c r="H56" s="78">
        <v>0</v>
      </c>
      <c r="I56" s="76">
        <v>0</v>
      </c>
      <c r="J56" s="46">
        <f t="shared" si="8"/>
        <v>10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22</v>
      </c>
      <c r="F57" s="71"/>
      <c r="G57" s="46">
        <f t="shared" si="7"/>
        <v>22</v>
      </c>
      <c r="H57" s="78">
        <v>0</v>
      </c>
      <c r="I57" s="76">
        <v>0</v>
      </c>
      <c r="J57" s="46">
        <f t="shared" si="8"/>
        <v>22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13</v>
      </c>
      <c r="F58" s="71"/>
      <c r="G58" s="46">
        <f t="shared" si="7"/>
        <v>13</v>
      </c>
      <c r="H58" s="78">
        <v>0</v>
      </c>
      <c r="I58" s="76">
        <v>0</v>
      </c>
      <c r="J58" s="46">
        <f t="shared" si="8"/>
        <v>13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17</v>
      </c>
      <c r="F59" s="71"/>
      <c r="G59" s="46">
        <f t="shared" si="7"/>
        <v>17</v>
      </c>
      <c r="H59" s="78">
        <v>0</v>
      </c>
      <c r="I59" s="76">
        <v>0</v>
      </c>
      <c r="J59" s="46">
        <f t="shared" si="8"/>
        <v>17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18</v>
      </c>
      <c r="F62" s="71"/>
      <c r="G62" s="46">
        <f t="shared" si="7"/>
        <v>18</v>
      </c>
      <c r="H62" s="78">
        <v>0</v>
      </c>
      <c r="I62" s="76">
        <v>0</v>
      </c>
      <c r="J62" s="46">
        <f t="shared" si="8"/>
        <v>18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/>
      <c r="J65" s="46">
        <f t="shared" si="8"/>
        <v>0</v>
      </c>
      <c r="K65" s="72"/>
      <c r="L65" s="20">
        <v>50</v>
      </c>
      <c r="M65" s="65">
        <f t="shared" si="4"/>
        <v>0</v>
      </c>
      <c r="N65" s="17"/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2</v>
      </c>
      <c r="F72" s="71"/>
      <c r="G72" s="46">
        <f t="shared" si="7"/>
        <v>2</v>
      </c>
      <c r="H72" s="78">
        <v>0</v>
      </c>
      <c r="I72" s="76">
        <v>0</v>
      </c>
      <c r="J72" s="46">
        <f t="shared" si="8"/>
        <v>2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</v>
      </c>
      <c r="F74" s="71"/>
      <c r="G74" s="46">
        <f t="shared" si="7"/>
        <v>1</v>
      </c>
      <c r="H74" s="78">
        <v>0</v>
      </c>
      <c r="I74" s="76">
        <v>0</v>
      </c>
      <c r="J74" s="46">
        <f t="shared" si="8"/>
        <v>1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11</v>
      </c>
      <c r="F77" s="71"/>
      <c r="G77" s="46">
        <f t="shared" si="7"/>
        <v>11</v>
      </c>
      <c r="H77" s="78">
        <v>0</v>
      </c>
      <c r="I77" s="76">
        <v>0</v>
      </c>
      <c r="J77" s="46">
        <f t="shared" si="8"/>
        <v>11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v>3</v>
      </c>
      <c r="F83" s="71"/>
      <c r="G83" s="46">
        <f t="shared" si="7"/>
        <v>3</v>
      </c>
      <c r="H83" s="78">
        <v>0</v>
      </c>
      <c r="I83" s="76">
        <v>0</v>
      </c>
      <c r="J83" s="46">
        <f t="shared" si="8"/>
        <v>3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v>2</v>
      </c>
      <c r="F84" s="71"/>
      <c r="G84" s="46">
        <f t="shared" si="7"/>
        <v>2</v>
      </c>
      <c r="H84" s="78">
        <v>0</v>
      </c>
      <c r="I84" s="76">
        <v>0</v>
      </c>
      <c r="J84" s="46">
        <f t="shared" si="8"/>
        <v>2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23</v>
      </c>
      <c r="F112" s="71"/>
      <c r="G112" s="46">
        <f t="shared" si="25"/>
        <v>23</v>
      </c>
      <c r="H112" s="78">
        <v>0</v>
      </c>
      <c r="I112" s="76">
        <v>0</v>
      </c>
      <c r="J112" s="46">
        <f t="shared" si="26"/>
        <v>23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12</v>
      </c>
      <c r="F113" s="71"/>
      <c r="G113" s="46">
        <f t="shared" si="25"/>
        <v>12</v>
      </c>
      <c r="H113" s="78">
        <v>0</v>
      </c>
      <c r="I113" s="76">
        <v>0</v>
      </c>
      <c r="J113" s="46">
        <f t="shared" si="26"/>
        <v>12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17</v>
      </c>
      <c r="F115" s="71"/>
      <c r="G115" s="46">
        <f t="shared" si="25"/>
        <v>17</v>
      </c>
      <c r="H115" s="78">
        <v>0</v>
      </c>
      <c r="I115" s="76">
        <v>0</v>
      </c>
      <c r="J115" s="46">
        <f t="shared" si="26"/>
        <v>17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4</v>
      </c>
      <c r="F132" s="71"/>
      <c r="G132" s="46">
        <f t="shared" si="25"/>
        <v>4</v>
      </c>
      <c r="H132" s="78">
        <v>0</v>
      </c>
      <c r="I132" s="76">
        <v>0</v>
      </c>
      <c r="J132" s="46">
        <f t="shared" si="26"/>
        <v>4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13</v>
      </c>
      <c r="F133" s="71"/>
      <c r="G133" s="46">
        <f t="shared" si="25"/>
        <v>13</v>
      </c>
      <c r="H133" s="78">
        <v>0</v>
      </c>
      <c r="I133" s="76">
        <v>0</v>
      </c>
      <c r="J133" s="46">
        <f t="shared" si="26"/>
        <v>13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8</v>
      </c>
      <c r="F175" s="71"/>
      <c r="G175" s="46">
        <f t="shared" si="32"/>
        <v>8</v>
      </c>
      <c r="H175" s="78">
        <v>0</v>
      </c>
      <c r="I175" s="76">
        <v>0</v>
      </c>
      <c r="J175" s="46">
        <f t="shared" si="33"/>
        <v>8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6</v>
      </c>
      <c r="F180" s="71"/>
      <c r="G180" s="46">
        <f t="shared" si="32"/>
        <v>6</v>
      </c>
      <c r="H180" s="78">
        <v>0</v>
      </c>
      <c r="I180" s="76">
        <v>0</v>
      </c>
      <c r="J180" s="46">
        <f t="shared" si="33"/>
        <v>6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22</v>
      </c>
      <c r="F185" s="71"/>
      <c r="G185" s="46">
        <f t="shared" si="32"/>
        <v>22</v>
      </c>
      <c r="H185" s="78">
        <v>0</v>
      </c>
      <c r="I185" s="76">
        <v>0</v>
      </c>
      <c r="J185" s="46">
        <f t="shared" si="33"/>
        <v>22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24</v>
      </c>
      <c r="F193" s="71"/>
      <c r="G193" s="46">
        <f t="shared" si="32"/>
        <v>24</v>
      </c>
      <c r="H193" s="78">
        <v>0</v>
      </c>
      <c r="I193" s="76">
        <v>0</v>
      </c>
      <c r="J193" s="46">
        <f t="shared" si="33"/>
        <v>24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38</v>
      </c>
      <c r="F194" s="71"/>
      <c r="G194" s="46">
        <f t="shared" si="32"/>
        <v>38</v>
      </c>
      <c r="H194" s="78">
        <v>0</v>
      </c>
      <c r="I194" s="76">
        <v>0</v>
      </c>
      <c r="J194" s="46">
        <f t="shared" si="33"/>
        <v>38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12</v>
      </c>
      <c r="F195" s="71"/>
      <c r="G195" s="46">
        <f t="shared" si="32"/>
        <v>12</v>
      </c>
      <c r="H195" s="78">
        <v>0</v>
      </c>
      <c r="I195" s="76">
        <v>0</v>
      </c>
      <c r="J195" s="46">
        <f t="shared" si="33"/>
        <v>12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31</v>
      </c>
      <c r="F196" s="71"/>
      <c r="G196" s="46">
        <f t="shared" si="32"/>
        <v>31</v>
      </c>
      <c r="H196" s="78">
        <v>0</v>
      </c>
      <c r="I196" s="76">
        <v>0</v>
      </c>
      <c r="J196" s="46">
        <f t="shared" si="33"/>
        <v>31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12</v>
      </c>
      <c r="F198" s="71"/>
      <c r="G198" s="46">
        <f t="shared" si="32"/>
        <v>12</v>
      </c>
      <c r="H198" s="78">
        <v>0</v>
      </c>
      <c r="I198" s="76">
        <v>0</v>
      </c>
      <c r="J198" s="46">
        <f t="shared" si="33"/>
        <v>12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24</v>
      </c>
      <c r="F217" s="71"/>
      <c r="G217" s="46">
        <f t="shared" si="32"/>
        <v>24</v>
      </c>
      <c r="H217" s="78">
        <v>0</v>
      </c>
      <c r="I217" s="76">
        <v>0</v>
      </c>
      <c r="J217" s="46">
        <f t="shared" si="33"/>
        <v>24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50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+[1]ยกมา!J243</f>
        <v>0</v>
      </c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+[1]ยกมา!J244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+[1]ยกมา!J245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+[1]ยกมา!J246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+[1]ยกมา!J247</f>
        <v>0</v>
      </c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v>4</v>
      </c>
      <c r="F248" s="71"/>
      <c r="G248" s="46">
        <f t="shared" si="50"/>
        <v>4</v>
      </c>
      <c r="H248" s="78">
        <v>0</v>
      </c>
      <c r="I248" s="76">
        <v>0</v>
      </c>
      <c r="J248" s="46">
        <f t="shared" si="51"/>
        <v>4</v>
      </c>
      <c r="K248" s="72"/>
      <c r="L248" s="20">
        <v>35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v>5</v>
      </c>
      <c r="F249" s="71"/>
      <c r="G249" s="46">
        <f t="shared" si="50"/>
        <v>5</v>
      </c>
      <c r="H249" s="78">
        <v>0</v>
      </c>
      <c r="I249" s="76">
        <v>0</v>
      </c>
      <c r="J249" s="46">
        <f t="shared" si="51"/>
        <v>5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v>5</v>
      </c>
      <c r="F250" s="71"/>
      <c r="G250" s="46">
        <f t="shared" si="50"/>
        <v>5</v>
      </c>
      <c r="H250" s="78">
        <v>0</v>
      </c>
      <c r="I250" s="76">
        <v>0</v>
      </c>
      <c r="J250" s="46">
        <f t="shared" si="51"/>
        <v>5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/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Z346"/>
  <sheetViews>
    <sheetView zoomScale="70" zoomScaleNormal="70" workbookViewId="0">
      <pane xSplit="10" ySplit="4" topLeftCell="K32" activePane="bottomRight" state="frozen"/>
      <selection activeCell="C265" sqref="C265"/>
      <selection pane="topRight" activeCell="C265" sqref="C265"/>
      <selection pane="bottomLeft" activeCell="C265" sqref="C265"/>
      <selection pane="bottomRight" activeCell="C265" sqref="C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53</v>
      </c>
      <c r="F5" s="71"/>
      <c r="G5" s="46">
        <f t="shared" ref="G5:G26" si="0">E5+F5</f>
        <v>53</v>
      </c>
      <c r="H5" s="78">
        <v>0</v>
      </c>
      <c r="I5" s="76">
        <v>0</v>
      </c>
      <c r="J5" s="46">
        <f t="shared" ref="J5:J18" si="1">+G5-H5-K5-I5</f>
        <v>48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22">
        <f>SUM(M5-O5)</f>
        <v>200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166</v>
      </c>
      <c r="F6" s="71"/>
      <c r="G6" s="46">
        <f t="shared" si="0"/>
        <v>166</v>
      </c>
      <c r="H6" s="78">
        <v>0</v>
      </c>
      <c r="I6" s="76">
        <v>0</v>
      </c>
      <c r="J6" s="46">
        <f t="shared" si="1"/>
        <v>161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>SUM(M6-O6)</f>
        <v>500</v>
      </c>
      <c r="Q6" s="121">
        <v>36.43</v>
      </c>
      <c r="R6" s="43">
        <f t="shared" ref="R6:R80" si="3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4"/>
        <v>100</v>
      </c>
      <c r="Q11" s="121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ref="J19:J26" si="5">+G19-H19-K19-I19</f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5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5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4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89</v>
      </c>
      <c r="F22" s="71"/>
      <c r="G22" s="46">
        <f t="shared" si="0"/>
        <v>89</v>
      </c>
      <c r="H22" s="78">
        <v>0</v>
      </c>
      <c r="I22" s="76">
        <v>0</v>
      </c>
      <c r="J22" s="46">
        <f t="shared" si="5"/>
        <v>83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2">
        <f t="shared" si="4"/>
        <v>600</v>
      </c>
      <c r="Q22" s="121">
        <v>27.98</v>
      </c>
      <c r="R22" s="43">
        <f t="shared" si="3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5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46</v>
      </c>
      <c r="F24" s="71"/>
      <c r="G24" s="46">
        <f t="shared" si="0"/>
        <v>46</v>
      </c>
      <c r="H24" s="78">
        <v>0</v>
      </c>
      <c r="I24" s="76">
        <v>0</v>
      </c>
      <c r="J24" s="46">
        <f t="shared" si="5"/>
        <v>46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5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5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2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33</v>
      </c>
      <c r="F28" s="71"/>
      <c r="G28" s="46">
        <f t="shared" si="6"/>
        <v>33</v>
      </c>
      <c r="H28" s="78">
        <v>0</v>
      </c>
      <c r="I28" s="76">
        <v>0</v>
      </c>
      <c r="J28" s="46">
        <f t="shared" si="7"/>
        <v>26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/>
      <c r="P28" s="122">
        <f t="shared" si="4"/>
        <v>700</v>
      </c>
      <c r="Q28" s="121">
        <v>30.86</v>
      </c>
      <c r="R28" s="43">
        <f t="shared" si="3"/>
        <v>216.01999999999998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86</v>
      </c>
      <c r="F31" s="71"/>
      <c r="G31" s="46">
        <f t="shared" si="6"/>
        <v>86</v>
      </c>
      <c r="H31" s="78">
        <v>0</v>
      </c>
      <c r="I31" s="76">
        <v>0</v>
      </c>
      <c r="J31" s="46">
        <f t="shared" si="7"/>
        <v>78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2">
        <f t="shared" si="4"/>
        <v>800</v>
      </c>
      <c r="Q31" s="121">
        <v>34.64</v>
      </c>
      <c r="R31" s="43">
        <f t="shared" si="3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14</v>
      </c>
      <c r="F32" s="71"/>
      <c r="G32" s="46">
        <f t="shared" si="6"/>
        <v>14</v>
      </c>
      <c r="H32" s="78">
        <v>0</v>
      </c>
      <c r="I32" s="76">
        <v>0</v>
      </c>
      <c r="J32" s="46">
        <f t="shared" si="7"/>
        <v>10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2">
        <f t="shared" si="4"/>
        <v>520</v>
      </c>
      <c r="Q32" s="90">
        <v>46.37</v>
      </c>
      <c r="R32" s="43">
        <f t="shared" si="3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9</v>
      </c>
      <c r="F33" s="71"/>
      <c r="G33" s="46">
        <f t="shared" si="6"/>
        <v>9</v>
      </c>
      <c r="H33" s="78">
        <v>0</v>
      </c>
      <c r="I33" s="76">
        <v>0</v>
      </c>
      <c r="J33" s="46">
        <f t="shared" si="7"/>
        <v>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7</v>
      </c>
      <c r="F35" s="71"/>
      <c r="G35" s="46">
        <f t="shared" si="6"/>
        <v>7</v>
      </c>
      <c r="H35" s="78">
        <v>0</v>
      </c>
      <c r="I35" s="76">
        <v>0</v>
      </c>
      <c r="J35" s="46">
        <f t="shared" si="7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8</v>
      </c>
      <c r="F39" s="71"/>
      <c r="G39" s="46">
        <f t="shared" si="6"/>
        <v>8</v>
      </c>
      <c r="H39" s="78">
        <v>0</v>
      </c>
      <c r="I39" s="76">
        <v>0</v>
      </c>
      <c r="J39" s="46">
        <f t="shared" si="7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5</v>
      </c>
      <c r="F40" s="71"/>
      <c r="G40" s="46">
        <f t="shared" si="6"/>
        <v>5</v>
      </c>
      <c r="H40" s="78">
        <v>0</v>
      </c>
      <c r="I40" s="76">
        <v>0</v>
      </c>
      <c r="J40" s="46">
        <f t="shared" si="7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4"/>
        <v>100</v>
      </c>
      <c r="Q40" s="90">
        <v>27.12</v>
      </c>
      <c r="R40" s="43">
        <f t="shared" si="3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5</v>
      </c>
      <c r="F41" s="71"/>
      <c r="G41" s="46">
        <f t="shared" si="6"/>
        <v>5</v>
      </c>
      <c r="H41" s="78">
        <v>0</v>
      </c>
      <c r="I41" s="76">
        <v>0</v>
      </c>
      <c r="J41" s="46">
        <f t="shared" si="7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15</v>
      </c>
      <c r="F46" s="71"/>
      <c r="G46" s="46">
        <f t="shared" si="6"/>
        <v>15</v>
      </c>
      <c r="H46" s="78">
        <v>0</v>
      </c>
      <c r="I46" s="76">
        <v>0</v>
      </c>
      <c r="J46" s="46">
        <f t="shared" si="7"/>
        <v>12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4"/>
        <v>150</v>
      </c>
      <c r="Q46" s="121">
        <v>17.78</v>
      </c>
      <c r="R46" s="43">
        <f t="shared" si="3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4</v>
      </c>
      <c r="F47" s="71"/>
      <c r="G47" s="46">
        <f t="shared" si="6"/>
        <v>4</v>
      </c>
      <c r="H47" s="78">
        <v>0</v>
      </c>
      <c r="I47" s="76">
        <v>0</v>
      </c>
      <c r="J47" s="46">
        <f t="shared" si="7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12</v>
      </c>
      <c r="F48" s="71"/>
      <c r="G48" s="46">
        <f t="shared" si="6"/>
        <v>12</v>
      </c>
      <c r="H48" s="78">
        <v>0</v>
      </c>
      <c r="I48" s="76">
        <v>0</v>
      </c>
      <c r="J48" s="46">
        <f t="shared" si="7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9</v>
      </c>
      <c r="F49" s="71"/>
      <c r="G49" s="46">
        <f t="shared" si="6"/>
        <v>9</v>
      </c>
      <c r="H49" s="78">
        <v>0</v>
      </c>
      <c r="I49" s="76">
        <v>0</v>
      </c>
      <c r="J49" s="46">
        <f t="shared" si="7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10</v>
      </c>
      <c r="F50" s="71"/>
      <c r="G50" s="46">
        <f t="shared" si="6"/>
        <v>10</v>
      </c>
      <c r="H50" s="78">
        <v>0</v>
      </c>
      <c r="I50" s="76">
        <v>0</v>
      </c>
      <c r="J50" s="46">
        <f t="shared" si="7"/>
        <v>7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22">
        <f t="shared" si="4"/>
        <v>150</v>
      </c>
      <c r="Q50" s="121">
        <v>20.32</v>
      </c>
      <c r="R50" s="43">
        <f t="shared" si="3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17</v>
      </c>
      <c r="F53" s="71"/>
      <c r="G53" s="46">
        <f t="shared" si="6"/>
        <v>17</v>
      </c>
      <c r="H53" s="78">
        <v>0</v>
      </c>
      <c r="I53" s="76">
        <v>0</v>
      </c>
      <c r="J53" s="46">
        <f t="shared" si="7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29</v>
      </c>
      <c r="F55" s="71"/>
      <c r="G55" s="46">
        <f t="shared" si="6"/>
        <v>29</v>
      </c>
      <c r="H55" s="78">
        <v>0</v>
      </c>
      <c r="I55" s="76">
        <v>0</v>
      </c>
      <c r="J55" s="46">
        <f t="shared" si="7"/>
        <v>26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105</v>
      </c>
      <c r="P55" s="122">
        <f>SUM(M55-O55)</f>
        <v>255</v>
      </c>
      <c r="Q55" s="121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10</v>
      </c>
      <c r="F56" s="71"/>
      <c r="G56" s="46">
        <f t="shared" si="6"/>
        <v>10</v>
      </c>
      <c r="H56" s="78">
        <v>0</v>
      </c>
      <c r="I56" s="76">
        <v>0</v>
      </c>
      <c r="J56" s="46">
        <f t="shared" si="7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22</v>
      </c>
      <c r="F57" s="71"/>
      <c r="G57" s="46">
        <f t="shared" si="6"/>
        <v>22</v>
      </c>
      <c r="H57" s="78">
        <v>0</v>
      </c>
      <c r="I57" s="76">
        <v>0</v>
      </c>
      <c r="J57" s="46">
        <f t="shared" si="7"/>
        <v>21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4"/>
        <v>85</v>
      </c>
      <c r="Q57" s="121">
        <v>31.29</v>
      </c>
      <c r="R57" s="43">
        <f t="shared" si="3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13</v>
      </c>
      <c r="F58" s="71"/>
      <c r="G58" s="46">
        <f t="shared" si="6"/>
        <v>13</v>
      </c>
      <c r="H58" s="78">
        <v>0</v>
      </c>
      <c r="I58" s="76">
        <v>0</v>
      </c>
      <c r="J58" s="46">
        <f t="shared" si="7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17</v>
      </c>
      <c r="F59" s="71"/>
      <c r="G59" s="46">
        <f t="shared" si="6"/>
        <v>17</v>
      </c>
      <c r="H59" s="78">
        <v>0</v>
      </c>
      <c r="I59" s="76">
        <v>0</v>
      </c>
      <c r="J59" s="46">
        <f t="shared" si="7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18</v>
      </c>
      <c r="F62" s="71"/>
      <c r="G62" s="46">
        <f t="shared" si="6"/>
        <v>18</v>
      </c>
      <c r="H62" s="78">
        <v>0</v>
      </c>
      <c r="I62" s="76">
        <v>0</v>
      </c>
      <c r="J62" s="46">
        <f t="shared" si="7"/>
        <v>14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22">
        <f t="shared" si="4"/>
        <v>340</v>
      </c>
      <c r="Q62" s="121">
        <v>26.69</v>
      </c>
      <c r="R62" s="43">
        <f t="shared" si="3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6"/>
        <v>0</v>
      </c>
      <c r="H65" s="78">
        <v>0</v>
      </c>
      <c r="I65" s="76"/>
      <c r="J65" s="46"/>
      <c r="K65" s="72"/>
      <c r="L65" s="15">
        <v>50</v>
      </c>
      <c r="M65" s="65">
        <f t="shared" si="2"/>
        <v>0</v>
      </c>
      <c r="N65" s="17"/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2</v>
      </c>
      <c r="F72" s="71"/>
      <c r="G72" s="46">
        <f t="shared" si="6"/>
        <v>2</v>
      </c>
      <c r="H72" s="78">
        <v>0</v>
      </c>
      <c r="I72" s="76">
        <v>0</v>
      </c>
      <c r="J72" s="46">
        <f t="shared" si="7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4"/>
        <v>50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</v>
      </c>
      <c r="F74" s="71"/>
      <c r="G74" s="46">
        <f t="shared" si="6"/>
        <v>1</v>
      </c>
      <c r="H74" s="78">
        <v>0</v>
      </c>
      <c r="I74" s="76">
        <v>0</v>
      </c>
      <c r="J74" s="46">
        <f t="shared" si="7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11</v>
      </c>
      <c r="F77" s="71"/>
      <c r="G77" s="46">
        <f t="shared" si="6"/>
        <v>11</v>
      </c>
      <c r="H77" s="78">
        <v>0</v>
      </c>
      <c r="I77" s="76">
        <v>0</v>
      </c>
      <c r="J77" s="46">
        <f t="shared" si="7"/>
        <v>5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/>
      <c r="P77" s="122">
        <f t="shared" si="4"/>
        <v>300</v>
      </c>
      <c r="Q77" s="90">
        <v>25.15</v>
      </c>
      <c r="R77" s="43">
        <f t="shared" si="3"/>
        <v>150.89999999999998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3</v>
      </c>
      <c r="F83" s="71"/>
      <c r="G83" s="46">
        <f t="shared" si="6"/>
        <v>3</v>
      </c>
      <c r="H83" s="78">
        <v>0</v>
      </c>
      <c r="I83" s="76">
        <v>0</v>
      </c>
      <c r="J83" s="46">
        <f t="shared" si="7"/>
        <v>3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2</v>
      </c>
      <c r="F84" s="71"/>
      <c r="G84" s="46">
        <f t="shared" si="6"/>
        <v>2</v>
      </c>
      <c r="H84" s="78">
        <v>0</v>
      </c>
      <c r="I84" s="76">
        <v>0</v>
      </c>
      <c r="J84" s="46">
        <f t="shared" si="7"/>
        <v>2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23</v>
      </c>
      <c r="F112" s="71"/>
      <c r="G112" s="46">
        <f t="shared" si="24"/>
        <v>23</v>
      </c>
      <c r="H112" s="78">
        <v>0</v>
      </c>
      <c r="I112" s="76">
        <v>0</v>
      </c>
      <c r="J112" s="46">
        <f t="shared" si="25"/>
        <v>22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12</v>
      </c>
      <c r="F113" s="71"/>
      <c r="G113" s="46">
        <f t="shared" si="24"/>
        <v>12</v>
      </c>
      <c r="H113" s="78">
        <v>0</v>
      </c>
      <c r="I113" s="76">
        <v>0</v>
      </c>
      <c r="J113" s="46">
        <f t="shared" si="25"/>
        <v>11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9"/>
        <v>55</v>
      </c>
      <c r="Q113" s="121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17</v>
      </c>
      <c r="F115" s="71"/>
      <c r="G115" s="46">
        <f t="shared" si="24"/>
        <v>17</v>
      </c>
      <c r="H115" s="78">
        <v>0</v>
      </c>
      <c r="I115" s="76">
        <v>0</v>
      </c>
      <c r="J115" s="46">
        <f t="shared" si="25"/>
        <v>15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9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0</v>
      </c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4</v>
      </c>
      <c r="F132" s="71"/>
      <c r="G132" s="46">
        <f t="shared" si="24"/>
        <v>4</v>
      </c>
      <c r="H132" s="78">
        <v>0</v>
      </c>
      <c r="I132" s="76">
        <v>0</v>
      </c>
      <c r="J132" s="46">
        <f t="shared" si="25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9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13</v>
      </c>
      <c r="F133" s="71"/>
      <c r="G133" s="46">
        <f t="shared" si="24"/>
        <v>13</v>
      </c>
      <c r="H133" s="78">
        <v>0</v>
      </c>
      <c r="I133" s="76">
        <v>0</v>
      </c>
      <c r="J133" s="46">
        <f t="shared" si="25"/>
        <v>10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9"/>
        <v>150</v>
      </c>
      <c r="Q133" s="90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8</v>
      </c>
      <c r="F175" s="71"/>
      <c r="G175" s="46">
        <f t="shared" si="31"/>
        <v>8</v>
      </c>
      <c r="H175" s="78">
        <v>0</v>
      </c>
      <c r="I175" s="76">
        <v>0</v>
      </c>
      <c r="J175" s="46">
        <f t="shared" si="32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6</v>
      </c>
      <c r="F180" s="71"/>
      <c r="G180" s="46">
        <f t="shared" si="31"/>
        <v>6</v>
      </c>
      <c r="H180" s="78">
        <v>0</v>
      </c>
      <c r="I180" s="76">
        <v>0</v>
      </c>
      <c r="J180" s="46">
        <f t="shared" si="32"/>
        <v>6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22</v>
      </c>
      <c r="F185" s="71"/>
      <c r="G185" s="46">
        <f t="shared" si="31"/>
        <v>22</v>
      </c>
      <c r="H185" s="78">
        <v>0</v>
      </c>
      <c r="I185" s="76">
        <v>0</v>
      </c>
      <c r="J185" s="46">
        <f t="shared" si="32"/>
        <v>20</v>
      </c>
      <c r="K185" s="72">
        <v>2</v>
      </c>
      <c r="L185" s="20">
        <v>80</v>
      </c>
      <c r="M185" s="65">
        <f t="shared" si="35"/>
        <v>160</v>
      </c>
      <c r="N185" s="17" t="s">
        <v>16</v>
      </c>
      <c r="O185" s="18"/>
      <c r="P185" s="122">
        <f t="shared" si="36"/>
        <v>160</v>
      </c>
      <c r="Q185" s="90">
        <v>63</v>
      </c>
      <c r="R185" s="43">
        <f t="shared" si="37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ref="M186" si="38">+L186*K186</f>
        <v>0</v>
      </c>
      <c r="N186" s="17" t="s">
        <v>16</v>
      </c>
      <c r="O186" s="18"/>
      <c r="P186" s="23">
        <f t="shared" ref="P186" si="39">SUM(M186-O186)</f>
        <v>0</v>
      </c>
      <c r="Q186" s="90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ref="M190" si="41">+L190*K190</f>
        <v>0</v>
      </c>
      <c r="N190" s="17" t="s">
        <v>16</v>
      </c>
      <c r="O190" s="18"/>
      <c r="P190" s="23">
        <f t="shared" ref="P190" si="42">SUM(M190-O190)</f>
        <v>0</v>
      </c>
      <c r="Q190" s="90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24</v>
      </c>
      <c r="F193" s="71"/>
      <c r="G193" s="46">
        <f t="shared" si="31"/>
        <v>24</v>
      </c>
      <c r="H193" s="78">
        <v>0</v>
      </c>
      <c r="I193" s="76">
        <v>0</v>
      </c>
      <c r="J193" s="46">
        <f t="shared" si="32"/>
        <v>21</v>
      </c>
      <c r="K193" s="72">
        <v>3</v>
      </c>
      <c r="L193" s="20">
        <v>60</v>
      </c>
      <c r="M193" s="65">
        <f t="shared" si="35"/>
        <v>180</v>
      </c>
      <c r="N193" s="17" t="s">
        <v>16</v>
      </c>
      <c r="O193" s="18"/>
      <c r="P193" s="122">
        <f t="shared" si="36"/>
        <v>180</v>
      </c>
      <c r="Q193" s="90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38</v>
      </c>
      <c r="F194" s="71"/>
      <c r="G194" s="46">
        <f t="shared" si="31"/>
        <v>38</v>
      </c>
      <c r="H194" s="78">
        <v>0</v>
      </c>
      <c r="I194" s="76">
        <v>0</v>
      </c>
      <c r="J194" s="46">
        <f t="shared" si="32"/>
        <v>34</v>
      </c>
      <c r="K194" s="72">
        <v>4</v>
      </c>
      <c r="L194" s="20">
        <v>120</v>
      </c>
      <c r="M194" s="65">
        <f t="shared" si="35"/>
        <v>480</v>
      </c>
      <c r="N194" s="17" t="s">
        <v>16</v>
      </c>
      <c r="O194" s="18"/>
      <c r="P194" s="122">
        <f t="shared" si="36"/>
        <v>480</v>
      </c>
      <c r="Q194" s="90">
        <v>73</v>
      </c>
      <c r="R194" s="43">
        <f t="shared" si="37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12</v>
      </c>
      <c r="F195" s="71"/>
      <c r="G195" s="46">
        <f t="shared" si="31"/>
        <v>12</v>
      </c>
      <c r="H195" s="78">
        <v>0</v>
      </c>
      <c r="I195" s="76">
        <v>0</v>
      </c>
      <c r="J195" s="46">
        <f t="shared" si="32"/>
        <v>12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31</v>
      </c>
      <c r="F196" s="71"/>
      <c r="G196" s="46">
        <f t="shared" si="31"/>
        <v>31</v>
      </c>
      <c r="H196" s="78">
        <v>0</v>
      </c>
      <c r="I196" s="76">
        <v>0</v>
      </c>
      <c r="J196" s="46">
        <f t="shared" si="32"/>
        <v>28</v>
      </c>
      <c r="K196" s="72">
        <v>3</v>
      </c>
      <c r="L196" s="20">
        <v>120</v>
      </c>
      <c r="M196" s="65">
        <f t="shared" si="35"/>
        <v>360</v>
      </c>
      <c r="N196" s="17" t="s">
        <v>16</v>
      </c>
      <c r="O196" s="18"/>
      <c r="P196" s="122">
        <f t="shared" si="36"/>
        <v>360</v>
      </c>
      <c r="Q196" s="90">
        <v>73</v>
      </c>
      <c r="R196" s="43">
        <f t="shared" si="37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12</v>
      </c>
      <c r="F198" s="71"/>
      <c r="G198" s="46">
        <f t="shared" si="31"/>
        <v>12</v>
      </c>
      <c r="H198" s="78">
        <v>0</v>
      </c>
      <c r="I198" s="76">
        <v>0</v>
      </c>
      <c r="J198" s="46">
        <f t="shared" si="32"/>
        <v>12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4">+L207*K207</f>
        <v>0</v>
      </c>
      <c r="N207" s="17" t="s">
        <v>16</v>
      </c>
      <c r="O207" s="18"/>
      <c r="P207" s="23">
        <f t="shared" ref="P207" si="45">SUM(M207-O207)</f>
        <v>0</v>
      </c>
      <c r="Q207" s="90"/>
      <c r="R207" s="43">
        <f t="shared" ref="R207" si="4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24</v>
      </c>
      <c r="F217" s="71"/>
      <c r="G217" s="46">
        <f t="shared" si="31"/>
        <v>24</v>
      </c>
      <c r="H217" s="78">
        <v>0</v>
      </c>
      <c r="I217" s="76">
        <v>0</v>
      </c>
      <c r="J217" s="46">
        <f t="shared" si="32"/>
        <v>24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7">E231+F231</f>
        <v>0</v>
      </c>
      <c r="H231" s="78">
        <v>0</v>
      </c>
      <c r="I231" s="76">
        <v>0</v>
      </c>
      <c r="J231" s="46">
        <f t="shared" ref="J231:J258" si="48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7"/>
        <v>0</v>
      </c>
      <c r="H232" s="78">
        <v>0</v>
      </c>
      <c r="I232" s="76">
        <v>0</v>
      </c>
      <c r="J232" s="46">
        <f t="shared" si="48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7"/>
        <v>0</v>
      </c>
      <c r="H233" s="78">
        <v>0</v>
      </c>
      <c r="I233" s="76">
        <v>0</v>
      </c>
      <c r="J233" s="46">
        <f t="shared" si="48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7"/>
        <v>0</v>
      </c>
      <c r="H234" s="78">
        <v>0</v>
      </c>
      <c r="I234" s="76">
        <v>0</v>
      </c>
      <c r="J234" s="46">
        <f t="shared" si="48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1" si="49">E235+F235</f>
        <v>0</v>
      </c>
      <c r="H235" s="78">
        <v>0</v>
      </c>
      <c r="I235" s="76">
        <v>0</v>
      </c>
      <c r="J235" s="46">
        <f t="shared" ref="J235:J251" si="50">+G235-H235-K235-I235</f>
        <v>0</v>
      </c>
      <c r="K235" s="72"/>
      <c r="L235" s="20">
        <v>100</v>
      </c>
      <c r="M235" s="65">
        <f t="shared" ref="M235:M247" si="51">+L235*K235</f>
        <v>0</v>
      </c>
      <c r="N235" s="17" t="s">
        <v>16</v>
      </c>
      <c r="O235" s="18"/>
      <c r="P235" s="23">
        <f t="shared" ref="P235:P247" si="52">SUM(M235-O235)</f>
        <v>0</v>
      </c>
      <c r="Q235" s="90"/>
      <c r="R235" s="43">
        <f t="shared" ref="R235:R247" si="5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9"/>
        <v>0</v>
      </c>
      <c r="H236" s="78">
        <v>0</v>
      </c>
      <c r="I236" s="76">
        <v>0</v>
      </c>
      <c r="J236" s="46">
        <f t="shared" si="50"/>
        <v>0</v>
      </c>
      <c r="K236" s="72"/>
      <c r="L236" s="20">
        <v>120</v>
      </c>
      <c r="M236" s="65">
        <f t="shared" si="51"/>
        <v>0</v>
      </c>
      <c r="N236" s="17" t="s">
        <v>16</v>
      </c>
      <c r="O236" s="18"/>
      <c r="P236" s="23">
        <f t="shared" si="52"/>
        <v>0</v>
      </c>
      <c r="Q236" s="90"/>
      <c r="R236" s="43">
        <f t="shared" si="5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9"/>
        <v>0</v>
      </c>
      <c r="H237" s="78">
        <v>0</v>
      </c>
      <c r="I237" s="76">
        <v>0</v>
      </c>
      <c r="J237" s="46">
        <f t="shared" si="50"/>
        <v>0</v>
      </c>
      <c r="K237" s="72"/>
      <c r="L237" s="20">
        <v>60</v>
      </c>
      <c r="M237" s="65">
        <f t="shared" si="51"/>
        <v>0</v>
      </c>
      <c r="N237" s="17" t="s">
        <v>16</v>
      </c>
      <c r="O237" s="18"/>
      <c r="P237" s="23">
        <f t="shared" si="52"/>
        <v>0</v>
      </c>
      <c r="Q237" s="90"/>
      <c r="R237" s="43">
        <f t="shared" si="5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9"/>
        <v>0</v>
      </c>
      <c r="H238" s="78">
        <v>0</v>
      </c>
      <c r="I238" s="76">
        <v>0</v>
      </c>
      <c r="J238" s="46">
        <f t="shared" si="50"/>
        <v>0</v>
      </c>
      <c r="K238" s="72"/>
      <c r="L238" s="20">
        <v>150</v>
      </c>
      <c r="M238" s="65">
        <f t="shared" si="51"/>
        <v>0</v>
      </c>
      <c r="N238" s="17" t="s">
        <v>16</v>
      </c>
      <c r="O238" s="18"/>
      <c r="P238" s="23">
        <f t="shared" si="52"/>
        <v>0</v>
      </c>
      <c r="Q238" s="90"/>
      <c r="R238" s="43">
        <f t="shared" si="5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9"/>
        <v>0</v>
      </c>
      <c r="H239" s="78">
        <v>0</v>
      </c>
      <c r="I239" s="76">
        <v>0</v>
      </c>
      <c r="J239" s="46">
        <f t="shared" si="50"/>
        <v>0</v>
      </c>
      <c r="K239" s="72"/>
      <c r="L239" s="20">
        <v>150</v>
      </c>
      <c r="M239" s="65">
        <f t="shared" si="51"/>
        <v>0</v>
      </c>
      <c r="N239" s="17" t="s">
        <v>16</v>
      </c>
      <c r="O239" s="18"/>
      <c r="P239" s="23">
        <f t="shared" si="52"/>
        <v>0</v>
      </c>
      <c r="Q239" s="90"/>
      <c r="R239" s="43">
        <f t="shared" si="5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9"/>
        <v>0</v>
      </c>
      <c r="H240" s="78">
        <v>0</v>
      </c>
      <c r="I240" s="76">
        <v>0</v>
      </c>
      <c r="J240" s="46">
        <f t="shared" si="50"/>
        <v>0</v>
      </c>
      <c r="K240" s="72"/>
      <c r="L240" s="20">
        <v>200</v>
      </c>
      <c r="M240" s="65">
        <f t="shared" si="51"/>
        <v>0</v>
      </c>
      <c r="N240" s="17" t="s">
        <v>16</v>
      </c>
      <c r="O240" s="18"/>
      <c r="P240" s="23">
        <f t="shared" si="52"/>
        <v>0</v>
      </c>
      <c r="Q240" s="90"/>
      <c r="R240" s="43">
        <f t="shared" si="5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9"/>
        <v>0</v>
      </c>
      <c r="H241" s="78">
        <v>0</v>
      </c>
      <c r="I241" s="76">
        <v>0</v>
      </c>
      <c r="J241" s="46">
        <f t="shared" si="50"/>
        <v>0</v>
      </c>
      <c r="K241" s="72"/>
      <c r="L241" s="20"/>
      <c r="M241" s="65">
        <f t="shared" si="51"/>
        <v>0</v>
      </c>
      <c r="N241" s="17" t="s">
        <v>16</v>
      </c>
      <c r="O241" s="18"/>
      <c r="P241" s="23">
        <f t="shared" si="52"/>
        <v>0</v>
      </c>
      <c r="Q241" s="90"/>
      <c r="R241" s="43">
        <f t="shared" si="53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9"/>
        <v>0</v>
      </c>
      <c r="H242" s="78">
        <v>0</v>
      </c>
      <c r="I242" s="76">
        <v>0</v>
      </c>
      <c r="J242" s="46">
        <f t="shared" si="50"/>
        <v>0</v>
      </c>
      <c r="K242" s="72"/>
      <c r="L242" s="20">
        <v>35</v>
      </c>
      <c r="M242" s="65">
        <f t="shared" si="51"/>
        <v>0</v>
      </c>
      <c r="N242" s="17" t="s">
        <v>16</v>
      </c>
      <c r="O242" s="18"/>
      <c r="P242" s="23">
        <f t="shared" si="52"/>
        <v>0</v>
      </c>
      <c r="Q242" s="90"/>
      <c r="R242" s="43">
        <f t="shared" si="53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9"/>
        <v>0</v>
      </c>
      <c r="H243" s="78">
        <v>0</v>
      </c>
      <c r="I243" s="76">
        <v>0</v>
      </c>
      <c r="J243" s="46">
        <f t="shared" si="50"/>
        <v>0</v>
      </c>
      <c r="K243" s="72"/>
      <c r="L243" s="20">
        <v>39</v>
      </c>
      <c r="M243" s="65">
        <f t="shared" ref="M243:M246" si="54">+L243*K243</f>
        <v>0</v>
      </c>
      <c r="N243" s="17" t="s">
        <v>16</v>
      </c>
      <c r="O243" s="18"/>
      <c r="P243" s="23">
        <f t="shared" ref="P243:P246" si="55">SUM(M243-O243)</f>
        <v>0</v>
      </c>
      <c r="Q243" s="90"/>
      <c r="R243" s="43">
        <f t="shared" ref="R243:R246" si="5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9"/>
        <v>0</v>
      </c>
      <c r="H244" s="78">
        <v>0</v>
      </c>
      <c r="I244" s="76">
        <v>0</v>
      </c>
      <c r="J244" s="46">
        <f t="shared" si="50"/>
        <v>0</v>
      </c>
      <c r="K244" s="72"/>
      <c r="L244" s="20">
        <v>55</v>
      </c>
      <c r="M244" s="65">
        <f t="shared" si="54"/>
        <v>0</v>
      </c>
      <c r="N244" s="17" t="s">
        <v>16</v>
      </c>
      <c r="O244" s="18"/>
      <c r="P244" s="23"/>
      <c r="Q244" s="90"/>
      <c r="R244" s="43">
        <f t="shared" si="5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>
        <v>40</v>
      </c>
      <c r="M245" s="65">
        <f t="shared" si="54"/>
        <v>0</v>
      </c>
      <c r="N245" s="17" t="s">
        <v>16</v>
      </c>
      <c r="O245" s="18"/>
      <c r="P245" s="23">
        <f t="shared" si="55"/>
        <v>0</v>
      </c>
      <c r="Q245" s="90"/>
      <c r="R245" s="43">
        <f t="shared" si="5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>
        <v>49</v>
      </c>
      <c r="M246" s="65">
        <f t="shared" si="54"/>
        <v>0</v>
      </c>
      <c r="N246" s="17" t="s">
        <v>16</v>
      </c>
      <c r="O246" s="18"/>
      <c r="P246" s="23">
        <f t="shared" si="55"/>
        <v>0</v>
      </c>
      <c r="Q246" s="90"/>
      <c r="R246" s="43">
        <f t="shared" si="56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9"/>
        <v>0</v>
      </c>
      <c r="H247" s="78">
        <v>0</v>
      </c>
      <c r="I247" s="76">
        <v>0</v>
      </c>
      <c r="J247" s="46">
        <f t="shared" si="50"/>
        <v>0</v>
      </c>
      <c r="K247" s="72"/>
      <c r="L247" s="20">
        <v>39</v>
      </c>
      <c r="M247" s="65">
        <f t="shared" si="51"/>
        <v>0</v>
      </c>
      <c r="N247" s="17" t="s">
        <v>16</v>
      </c>
      <c r="O247" s="18"/>
      <c r="P247" s="23">
        <f t="shared" si="52"/>
        <v>0</v>
      </c>
      <c r="Q247" s="90"/>
      <c r="R247" s="43">
        <f t="shared" si="53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+ยกมา!J248</f>
        <v>4</v>
      </c>
      <c r="F248" s="71"/>
      <c r="G248" s="46">
        <f t="shared" si="49"/>
        <v>4</v>
      </c>
      <c r="H248" s="78">
        <v>0</v>
      </c>
      <c r="I248" s="76">
        <v>0</v>
      </c>
      <c r="J248" s="46">
        <f t="shared" si="50"/>
        <v>4</v>
      </c>
      <c r="K248" s="72"/>
      <c r="L248" s="20">
        <v>35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+ยกมา!J249</f>
        <v>5</v>
      </c>
      <c r="F249" s="71"/>
      <c r="G249" s="46">
        <f t="shared" si="49"/>
        <v>5</v>
      </c>
      <c r="H249" s="78">
        <v>0</v>
      </c>
      <c r="I249" s="76">
        <v>0</v>
      </c>
      <c r="J249" s="46">
        <f t="shared" si="50"/>
        <v>5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+ยกมา!J250</f>
        <v>5</v>
      </c>
      <c r="F250" s="71"/>
      <c r="G250" s="46">
        <f t="shared" si="49"/>
        <v>5</v>
      </c>
      <c r="H250" s="78">
        <v>0</v>
      </c>
      <c r="I250" s="76">
        <v>0</v>
      </c>
      <c r="J250" s="46">
        <f t="shared" si="50"/>
        <v>4</v>
      </c>
      <c r="K250" s="72">
        <v>1</v>
      </c>
      <c r="L250" s="20">
        <v>50</v>
      </c>
      <c r="M250" s="65">
        <f t="shared" si="35"/>
        <v>50</v>
      </c>
      <c r="N250" s="17" t="s">
        <v>16</v>
      </c>
      <c r="O250" s="18"/>
      <c r="P250" s="122">
        <f t="shared" si="36"/>
        <v>50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+ยกมา!J251</f>
        <v>0</v>
      </c>
      <c r="F251" s="71"/>
      <c r="G251" s="46">
        <f t="shared" si="49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35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7"/>
        <v>0</v>
      </c>
      <c r="H252" s="78">
        <v>0</v>
      </c>
      <c r="I252" s="76">
        <v>0</v>
      </c>
      <c r="J252" s="46">
        <f t="shared" si="48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/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7"/>
        <v>0</v>
      </c>
      <c r="H254" s="78">
        <v>0</v>
      </c>
      <c r="I254" s="76">
        <v>0</v>
      </c>
      <c r="J254" s="46">
        <f t="shared" si="48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7"/>
        <v>0</v>
      </c>
      <c r="H255" s="78">
        <v>0</v>
      </c>
      <c r="I255" s="76">
        <v>0</v>
      </c>
      <c r="J255" s="46">
        <f t="shared" si="48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7"/>
        <v>0</v>
      </c>
      <c r="H256" s="78">
        <v>0</v>
      </c>
      <c r="I256" s="76">
        <v>0</v>
      </c>
      <c r="J256" s="46">
        <f t="shared" si="48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8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26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2681.24</v>
      </c>
      <c r="S260" s="75"/>
    </row>
    <row r="261" spans="1:26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6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7030</v>
      </c>
    </row>
    <row r="263" spans="1:26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2645</v>
      </c>
      <c r="O264" s="2">
        <v>170</v>
      </c>
      <c r="P264" s="2">
        <v>55</v>
      </c>
      <c r="Q264" s="2">
        <v>200</v>
      </c>
      <c r="R264" s="2">
        <v>100</v>
      </c>
      <c r="S264" s="2">
        <v>250</v>
      </c>
      <c r="T264" s="2">
        <v>280</v>
      </c>
      <c r="U264" s="2">
        <v>200</v>
      </c>
      <c r="V264" s="2">
        <v>150</v>
      </c>
      <c r="W264" s="2">
        <v>360</v>
      </c>
      <c r="X264" s="2">
        <v>260</v>
      </c>
      <c r="Y264" s="2">
        <v>210</v>
      </c>
      <c r="Z264" s="2">
        <v>410</v>
      </c>
    </row>
    <row r="265" spans="1:26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330</v>
      </c>
    </row>
    <row r="268" spans="1:26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4055</v>
      </c>
    </row>
    <row r="269" spans="1:26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4055</v>
      </c>
    </row>
    <row r="270" spans="1:26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B271" s="119"/>
      <c r="C271" s="120"/>
      <c r="D271" s="119"/>
      <c r="E271" s="24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6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X346"/>
  <sheetViews>
    <sheetView zoomScale="70" zoomScaleNormal="70" workbookViewId="0">
      <pane xSplit="10" ySplit="4" topLeftCell="N29" activePane="bottomRight" state="frozen"/>
      <selection activeCell="C265" sqref="C265"/>
      <selection pane="topRight" activeCell="C265" sqref="C265"/>
      <selection pane="bottomLeft" activeCell="C265" sqref="C265"/>
      <selection pane="bottomRight" activeCell="C265" sqref="C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48</v>
      </c>
      <c r="F5" s="71"/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46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161</v>
      </c>
      <c r="F6" s="71"/>
      <c r="G6" s="46">
        <f t="shared" si="0"/>
        <v>161</v>
      </c>
      <c r="H6" s="78">
        <v>0</v>
      </c>
      <c r="I6" s="76">
        <v>0</v>
      </c>
      <c r="J6" s="46">
        <f t="shared" si="1"/>
        <v>159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21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1"/>
        <v>80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46</v>
      </c>
      <c r="F24" s="71"/>
      <c r="G24" s="46">
        <f t="shared" si="0"/>
        <v>46</v>
      </c>
      <c r="H24" s="78">
        <v>0</v>
      </c>
      <c r="I24" s="76">
        <v>0</v>
      </c>
      <c r="J24" s="46">
        <f t="shared" si="1"/>
        <v>45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26</v>
      </c>
      <c r="F28" s="71"/>
      <c r="G28" s="46">
        <f t="shared" si="5"/>
        <v>26</v>
      </c>
      <c r="H28" s="78">
        <v>0</v>
      </c>
      <c r="I28" s="76">
        <v>0</v>
      </c>
      <c r="J28" s="46">
        <f t="shared" si="6"/>
        <v>26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78</v>
      </c>
      <c r="F31" s="71"/>
      <c r="G31" s="46">
        <f t="shared" si="5"/>
        <v>78</v>
      </c>
      <c r="H31" s="78">
        <v>0</v>
      </c>
      <c r="I31" s="76">
        <v>0</v>
      </c>
      <c r="J31" s="46">
        <f t="shared" si="6"/>
        <v>78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4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26</v>
      </c>
      <c r="F55" s="71"/>
      <c r="G55" s="46">
        <f t="shared" si="5"/>
        <v>26</v>
      </c>
      <c r="H55" s="78">
        <v>0</v>
      </c>
      <c r="I55" s="76">
        <v>0</v>
      </c>
      <c r="J55" s="46">
        <f t="shared" si="6"/>
        <v>25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21</v>
      </c>
      <c r="F57" s="71"/>
      <c r="G57" s="46">
        <f t="shared" si="5"/>
        <v>21</v>
      </c>
      <c r="H57" s="78">
        <v>0</v>
      </c>
      <c r="I57" s="76">
        <v>0</v>
      </c>
      <c r="J57" s="46">
        <f t="shared" si="6"/>
        <v>19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14</v>
      </c>
      <c r="F62" s="71"/>
      <c r="G62" s="46">
        <f t="shared" si="5"/>
        <v>14</v>
      </c>
      <c r="H62" s="78">
        <v>0</v>
      </c>
      <c r="I62" s="76">
        <v>0</v>
      </c>
      <c r="J62" s="46">
        <f t="shared" si="6"/>
        <v>14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2</v>
      </c>
      <c r="F84" s="71"/>
      <c r="G84" s="46">
        <f t="shared" si="5"/>
        <v>2</v>
      </c>
      <c r="H84" s="78">
        <v>0</v>
      </c>
      <c r="I84" s="76">
        <v>0</v>
      </c>
      <c r="J84" s="46">
        <f t="shared" si="6"/>
        <v>2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34</v>
      </c>
      <c r="F194" s="71"/>
      <c r="G194" s="46">
        <f t="shared" si="30"/>
        <v>34</v>
      </c>
      <c r="H194" s="78">
        <v>0</v>
      </c>
      <c r="I194" s="76">
        <v>0</v>
      </c>
      <c r="J194" s="46">
        <f t="shared" si="31"/>
        <v>30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11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+'1'!J248</f>
        <v>4</v>
      </c>
      <c r="F248" s="71"/>
      <c r="G248" s="46">
        <f t="shared" si="47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+'1'!J249</f>
        <v>5</v>
      </c>
      <c r="F249" s="71"/>
      <c r="G249" s="46">
        <f t="shared" si="47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+'1'!J250</f>
        <v>4</v>
      </c>
      <c r="F250" s="71"/>
      <c r="G250" s="46">
        <f t="shared" si="47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1107.25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2915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1675</v>
      </c>
      <c r="O264" s="2">
        <v>50</v>
      </c>
      <c r="P264" s="2">
        <v>130</v>
      </c>
      <c r="Q264" s="88">
        <v>100</v>
      </c>
      <c r="R264" s="2">
        <v>160</v>
      </c>
      <c r="S264" s="2">
        <v>130</v>
      </c>
      <c r="T264" s="2">
        <v>320</v>
      </c>
      <c r="U264" s="2">
        <v>180</v>
      </c>
      <c r="V264" s="2">
        <v>290</v>
      </c>
      <c r="W264" s="2">
        <v>180</v>
      </c>
      <c r="X264" s="2">
        <v>135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1170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1170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V346"/>
  <sheetViews>
    <sheetView zoomScale="70" zoomScaleNormal="70" workbookViewId="0">
      <pane xSplit="10" ySplit="4" topLeftCell="K32" activePane="bottomRight" state="frozen"/>
      <selection activeCell="C265" sqref="C265"/>
      <selection pane="topRight" activeCell="C265" sqref="C265"/>
      <selection pane="bottomLeft" activeCell="C265" sqref="C265"/>
      <selection pane="bottomRight" activeCell="C265" sqref="C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.7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159</v>
      </c>
      <c r="F6" s="71"/>
      <c r="G6" s="46">
        <f t="shared" si="0"/>
        <v>159</v>
      </c>
      <c r="H6" s="78">
        <v>0</v>
      </c>
      <c r="I6" s="76">
        <v>0</v>
      </c>
      <c r="J6" s="46">
        <f t="shared" si="1"/>
        <v>158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18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25</v>
      </c>
      <c r="P11" s="122">
        <f t="shared" si="3"/>
        <v>125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80</v>
      </c>
      <c r="F22" s="71"/>
      <c r="G22" s="46">
        <f t="shared" si="0"/>
        <v>80</v>
      </c>
      <c r="H22" s="78">
        <v>0</v>
      </c>
      <c r="I22" s="76">
        <v>0</v>
      </c>
      <c r="J22" s="46">
        <f t="shared" si="1"/>
        <v>75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200</v>
      </c>
      <c r="P22" s="122">
        <f t="shared" si="3"/>
        <v>300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39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300</v>
      </c>
      <c r="P24" s="122">
        <f t="shared" si="3"/>
        <v>300</v>
      </c>
      <c r="Q24" s="121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26</v>
      </c>
      <c r="F28" s="71"/>
      <c r="G28" s="46">
        <f t="shared" si="5"/>
        <v>26</v>
      </c>
      <c r="H28" s="78">
        <v>0</v>
      </c>
      <c r="I28" s="76">
        <v>0</v>
      </c>
      <c r="J28" s="46">
        <f t="shared" si="6"/>
        <v>24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22">
        <f t="shared" si="3"/>
        <v>150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78</v>
      </c>
      <c r="F31" s="71"/>
      <c r="G31" s="46">
        <f t="shared" si="5"/>
        <v>78</v>
      </c>
      <c r="H31" s="78">
        <v>0</v>
      </c>
      <c r="I31" s="76">
        <v>0</v>
      </c>
      <c r="J31" s="46">
        <f t="shared" si="6"/>
        <v>72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250</v>
      </c>
      <c r="P31" s="122">
        <f t="shared" si="3"/>
        <v>350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8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>SUM(M48-O48)</f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>SUM(M55-O55)</f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14</v>
      </c>
      <c r="F62" s="71"/>
      <c r="G62" s="46">
        <f t="shared" si="5"/>
        <v>14</v>
      </c>
      <c r="H62" s="78">
        <v>0</v>
      </c>
      <c r="I62" s="76">
        <v>0</v>
      </c>
      <c r="J62" s="46">
        <f t="shared" si="6"/>
        <v>14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2</v>
      </c>
      <c r="F84" s="71"/>
      <c r="G84" s="46">
        <f t="shared" si="5"/>
        <v>2</v>
      </c>
      <c r="H84" s="78">
        <v>0</v>
      </c>
      <c r="I84" s="76">
        <v>0</v>
      </c>
      <c r="J84" s="46">
        <f t="shared" si="6"/>
        <v>2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26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3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1521.1499999999999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4055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1355</v>
      </c>
      <c r="O264" s="2">
        <v>200</v>
      </c>
      <c r="P264" s="2">
        <v>100</v>
      </c>
      <c r="Q264" s="88">
        <v>120</v>
      </c>
      <c r="R264" s="2">
        <v>130</v>
      </c>
      <c r="S264" s="2">
        <v>225</v>
      </c>
      <c r="T264" s="2">
        <v>100</v>
      </c>
      <c r="U264" s="2">
        <v>380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970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29" activePane="bottomRight" state="frozen"/>
      <selection activeCell="C265" sqref="C265"/>
      <selection pane="topRight" activeCell="C265" sqref="C265"/>
      <selection pane="bottomLeft" activeCell="C265" sqref="C265"/>
      <selection pane="bottomRight" activeCell="C265" sqref="C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42</v>
      </c>
      <c r="F5" s="71"/>
      <c r="G5" s="46">
        <f t="shared" ref="G5:G26" si="0">E5+F5</f>
        <v>42</v>
      </c>
      <c r="H5" s="78">
        <v>0</v>
      </c>
      <c r="I5" s="76">
        <v>0</v>
      </c>
      <c r="J5" s="46">
        <f t="shared" ref="J5:J26" si="1">+G5-H5-K5-I5</f>
        <v>42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158</v>
      </c>
      <c r="F6" s="71"/>
      <c r="G6" s="46">
        <f t="shared" si="0"/>
        <v>158</v>
      </c>
      <c r="H6" s="78">
        <v>0</v>
      </c>
      <c r="I6" s="76">
        <v>0</v>
      </c>
      <c r="J6" s="46">
        <f t="shared" si="1"/>
        <v>156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75</v>
      </c>
      <c r="F22" s="71"/>
      <c r="G22" s="46">
        <f t="shared" si="0"/>
        <v>75</v>
      </c>
      <c r="H22" s="78">
        <v>0</v>
      </c>
      <c r="I22" s="76">
        <v>0</v>
      </c>
      <c r="J22" s="46">
        <f t="shared" si="1"/>
        <v>73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16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22">
        <f t="shared" si="3"/>
        <v>255</v>
      </c>
      <c r="Q57" s="121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22">
        <f t="shared" si="3"/>
        <v>120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14</v>
      </c>
      <c r="F62" s="71"/>
      <c r="G62" s="46">
        <f t="shared" si="5"/>
        <v>14</v>
      </c>
      <c r="H62" s="78">
        <v>0</v>
      </c>
      <c r="I62" s="76">
        <v>0</v>
      </c>
      <c r="J62" s="46">
        <f t="shared" si="6"/>
        <v>13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2</v>
      </c>
      <c r="F84" s="71"/>
      <c r="G84" s="46">
        <f t="shared" si="5"/>
        <v>2</v>
      </c>
      <c r="H84" s="78">
        <v>0</v>
      </c>
      <c r="I84" s="76">
        <v>0</v>
      </c>
      <c r="J84" s="46">
        <f t="shared" si="6"/>
        <v>2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19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+'3'!J250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2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559.18000000000006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1790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610</v>
      </c>
      <c r="O264" s="2">
        <v>60</v>
      </c>
      <c r="P264" s="2">
        <v>100</v>
      </c>
      <c r="Q264" s="88">
        <v>230</v>
      </c>
      <c r="R264" s="2">
        <v>100</v>
      </c>
      <c r="S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C265" sqref="C265"/>
      <selection pane="topRight" activeCell="C265" sqref="C265"/>
      <selection pane="bottomLeft" activeCell="C265" sqref="C265"/>
      <selection pane="bottomRight" activeCell="C265" sqref="C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6.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42</v>
      </c>
      <c r="F5" s="71"/>
      <c r="G5" s="46">
        <f t="shared" ref="G5:G26" si="0">E5+F5</f>
        <v>42</v>
      </c>
      <c r="H5" s="78">
        <v>0</v>
      </c>
      <c r="I5" s="76">
        <v>0</v>
      </c>
      <c r="J5" s="46">
        <f t="shared" ref="J5:J26" si="1">+G5-H5-K5-I5</f>
        <v>42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156</v>
      </c>
      <c r="F6" s="71"/>
      <c r="G6" s="46">
        <f t="shared" si="0"/>
        <v>156</v>
      </c>
      <c r="H6" s="78">
        <v>0</v>
      </c>
      <c r="I6" s="76">
        <v>0</v>
      </c>
      <c r="J6" s="46">
        <f t="shared" si="1"/>
        <v>155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73</v>
      </c>
      <c r="F22" s="71"/>
      <c r="G22" s="46">
        <f t="shared" si="0"/>
        <v>73</v>
      </c>
      <c r="H22" s="78">
        <v>0</v>
      </c>
      <c r="I22" s="76">
        <v>0</v>
      </c>
      <c r="J22" s="46">
        <f t="shared" si="1"/>
        <v>73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9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13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22">
        <f t="shared" si="3"/>
        <v>255</v>
      </c>
      <c r="Q57" s="121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9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16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13</v>
      </c>
      <c r="F62" s="71"/>
      <c r="G62" s="46">
        <f t="shared" si="5"/>
        <v>13</v>
      </c>
      <c r="H62" s="78">
        <v>0</v>
      </c>
      <c r="I62" s="76">
        <v>0</v>
      </c>
      <c r="J62" s="46">
        <f t="shared" si="6"/>
        <v>11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2</v>
      </c>
      <c r="F84" s="71"/>
      <c r="G84" s="46">
        <f t="shared" si="5"/>
        <v>2</v>
      </c>
      <c r="H84" s="78">
        <v>0</v>
      </c>
      <c r="I84" s="76">
        <v>0</v>
      </c>
      <c r="J84" s="46">
        <f t="shared" si="6"/>
        <v>2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19</v>
      </c>
      <c r="F185" s="71"/>
      <c r="G185" s="46">
        <f t="shared" si="30"/>
        <v>19</v>
      </c>
      <c r="H185" s="78">
        <v>0</v>
      </c>
      <c r="I185" s="76">
        <v>0</v>
      </c>
      <c r="J185" s="46">
        <f t="shared" si="31"/>
        <v>19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15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+'4'!J248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+'4'!J249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1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+'4'!J250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804.59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880</v>
      </c>
      <c r="O264" s="2">
        <v>280</v>
      </c>
      <c r="P264" s="2">
        <v>150</v>
      </c>
      <c r="Q264" s="88">
        <v>50</v>
      </c>
      <c r="R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50"/>
        <filter val="170.00"/>
        <filter val="240.00"/>
        <filter val="50.00"/>
        <filter val="6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W346"/>
  <sheetViews>
    <sheetView zoomScale="70" zoomScaleNormal="70" workbookViewId="0">
      <pane xSplit="10" ySplit="4" topLeftCell="K29" activePane="bottomRight" state="frozen"/>
      <selection activeCell="C265" sqref="C265"/>
      <selection pane="topRight" activeCell="C265" sqref="C265"/>
      <selection pane="bottomLeft" activeCell="C265" sqref="C265"/>
      <selection pane="bottomRight" activeCell="F268" sqref="F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42</v>
      </c>
      <c r="F5" s="71"/>
      <c r="G5" s="46">
        <f t="shared" ref="G5:G26" si="0">E5+F5</f>
        <v>42</v>
      </c>
      <c r="H5" s="78">
        <v>0</v>
      </c>
      <c r="I5" s="76">
        <v>0</v>
      </c>
      <c r="J5" s="46">
        <f t="shared" ref="J5:J26" si="1">+G5-H5-K5-I5</f>
        <v>40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155</v>
      </c>
      <c r="F6" s="71"/>
      <c r="G6" s="46">
        <f t="shared" si="0"/>
        <v>155</v>
      </c>
      <c r="H6" s="78">
        <v>0</v>
      </c>
      <c r="I6" s="76">
        <v>0</v>
      </c>
      <c r="J6" s="46">
        <f t="shared" si="1"/>
        <v>154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73</v>
      </c>
      <c r="F22" s="71"/>
      <c r="G22" s="46">
        <f t="shared" si="0"/>
        <v>73</v>
      </c>
      <c r="H22" s="78">
        <v>0</v>
      </c>
      <c r="I22" s="76">
        <v>0</v>
      </c>
      <c r="J22" s="46">
        <f t="shared" si="1"/>
        <v>69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19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71</v>
      </c>
      <c r="F31" s="71"/>
      <c r="G31" s="46">
        <f t="shared" si="5"/>
        <v>71</v>
      </c>
      <c r="H31" s="78">
        <v>0</v>
      </c>
      <c r="I31" s="76">
        <v>0</v>
      </c>
      <c r="J31" s="46">
        <f t="shared" si="6"/>
        <v>71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2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>
        <v>325</v>
      </c>
      <c r="P33" s="122">
        <f t="shared" si="3"/>
        <v>325</v>
      </c>
      <c r="Q33" s="90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13</v>
      </c>
      <c r="F57" s="71"/>
      <c r="G57" s="46">
        <f t="shared" si="5"/>
        <v>13</v>
      </c>
      <c r="H57" s="78">
        <v>0</v>
      </c>
      <c r="I57" s="76">
        <v>0</v>
      </c>
      <c r="J57" s="46">
        <f t="shared" si="6"/>
        <v>13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15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11</v>
      </c>
      <c r="F62" s="71"/>
      <c r="G62" s="46">
        <f t="shared" si="5"/>
        <v>11</v>
      </c>
      <c r="H62" s="78">
        <v>0</v>
      </c>
      <c r="I62" s="76">
        <v>0</v>
      </c>
      <c r="J62" s="46">
        <f t="shared" si="6"/>
        <v>11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2</v>
      </c>
      <c r="F84" s="71"/>
      <c r="G84" s="46">
        <f t="shared" si="5"/>
        <v>2</v>
      </c>
      <c r="H84" s="78">
        <v>0</v>
      </c>
      <c r="I84" s="76">
        <v>0</v>
      </c>
      <c r="J84" s="46">
        <f t="shared" si="6"/>
        <v>2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19</v>
      </c>
      <c r="F185" s="71"/>
      <c r="G185" s="46">
        <f t="shared" si="30"/>
        <v>19</v>
      </c>
      <c r="H185" s="78">
        <v>0</v>
      </c>
      <c r="I185" s="76">
        <v>0</v>
      </c>
      <c r="J185" s="46">
        <f t="shared" si="31"/>
        <v>18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24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+'5'!J248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+'5'!J249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+'5'!J250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1113.5400000000002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2930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1720</v>
      </c>
      <c r="O264" s="2">
        <v>100</v>
      </c>
      <c r="P264" s="2">
        <v>200</v>
      </c>
      <c r="Q264" s="88">
        <v>240</v>
      </c>
      <c r="R264" s="2">
        <v>100</v>
      </c>
      <c r="S264" s="2">
        <v>170</v>
      </c>
      <c r="T264" s="2">
        <v>100</v>
      </c>
      <c r="U264" s="2">
        <v>200</v>
      </c>
      <c r="V264" s="2">
        <v>400</v>
      </c>
      <c r="W264" s="2">
        <v>210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X346"/>
  <sheetViews>
    <sheetView zoomScale="70" zoomScaleNormal="70" workbookViewId="0">
      <pane xSplit="10" ySplit="4" topLeftCell="K29" activePane="bottomRight" state="frozen"/>
      <selection activeCell="C265" sqref="C265"/>
      <selection pane="topRight" activeCell="C265" sqref="C265"/>
      <selection pane="bottomLeft" activeCell="C265" sqref="C265"/>
      <selection pane="bottomRight" activeCell="F39" sqref="F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40</v>
      </c>
      <c r="F5" s="71">
        <v>20</v>
      </c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60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154</v>
      </c>
      <c r="F6" s="71">
        <v>30</v>
      </c>
      <c r="G6" s="46">
        <f t="shared" si="0"/>
        <v>184</v>
      </c>
      <c r="H6" s="78">
        <v>0</v>
      </c>
      <c r="I6" s="76">
        <v>0</v>
      </c>
      <c r="J6" s="46">
        <f t="shared" si="1"/>
        <v>177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69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15</v>
      </c>
      <c r="F11" s="71">
        <v>5</v>
      </c>
      <c r="G11" s="46">
        <f t="shared" si="0"/>
        <v>20</v>
      </c>
      <c r="H11" s="78">
        <v>0</v>
      </c>
      <c r="I11" s="76">
        <v>0</v>
      </c>
      <c r="J11" s="46">
        <f t="shared" si="1"/>
        <v>18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3</v>
      </c>
      <c r="F21" s="71">
        <v>5</v>
      </c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69</v>
      </c>
      <c r="F22" s="71">
        <v>20</v>
      </c>
      <c r="G22" s="46">
        <f t="shared" si="0"/>
        <v>89</v>
      </c>
      <c r="H22" s="78">
        <v>0</v>
      </c>
      <c r="I22" s="76">
        <v>0</v>
      </c>
      <c r="J22" s="46">
        <f t="shared" si="1"/>
        <v>81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22">
        <f t="shared" si="3"/>
        <v>800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36</v>
      </c>
      <c r="F24" s="71">
        <v>10</v>
      </c>
      <c r="G24" s="46">
        <f t="shared" si="0"/>
        <v>46</v>
      </c>
      <c r="H24" s="78">
        <v>0</v>
      </c>
      <c r="I24" s="76">
        <v>0</v>
      </c>
      <c r="J24" s="46">
        <f t="shared" si="1"/>
        <v>45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19</v>
      </c>
      <c r="F28" s="71">
        <v>10</v>
      </c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71</v>
      </c>
      <c r="F31" s="71">
        <v>15</v>
      </c>
      <c r="G31" s="46">
        <f t="shared" si="5"/>
        <v>86</v>
      </c>
      <c r="H31" s="78">
        <v>0</v>
      </c>
      <c r="I31" s="76">
        <v>0</v>
      </c>
      <c r="J31" s="46">
        <f t="shared" si="6"/>
        <v>83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6</v>
      </c>
      <c r="F32" s="71">
        <v>7</v>
      </c>
      <c r="G32" s="46">
        <f t="shared" si="5"/>
        <v>13</v>
      </c>
      <c r="H32" s="78">
        <v>0</v>
      </c>
      <c r="I32" s="76">
        <v>0</v>
      </c>
      <c r="J32" s="46">
        <f t="shared" si="6"/>
        <v>10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22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2</v>
      </c>
      <c r="F33" s="71">
        <v>7</v>
      </c>
      <c r="G33" s="46">
        <f t="shared" si="5"/>
        <v>9</v>
      </c>
      <c r="H33" s="78">
        <v>0</v>
      </c>
      <c r="I33" s="76">
        <v>0</v>
      </c>
      <c r="J33" s="46">
        <f t="shared" si="6"/>
        <v>5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>
        <v>65</v>
      </c>
      <c r="P33" s="122">
        <f t="shared" si="3"/>
        <v>455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3</v>
      </c>
      <c r="F35" s="71">
        <v>5</v>
      </c>
      <c r="G35" s="46">
        <f t="shared" si="5"/>
        <v>8</v>
      </c>
      <c r="H35" s="78">
        <v>0</v>
      </c>
      <c r="I35" s="76">
        <v>0</v>
      </c>
      <c r="J35" s="46">
        <f t="shared" si="6"/>
        <v>5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65</v>
      </c>
      <c r="P35" s="122">
        <f t="shared" si="3"/>
        <v>325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>
        <v>10</v>
      </c>
      <c r="G39" s="46">
        <f t="shared" si="5"/>
        <v>13</v>
      </c>
      <c r="H39" s="78">
        <v>0</v>
      </c>
      <c r="I39" s="76">
        <v>0</v>
      </c>
      <c r="J39" s="46">
        <f t="shared" si="6"/>
        <v>12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2</v>
      </c>
      <c r="F41" s="71">
        <v>5</v>
      </c>
      <c r="G41" s="46">
        <f t="shared" si="5"/>
        <v>7</v>
      </c>
      <c r="H41" s="78">
        <v>0</v>
      </c>
      <c r="I41" s="76">
        <v>0</v>
      </c>
      <c r="J41" s="46">
        <f t="shared" si="6"/>
        <v>5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10</v>
      </c>
      <c r="F46" s="71">
        <v>3</v>
      </c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10</v>
      </c>
      <c r="F48" s="71">
        <v>3</v>
      </c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 t="shared" si="3"/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6</v>
      </c>
      <c r="F50" s="71">
        <v>3</v>
      </c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14</v>
      </c>
      <c r="F53" s="71">
        <v>5</v>
      </c>
      <c r="G53" s="46">
        <f t="shared" si="5"/>
        <v>19</v>
      </c>
      <c r="H53" s="78">
        <v>0</v>
      </c>
      <c r="I53" s="76">
        <v>0</v>
      </c>
      <c r="J53" s="46">
        <f t="shared" si="6"/>
        <v>18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23</v>
      </c>
      <c r="F55" s="71">
        <v>3</v>
      </c>
      <c r="G55" s="46">
        <f t="shared" si="5"/>
        <v>26</v>
      </c>
      <c r="H55" s="78">
        <v>0</v>
      </c>
      <c r="I55" s="76">
        <v>0</v>
      </c>
      <c r="J55" s="46">
        <f t="shared" si="6"/>
        <v>24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2">
        <f t="shared" si="3"/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9</v>
      </c>
      <c r="F56" s="71">
        <v>2</v>
      </c>
      <c r="G56" s="46">
        <f t="shared" si="5"/>
        <v>11</v>
      </c>
      <c r="H56" s="78">
        <v>0</v>
      </c>
      <c r="I56" s="76">
        <v>0</v>
      </c>
      <c r="J56" s="46">
        <f t="shared" si="6"/>
        <v>11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13</v>
      </c>
      <c r="F57" s="71">
        <v>5</v>
      </c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9</v>
      </c>
      <c r="F58" s="71">
        <v>5</v>
      </c>
      <c r="G58" s="46">
        <f t="shared" si="5"/>
        <v>14</v>
      </c>
      <c r="H58" s="78">
        <v>0</v>
      </c>
      <c r="I58" s="76">
        <v>0</v>
      </c>
      <c r="J58" s="46">
        <f t="shared" si="6"/>
        <v>14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15</v>
      </c>
      <c r="F59" s="71">
        <v>5</v>
      </c>
      <c r="G59" s="46">
        <f t="shared" si="5"/>
        <v>20</v>
      </c>
      <c r="H59" s="78">
        <v>0</v>
      </c>
      <c r="I59" s="76">
        <v>0</v>
      </c>
      <c r="J59" s="46">
        <f t="shared" si="6"/>
        <v>19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11</v>
      </c>
      <c r="F62" s="71">
        <v>10</v>
      </c>
      <c r="G62" s="46">
        <f t="shared" si="5"/>
        <v>21</v>
      </c>
      <c r="H62" s="78">
        <v>0</v>
      </c>
      <c r="I62" s="76">
        <v>0</v>
      </c>
      <c r="J62" s="46">
        <f t="shared" si="6"/>
        <v>20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1</v>
      </c>
      <c r="K83" s="72">
        <v>2</v>
      </c>
      <c r="L83" s="22">
        <v>50</v>
      </c>
      <c r="M83" s="65">
        <f t="shared" ref="M83:M91" si="10">+L83*K83</f>
        <v>100</v>
      </c>
      <c r="N83" s="17" t="s">
        <v>16</v>
      </c>
      <c r="O83" s="18">
        <v>50</v>
      </c>
      <c r="P83" s="122">
        <f t="shared" si="7"/>
        <v>50</v>
      </c>
      <c r="Q83" s="90">
        <v>18.14</v>
      </c>
      <c r="R83" s="43">
        <f t="shared" ref="R83:R91" si="11">+K83*Q83</f>
        <v>36.28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2</v>
      </c>
      <c r="F84" s="71"/>
      <c r="G84" s="46">
        <f t="shared" si="5"/>
        <v>2</v>
      </c>
      <c r="H84" s="78">
        <v>0</v>
      </c>
      <c r="I84" s="76">
        <v>0</v>
      </c>
      <c r="J84" s="46">
        <f t="shared" si="6"/>
        <v>1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22">
        <f t="shared" si="7"/>
        <v>25</v>
      </c>
      <c r="Q84" s="90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20</v>
      </c>
      <c r="F112" s="71"/>
      <c r="G112" s="46">
        <f t="shared" si="20"/>
        <v>20</v>
      </c>
      <c r="H112" s="78">
        <v>0</v>
      </c>
      <c r="I112" s="76">
        <v>0</v>
      </c>
      <c r="J112" s="46">
        <f t="shared" si="21"/>
        <v>18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9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9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2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1</v>
      </c>
      <c r="F132" s="71">
        <v>4</v>
      </c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9</v>
      </c>
      <c r="F133" s="71">
        <v>5</v>
      </c>
      <c r="G133" s="46">
        <f t="shared" si="20"/>
        <v>14</v>
      </c>
      <c r="H133" s="78">
        <v>0</v>
      </c>
      <c r="I133" s="76">
        <v>0</v>
      </c>
      <c r="J133" s="46">
        <f t="shared" si="21"/>
        <v>8</v>
      </c>
      <c r="K133" s="72">
        <v>6</v>
      </c>
      <c r="L133" s="20">
        <v>50</v>
      </c>
      <c r="M133" s="65">
        <f t="shared" si="8"/>
        <v>300</v>
      </c>
      <c r="N133" s="17" t="s">
        <v>16</v>
      </c>
      <c r="O133" s="18">
        <v>150</v>
      </c>
      <c r="P133" s="122">
        <f t="shared" si="7"/>
        <v>150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18</v>
      </c>
      <c r="F185" s="71">
        <v>15</v>
      </c>
      <c r="G185" s="46">
        <f t="shared" si="27"/>
        <v>33</v>
      </c>
      <c r="H185" s="78">
        <v>0</v>
      </c>
      <c r="I185" s="76">
        <v>0</v>
      </c>
      <c r="J185" s="46">
        <f t="shared" si="28"/>
        <v>32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15</v>
      </c>
      <c r="F193" s="71">
        <v>5</v>
      </c>
      <c r="G193" s="46">
        <f t="shared" si="27"/>
        <v>20</v>
      </c>
      <c r="H193" s="78">
        <v>0</v>
      </c>
      <c r="I193" s="76">
        <v>0</v>
      </c>
      <c r="J193" s="46">
        <f t="shared" si="28"/>
        <v>18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24</v>
      </c>
      <c r="F194" s="71">
        <v>10</v>
      </c>
      <c r="G194" s="46">
        <f t="shared" si="27"/>
        <v>34</v>
      </c>
      <c r="H194" s="78">
        <v>0</v>
      </c>
      <c r="I194" s="76">
        <v>0</v>
      </c>
      <c r="J194" s="46">
        <f t="shared" si="28"/>
        <v>32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11</v>
      </c>
      <c r="F195" s="71">
        <v>3</v>
      </c>
      <c r="G195" s="46">
        <f t="shared" si="27"/>
        <v>14</v>
      </c>
      <c r="H195" s="78">
        <v>0</v>
      </c>
      <c r="I195" s="76">
        <v>0</v>
      </c>
      <c r="J195" s="46">
        <f t="shared" si="28"/>
        <v>13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26</v>
      </c>
      <c r="F196" s="71">
        <v>5</v>
      </c>
      <c r="G196" s="46">
        <f t="shared" si="27"/>
        <v>31</v>
      </c>
      <c r="H196" s="78">
        <v>0</v>
      </c>
      <c r="I196" s="76">
        <v>0</v>
      </c>
      <c r="J196" s="46">
        <f t="shared" si="28"/>
        <v>30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12</v>
      </c>
      <c r="F198" s="71">
        <v>10</v>
      </c>
      <c r="G198" s="46">
        <f t="shared" si="27"/>
        <v>22</v>
      </c>
      <c r="H198" s="78">
        <v>0</v>
      </c>
      <c r="I198" s="76">
        <v>0</v>
      </c>
      <c r="J198" s="46">
        <f t="shared" si="28"/>
        <v>22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+'6'!J248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+'6'!J249</f>
        <v>1</v>
      </c>
      <c r="F249" s="71">
        <v>5</v>
      </c>
      <c r="G249" s="46">
        <f t="shared" si="39"/>
        <v>6</v>
      </c>
      <c r="H249" s="78">
        <v>0</v>
      </c>
      <c r="I249" s="76">
        <v>0</v>
      </c>
      <c r="J249" s="46">
        <f t="shared" si="40"/>
        <v>5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+'6'!J250</f>
        <v>2</v>
      </c>
      <c r="F250" s="71">
        <v>5</v>
      </c>
      <c r="G250" s="46">
        <f t="shared" si="39"/>
        <v>7</v>
      </c>
      <c r="H250" s="78">
        <v>0</v>
      </c>
      <c r="I250" s="76">
        <v>0</v>
      </c>
      <c r="J250" s="46">
        <f t="shared" si="40"/>
        <v>5</v>
      </c>
      <c r="K250" s="72">
        <v>2</v>
      </c>
      <c r="L250" s="20">
        <v>50</v>
      </c>
      <c r="M250" s="65">
        <f t="shared" si="31"/>
        <v>100</v>
      </c>
      <c r="N250" s="17" t="s">
        <v>16</v>
      </c>
      <c r="O250" s="18">
        <v>50</v>
      </c>
      <c r="P250" s="122">
        <f t="shared" si="35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+'6'!J252</f>
        <v>0</v>
      </c>
      <c r="F252" s="71">
        <v>20</v>
      </c>
      <c r="G252" s="46">
        <f t="shared" si="37"/>
        <v>20</v>
      </c>
      <c r="H252" s="78">
        <v>0</v>
      </c>
      <c r="I252" s="76">
        <v>0</v>
      </c>
      <c r="J252" s="46">
        <f t="shared" si="38"/>
        <v>13</v>
      </c>
      <c r="K252" s="72">
        <v>7</v>
      </c>
      <c r="L252" s="20">
        <v>15</v>
      </c>
      <c r="M252" s="65">
        <f t="shared" si="31"/>
        <v>105</v>
      </c>
      <c r="N252" s="17" t="s">
        <v>16</v>
      </c>
      <c r="O252" s="18"/>
      <c r="P252" s="122">
        <f t="shared" si="35"/>
        <v>105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2156.3299999999995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6120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2100</v>
      </c>
      <c r="O264" s="2">
        <v>60</v>
      </c>
      <c r="P264" s="2">
        <v>65</v>
      </c>
      <c r="Q264" s="88">
        <v>850</v>
      </c>
      <c r="R264" s="2">
        <v>270</v>
      </c>
      <c r="S264" s="2">
        <v>155</v>
      </c>
      <c r="T264" s="2">
        <v>100</v>
      </c>
      <c r="U264" s="2">
        <v>100</v>
      </c>
      <c r="V264" s="2">
        <v>270</v>
      </c>
      <c r="W264" s="2">
        <v>65</v>
      </c>
      <c r="X264" s="2">
        <v>165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915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3105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3105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X346"/>
  <sheetViews>
    <sheetView zoomScale="70" zoomScaleNormal="70" workbookViewId="0">
      <pane xSplit="10" ySplit="4" topLeftCell="L29" activePane="bottomRight" state="frozen"/>
      <selection activeCell="C265" sqref="C265"/>
      <selection pane="topRight" activeCell="C265" sqref="C265"/>
      <selection pane="bottomLeft" activeCell="C265" sqref="C265"/>
      <selection pane="bottomRight" activeCell="L44" sqref="L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60</v>
      </c>
      <c r="F5" s="71"/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60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177</v>
      </c>
      <c r="F6" s="71"/>
      <c r="G6" s="46">
        <f t="shared" si="0"/>
        <v>177</v>
      </c>
      <c r="H6" s="78">
        <v>0</v>
      </c>
      <c r="I6" s="76">
        <v>0</v>
      </c>
      <c r="J6" s="46">
        <f t="shared" si="1"/>
        <v>172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5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>
        <v>127</v>
      </c>
      <c r="P21" s="122">
        <f t="shared" si="3"/>
        <v>128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81</v>
      </c>
      <c r="F22" s="71"/>
      <c r="G22" s="46">
        <f t="shared" si="0"/>
        <v>81</v>
      </c>
      <c r="H22" s="78">
        <v>0</v>
      </c>
      <c r="I22" s="76">
        <v>0</v>
      </c>
      <c r="J22" s="46">
        <f t="shared" si="1"/>
        <v>77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39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/>
      <c r="P24" s="122">
        <f t="shared" si="3"/>
        <v>600</v>
      </c>
      <c r="Q24" s="121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83</v>
      </c>
      <c r="F31" s="71"/>
      <c r="G31" s="46">
        <f t="shared" si="5"/>
        <v>83</v>
      </c>
      <c r="H31" s="78">
        <v>0</v>
      </c>
      <c r="I31" s="76">
        <v>0</v>
      </c>
      <c r="J31" s="46">
        <f t="shared" si="6"/>
        <v>80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22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5</v>
      </c>
      <c r="F41" s="71">
        <v>3</v>
      </c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 t="shared" si="3"/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6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 t="shared" si="3"/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11</v>
      </c>
      <c r="F56" s="71"/>
      <c r="G56" s="46">
        <f t="shared" si="5"/>
        <v>11</v>
      </c>
      <c r="H56" s="78">
        <v>0</v>
      </c>
      <c r="I56" s="76">
        <v>0</v>
      </c>
      <c r="J56" s="46">
        <f t="shared" si="6"/>
        <v>11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17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14</v>
      </c>
      <c r="F58" s="71"/>
      <c r="G58" s="46">
        <f t="shared" si="5"/>
        <v>14</v>
      </c>
      <c r="H58" s="78">
        <v>0</v>
      </c>
      <c r="I58" s="76">
        <v>0</v>
      </c>
      <c r="J58" s="46">
        <f t="shared" si="6"/>
        <v>13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19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18</v>
      </c>
      <c r="F112" s="71"/>
      <c r="G112" s="46">
        <f t="shared" si="20"/>
        <v>18</v>
      </c>
      <c r="H112" s="78">
        <v>0</v>
      </c>
      <c r="I112" s="76">
        <v>0</v>
      </c>
      <c r="J112" s="46">
        <f t="shared" si="21"/>
        <v>16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6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32</v>
      </c>
      <c r="F185" s="71"/>
      <c r="G185" s="46">
        <f t="shared" si="27"/>
        <v>32</v>
      </c>
      <c r="H185" s="78">
        <v>0</v>
      </c>
      <c r="I185" s="76">
        <v>0</v>
      </c>
      <c r="J185" s="46">
        <f t="shared" si="28"/>
        <v>30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22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18</v>
      </c>
      <c r="F193" s="71"/>
      <c r="G193" s="46">
        <f t="shared" si="27"/>
        <v>18</v>
      </c>
      <c r="H193" s="78">
        <v>0</v>
      </c>
      <c r="I193" s="76">
        <v>0</v>
      </c>
      <c r="J193" s="46">
        <f t="shared" si="28"/>
        <v>17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32</v>
      </c>
      <c r="F194" s="71"/>
      <c r="G194" s="46">
        <f t="shared" si="27"/>
        <v>32</v>
      </c>
      <c r="H194" s="78">
        <v>0</v>
      </c>
      <c r="I194" s="76">
        <v>0</v>
      </c>
      <c r="J194" s="46">
        <f t="shared" si="28"/>
        <v>28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22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13</v>
      </c>
      <c r="F195" s="71"/>
      <c r="G195" s="46">
        <f t="shared" si="27"/>
        <v>13</v>
      </c>
      <c r="H195" s="78">
        <v>0</v>
      </c>
      <c r="I195" s="76">
        <v>0</v>
      </c>
      <c r="J195" s="46">
        <f t="shared" si="28"/>
        <v>11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22">
        <f t="shared" si="26"/>
        <v>120</v>
      </c>
      <c r="Q195" s="9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30</v>
      </c>
      <c r="F196" s="71"/>
      <c r="G196" s="46">
        <f t="shared" si="27"/>
        <v>30</v>
      </c>
      <c r="H196" s="78">
        <v>0</v>
      </c>
      <c r="I196" s="76">
        <v>0</v>
      </c>
      <c r="J196" s="46">
        <f t="shared" si="28"/>
        <v>25</v>
      </c>
      <c r="K196" s="72">
        <v>5</v>
      </c>
      <c r="L196" s="20">
        <v>120</v>
      </c>
      <c r="M196" s="65">
        <f t="shared" si="31"/>
        <v>600</v>
      </c>
      <c r="N196" s="17" t="s">
        <v>16</v>
      </c>
      <c r="O196" s="18"/>
      <c r="P196" s="122">
        <f t="shared" si="26"/>
        <v>600</v>
      </c>
      <c r="Q196" s="90">
        <v>73</v>
      </c>
      <c r="R196" s="43">
        <f t="shared" si="32"/>
        <v>365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22</v>
      </c>
      <c r="F198" s="71"/>
      <c r="G198" s="46">
        <f t="shared" si="27"/>
        <v>22</v>
      </c>
      <c r="H198" s="78">
        <v>0</v>
      </c>
      <c r="I198" s="76">
        <v>0</v>
      </c>
      <c r="J198" s="46">
        <f t="shared" si="28"/>
        <v>20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22">
        <f t="shared" ref="P198:P257" si="35">SUM(M198-O198)</f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+'7'!J248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+'7'!J249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+'7'!J250</f>
        <v>5</v>
      </c>
      <c r="F250" s="71"/>
      <c r="G250" s="46">
        <f t="shared" si="39"/>
        <v>5</v>
      </c>
      <c r="H250" s="78">
        <v>0</v>
      </c>
      <c r="I250" s="76">
        <v>0</v>
      </c>
      <c r="J250" s="46">
        <f t="shared" si="40"/>
        <v>4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+'7'!J252</f>
        <v>13</v>
      </c>
      <c r="F252" s="71"/>
      <c r="G252" s="46">
        <f t="shared" si="39"/>
        <v>13</v>
      </c>
      <c r="H252" s="78">
        <v>0</v>
      </c>
      <c r="I252" s="76">
        <v>0</v>
      </c>
      <c r="J252" s="46">
        <f t="shared" si="40"/>
        <v>3</v>
      </c>
      <c r="K252" s="72">
        <v>10</v>
      </c>
      <c r="L252" s="20">
        <v>15</v>
      </c>
      <c r="M252" s="65">
        <f t="shared" si="31"/>
        <v>150</v>
      </c>
      <c r="N252" s="17" t="s">
        <v>16</v>
      </c>
      <c r="O252" s="18"/>
      <c r="P252" s="122">
        <f t="shared" si="35"/>
        <v>150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2441.88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5955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2075</v>
      </c>
      <c r="O264" s="2">
        <v>50</v>
      </c>
      <c r="P264" s="2">
        <v>215</v>
      </c>
      <c r="Q264" s="88">
        <v>120</v>
      </c>
      <c r="R264" s="2">
        <v>130</v>
      </c>
      <c r="S264" s="2">
        <v>80</v>
      </c>
      <c r="T264" s="2">
        <v>180</v>
      </c>
      <c r="U264" s="2">
        <v>200</v>
      </c>
      <c r="V264" s="2">
        <v>320</v>
      </c>
      <c r="W264" s="2">
        <v>610</v>
      </c>
      <c r="X264" s="2">
        <v>170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417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3463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3463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28.00"/>
        <filter val="130.00"/>
        <filter val="150.00"/>
        <filter val="160.00"/>
        <filter val="200.00"/>
        <filter val="300.00"/>
        <filter val="400.00"/>
        <filter val="480.00"/>
        <filter val="50.00"/>
        <filter val="500.00"/>
        <filter val="60.00"/>
        <filter val="60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32" activePane="bottomRight" state="frozen"/>
      <selection activeCell="C265" sqref="C265"/>
      <selection pane="topRight" activeCell="C265" sqref="C265"/>
      <selection pane="bottomLeft" activeCell="C265" sqref="C265"/>
      <selection pane="bottomRight" activeCell="E39" sqref="E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60</v>
      </c>
      <c r="F5" s="71"/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60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172</v>
      </c>
      <c r="F6" s="71"/>
      <c r="G6" s="46">
        <f t="shared" si="0"/>
        <v>172</v>
      </c>
      <c r="H6" s="78">
        <v>0</v>
      </c>
      <c r="I6" s="76">
        <v>0</v>
      </c>
      <c r="J6" s="46">
        <f t="shared" si="1"/>
        <v>170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77</v>
      </c>
      <c r="F22" s="71"/>
      <c r="G22" s="46">
        <f t="shared" si="0"/>
        <v>77</v>
      </c>
      <c r="H22" s="78">
        <v>0</v>
      </c>
      <c r="I22" s="76">
        <v>0</v>
      </c>
      <c r="J22" s="46">
        <f t="shared" si="1"/>
        <v>76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6"/>
        <v>80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8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11</v>
      </c>
      <c r="F56" s="71"/>
      <c r="G56" s="46">
        <f t="shared" si="5"/>
        <v>11</v>
      </c>
      <c r="H56" s="78">
        <v>0</v>
      </c>
      <c r="I56" s="76">
        <v>0</v>
      </c>
      <c r="J56" s="46">
        <f t="shared" si="6"/>
        <v>9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2">
        <f>SUM(M56-O56)</f>
        <v>170</v>
      </c>
      <c r="Q56" s="121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15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25</v>
      </c>
      <c r="F196" s="71"/>
      <c r="G196" s="46">
        <f t="shared" si="30"/>
        <v>25</v>
      </c>
      <c r="H196" s="78">
        <v>0</v>
      </c>
      <c r="I196" s="76">
        <v>0</v>
      </c>
      <c r="J196" s="46">
        <f t="shared" si="31"/>
        <v>25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+'8'!J248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+'8'!J249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+'8'!J250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+'8'!J252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3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531.67000000000007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535</v>
      </c>
      <c r="O264" s="2">
        <v>340</v>
      </c>
      <c r="P264" s="2">
        <v>65</v>
      </c>
      <c r="Q264" s="88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32" activePane="bottomRight" state="frozen"/>
      <selection activeCell="C265" sqref="C265"/>
      <selection pane="topRight" activeCell="C265" sqref="C265"/>
      <selection pane="bottomLeft" activeCell="C265" sqref="C265"/>
      <selection pane="bottomRight" activeCell="E39" sqref="E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60</v>
      </c>
      <c r="F5" s="71"/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59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170</v>
      </c>
      <c r="F6" s="71"/>
      <c r="G6" s="46">
        <f t="shared" si="0"/>
        <v>170</v>
      </c>
      <c r="H6" s="78">
        <v>0</v>
      </c>
      <c r="I6" s="76">
        <v>0</v>
      </c>
      <c r="J6" s="46">
        <f t="shared" si="1"/>
        <v>169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76</v>
      </c>
      <c r="F22" s="71"/>
      <c r="G22" s="46">
        <f t="shared" si="0"/>
        <v>76</v>
      </c>
      <c r="H22" s="78">
        <v>0</v>
      </c>
      <c r="I22" s="76">
        <v>0</v>
      </c>
      <c r="J22" s="46">
        <f t="shared" si="1"/>
        <v>74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6"/>
        <v>77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2">
        <f t="shared" si="3"/>
        <v>150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15</v>
      </c>
      <c r="F57" s="71"/>
      <c r="G57" s="46">
        <f t="shared" si="5"/>
        <v>15</v>
      </c>
      <c r="H57" s="78">
        <v>0</v>
      </c>
      <c r="I57" s="76">
        <v>0</v>
      </c>
      <c r="J57" s="46">
        <f t="shared" si="6"/>
        <v>14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18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18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28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24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25</v>
      </c>
      <c r="F196" s="71"/>
      <c r="G196" s="46">
        <f t="shared" si="30"/>
        <v>25</v>
      </c>
      <c r="H196" s="78">
        <v>0</v>
      </c>
      <c r="I196" s="76">
        <v>0</v>
      </c>
      <c r="J196" s="46">
        <f t="shared" si="31"/>
        <v>24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17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22">
        <f t="shared" si="35"/>
        <v>450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+'9'!J248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+'9'!J249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+'9'!J250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+'9'!J252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1</v>
      </c>
      <c r="K252" s="72">
        <v>2</v>
      </c>
      <c r="L252" s="20">
        <v>15</v>
      </c>
      <c r="M252" s="65">
        <f t="shared" si="34"/>
        <v>30</v>
      </c>
      <c r="N252" s="17" t="s">
        <v>16</v>
      </c>
      <c r="O252" s="18"/>
      <c r="P252" s="122">
        <f t="shared" si="35"/>
        <v>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1343.4899999999998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680</v>
      </c>
      <c r="O264" s="2">
        <v>180</v>
      </c>
      <c r="P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U346"/>
  <sheetViews>
    <sheetView zoomScale="70" zoomScaleNormal="70" workbookViewId="0">
      <pane xSplit="10" ySplit="4" topLeftCell="K32" activePane="bottomRight" state="frozen"/>
      <selection activeCell="C265" sqref="C265"/>
      <selection pane="topRight" activeCell="C265" sqref="C265"/>
      <selection pane="bottomLeft" activeCell="C265" sqref="C265"/>
      <selection pane="bottomRight" activeCell="I34" sqref="I3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59</v>
      </c>
      <c r="F5" s="71"/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57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169</v>
      </c>
      <c r="F6" s="71"/>
      <c r="G6" s="46">
        <f t="shared" si="0"/>
        <v>169</v>
      </c>
      <c r="H6" s="78">
        <v>0</v>
      </c>
      <c r="I6" s="76">
        <v>0</v>
      </c>
      <c r="J6" s="46">
        <f t="shared" si="1"/>
        <v>166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74</v>
      </c>
      <c r="F22" s="71"/>
      <c r="G22" s="46">
        <f t="shared" si="0"/>
        <v>74</v>
      </c>
      <c r="H22" s="78">
        <v>0</v>
      </c>
      <c r="I22" s="76">
        <v>0</v>
      </c>
      <c r="J22" s="46">
        <f t="shared" si="1"/>
        <v>72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33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150</v>
      </c>
      <c r="P24" s="122">
        <f t="shared" si="3"/>
        <v>250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27</v>
      </c>
      <c r="F28" s="71"/>
      <c r="G28" s="46">
        <f t="shared" si="5"/>
        <v>27</v>
      </c>
      <c r="H28" s="78">
        <v>0</v>
      </c>
      <c r="I28" s="76">
        <v>0</v>
      </c>
      <c r="J28" s="46">
        <f t="shared" si="6"/>
        <v>24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200</v>
      </c>
      <c r="P28" s="122">
        <f t="shared" si="3"/>
        <v>100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77</v>
      </c>
      <c r="F31" s="71"/>
      <c r="G31" s="46">
        <f t="shared" si="5"/>
        <v>77</v>
      </c>
      <c r="H31" s="78">
        <v>0</v>
      </c>
      <c r="I31" s="76">
        <v>0</v>
      </c>
      <c r="J31" s="46">
        <f t="shared" si="6"/>
        <v>69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300</v>
      </c>
      <c r="P31" s="122">
        <f t="shared" si="3"/>
        <v>500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7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2">
        <f>SUM(M56-O56)</f>
        <v>170</v>
      </c>
      <c r="Q56" s="121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18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+'10'!J248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+'10'!J249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+'10'!J250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3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+'10'!J252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0</v>
      </c>
      <c r="K252" s="72">
        <v>1</v>
      </c>
      <c r="L252" s="20">
        <v>15</v>
      </c>
      <c r="M252" s="65">
        <f t="shared" si="34"/>
        <v>15</v>
      </c>
      <c r="N252" s="17" t="s">
        <v>16</v>
      </c>
      <c r="O252" s="18"/>
      <c r="P252" s="122">
        <f t="shared" si="35"/>
        <v>15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1069.8600000000001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3190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890</v>
      </c>
      <c r="O264" s="2">
        <v>125</v>
      </c>
      <c r="P264" s="2">
        <v>130</v>
      </c>
      <c r="Q264" s="88">
        <v>235</v>
      </c>
      <c r="R264" s="2">
        <v>100</v>
      </c>
      <c r="S264" s="2">
        <v>100</v>
      </c>
      <c r="T264" s="2">
        <v>100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720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60" zoomScaleNormal="60" workbookViewId="0">
      <pane xSplit="10" ySplit="4" topLeftCell="K5" activePane="bottomRight" state="frozen"/>
      <selection activeCell="C265" sqref="C265"/>
      <selection pane="topRight" activeCell="C265" sqref="C265"/>
      <selection pane="bottomLeft" activeCell="C265" sqref="C265"/>
      <selection pane="bottomRight" activeCell="I16" sqref="I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57</v>
      </c>
      <c r="F5" s="71"/>
      <c r="G5" s="46">
        <f t="shared" ref="G5:G26" si="0">E5+F5</f>
        <v>57</v>
      </c>
      <c r="H5" s="78">
        <v>0</v>
      </c>
      <c r="I5" s="76">
        <v>0</v>
      </c>
      <c r="J5" s="46">
        <f t="shared" ref="J5:J26" si="1">+G5-H5-K5-I5</f>
        <v>56</v>
      </c>
      <c r="K5" s="72">
        <v>1</v>
      </c>
      <c r="L5" s="15">
        <v>50</v>
      </c>
      <c r="M5" s="65">
        <f>+L5*K5</f>
        <v>50</v>
      </c>
      <c r="N5" s="17" t="s">
        <v>1432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166</v>
      </c>
      <c r="F6" s="71"/>
      <c r="G6" s="46">
        <f t="shared" si="0"/>
        <v>166</v>
      </c>
      <c r="H6" s="78">
        <v>0</v>
      </c>
      <c r="I6" s="76">
        <v>0</v>
      </c>
      <c r="J6" s="46">
        <f t="shared" si="1"/>
        <v>163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72</v>
      </c>
      <c r="F22" s="71"/>
      <c r="G22" s="46">
        <f t="shared" si="0"/>
        <v>72</v>
      </c>
      <c r="H22" s="78">
        <v>0</v>
      </c>
      <c r="I22" s="76">
        <v>0</v>
      </c>
      <c r="J22" s="46">
        <f t="shared" si="1"/>
        <v>72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33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69</v>
      </c>
      <c r="F31" s="71"/>
      <c r="G31" s="46">
        <f t="shared" si="5"/>
        <v>69</v>
      </c>
      <c r="H31" s="78">
        <v>0</v>
      </c>
      <c r="I31" s="76">
        <v>0</v>
      </c>
      <c r="J31" s="46">
        <f t="shared" si="6"/>
        <v>64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100</v>
      </c>
      <c r="P31" s="122">
        <f t="shared" si="3"/>
        <v>400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18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+'11'!J248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+'11'!J249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+'11'!J250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+'11'!J252</f>
        <v>0</v>
      </c>
      <c r="F252" s="71">
        <v>20</v>
      </c>
      <c r="G252" s="46">
        <f t="shared" si="42"/>
        <v>20</v>
      </c>
      <c r="H252" s="78">
        <v>0</v>
      </c>
      <c r="I252" s="76">
        <v>0</v>
      </c>
      <c r="J252" s="46">
        <f t="shared" si="43"/>
        <v>20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482.73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M267" activePane="bottomRight" state="frozen"/>
      <selection activeCell="C265" sqref="C265"/>
      <selection pane="topRight" activeCell="C265" sqref="C265"/>
      <selection pane="bottomLeft" activeCell="C265" sqref="C265"/>
      <selection pane="bottomRight" activeCell="W284" sqref="W28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56</v>
      </c>
      <c r="F5" s="71"/>
      <c r="G5" s="46">
        <f t="shared" ref="G5:G26" si="0">E5+F5</f>
        <v>56</v>
      </c>
      <c r="H5" s="78">
        <v>0</v>
      </c>
      <c r="I5" s="76">
        <v>0</v>
      </c>
      <c r="J5" s="46">
        <f t="shared" ref="J5:J26" si="1">+G5-H5-K5-I5</f>
        <v>49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2">
        <f>SUM(M5-O5)</f>
        <v>350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163</v>
      </c>
      <c r="F6" s="71"/>
      <c r="G6" s="46">
        <f t="shared" si="0"/>
        <v>163</v>
      </c>
      <c r="H6" s="78">
        <v>0</v>
      </c>
      <c r="I6" s="76">
        <v>0</v>
      </c>
      <c r="J6" s="46">
        <f t="shared" si="1"/>
        <v>163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22">
        <f t="shared" si="3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72</v>
      </c>
      <c r="F22" s="71"/>
      <c r="G22" s="46">
        <f t="shared" si="0"/>
        <v>72</v>
      </c>
      <c r="H22" s="78">
        <v>0</v>
      </c>
      <c r="I22" s="76">
        <v>0</v>
      </c>
      <c r="J22" s="46">
        <f t="shared" si="1"/>
        <v>67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32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64</v>
      </c>
      <c r="F31" s="71"/>
      <c r="G31" s="46">
        <f t="shared" si="5"/>
        <v>64</v>
      </c>
      <c r="H31" s="78">
        <v>0</v>
      </c>
      <c r="I31" s="76">
        <v>0</v>
      </c>
      <c r="J31" s="46">
        <f t="shared" si="6"/>
        <v>59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100</v>
      </c>
      <c r="P31" s="122">
        <f t="shared" si="3"/>
        <v>400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6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2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5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22">
        <f t="shared" si="3"/>
        <v>150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18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23</v>
      </c>
      <c r="F196" s="71"/>
      <c r="G196" s="46">
        <f t="shared" si="30"/>
        <v>23</v>
      </c>
      <c r="H196" s="78">
        <v>0</v>
      </c>
      <c r="I196" s="76">
        <v>0</v>
      </c>
      <c r="J196" s="46">
        <f t="shared" si="31"/>
        <v>23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+'12'!J248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+'12'!J249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+'12'!J250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2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>
        <v>25</v>
      </c>
      <c r="P250" s="122">
        <f t="shared" si="35"/>
        <v>25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+'12'!J252</f>
        <v>20</v>
      </c>
      <c r="F252" s="71"/>
      <c r="G252" s="46">
        <f t="shared" si="42"/>
        <v>20</v>
      </c>
      <c r="H252" s="78">
        <v>0</v>
      </c>
      <c r="I252" s="76">
        <v>0</v>
      </c>
      <c r="J252" s="46">
        <f t="shared" si="43"/>
        <v>20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1255.4699999999998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1250</v>
      </c>
      <c r="O264" s="2">
        <v>400</v>
      </c>
      <c r="P264" s="2">
        <v>100</v>
      </c>
      <c r="Q264" s="88">
        <v>450</v>
      </c>
      <c r="R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Y346"/>
  <sheetViews>
    <sheetView zoomScale="80" zoomScaleNormal="80" workbookViewId="0">
      <pane xSplit="10" ySplit="4" topLeftCell="L266" activePane="bottomRight" state="frozen"/>
      <selection activeCell="C265" sqref="C265"/>
      <selection pane="topRight" activeCell="C265" sqref="C265"/>
      <selection pane="bottomLeft" activeCell="C265" sqref="C265"/>
      <selection pane="bottomRight" activeCell="P283" sqref="P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49</v>
      </c>
      <c r="F5" s="71">
        <v>10</v>
      </c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58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163</v>
      </c>
      <c r="F6" s="71">
        <v>20</v>
      </c>
      <c r="G6" s="46">
        <f t="shared" si="0"/>
        <v>183</v>
      </c>
      <c r="H6" s="78">
        <v>0</v>
      </c>
      <c r="I6" s="76">
        <v>0</v>
      </c>
      <c r="J6" s="46">
        <f t="shared" si="1"/>
        <v>179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14</v>
      </c>
      <c r="F11" s="71">
        <v>10</v>
      </c>
      <c r="G11" s="46">
        <f t="shared" si="0"/>
        <v>24</v>
      </c>
      <c r="H11" s="78">
        <v>0</v>
      </c>
      <c r="I11" s="76">
        <v>0</v>
      </c>
      <c r="J11" s="46">
        <f t="shared" si="1"/>
        <v>24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67</v>
      </c>
      <c r="F22" s="71">
        <v>25</v>
      </c>
      <c r="G22" s="46">
        <f t="shared" si="0"/>
        <v>92</v>
      </c>
      <c r="H22" s="78">
        <v>0</v>
      </c>
      <c r="I22" s="76">
        <v>0</v>
      </c>
      <c r="J22" s="46">
        <f t="shared" si="1"/>
        <v>88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32</v>
      </c>
      <c r="F24" s="71">
        <v>10</v>
      </c>
      <c r="G24" s="46">
        <f t="shared" si="0"/>
        <v>42</v>
      </c>
      <c r="H24" s="78">
        <v>0</v>
      </c>
      <c r="I24" s="76">
        <v>0</v>
      </c>
      <c r="J24" s="46">
        <f t="shared" si="1"/>
        <v>42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24</v>
      </c>
      <c r="F28" s="71">
        <v>10</v>
      </c>
      <c r="G28" s="46">
        <f t="shared" si="5"/>
        <v>34</v>
      </c>
      <c r="H28" s="78">
        <v>0</v>
      </c>
      <c r="I28" s="76">
        <v>0</v>
      </c>
      <c r="J28" s="46">
        <f t="shared" si="6"/>
        <v>34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59</v>
      </c>
      <c r="F31" s="71">
        <v>15</v>
      </c>
      <c r="G31" s="46">
        <f t="shared" si="5"/>
        <v>74</v>
      </c>
      <c r="H31" s="78">
        <v>0</v>
      </c>
      <c r="I31" s="76">
        <v>0</v>
      </c>
      <c r="J31" s="46">
        <f t="shared" si="6"/>
        <v>72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4</v>
      </c>
      <c r="F32" s="71">
        <v>7</v>
      </c>
      <c r="G32" s="46">
        <f t="shared" si="5"/>
        <v>11</v>
      </c>
      <c r="H32" s="78">
        <v>0</v>
      </c>
      <c r="I32" s="76">
        <v>0</v>
      </c>
      <c r="J32" s="46">
        <f t="shared" si="6"/>
        <v>7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65</v>
      </c>
      <c r="P32" s="122">
        <f t="shared" si="3"/>
        <v>455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3</v>
      </c>
      <c r="F33" s="71">
        <v>7</v>
      </c>
      <c r="G33" s="46">
        <f t="shared" si="5"/>
        <v>10</v>
      </c>
      <c r="H33" s="78">
        <v>0</v>
      </c>
      <c r="I33" s="76">
        <v>0</v>
      </c>
      <c r="J33" s="46">
        <f t="shared" si="6"/>
        <v>8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22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2</v>
      </c>
      <c r="F35" s="71">
        <v>5</v>
      </c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3</v>
      </c>
      <c r="K39" s="72">
        <v>8</v>
      </c>
      <c r="L39" s="15">
        <v>50</v>
      </c>
      <c r="M39" s="65">
        <f t="shared" si="2"/>
        <v>400</v>
      </c>
      <c r="N39" s="17" t="s">
        <v>16</v>
      </c>
      <c r="O39" s="18">
        <v>150</v>
      </c>
      <c r="P39" s="122">
        <f t="shared" si="3"/>
        <v>250</v>
      </c>
      <c r="Q39" s="90">
        <v>27.84</v>
      </c>
      <c r="R39" s="43">
        <f t="shared" si="4"/>
        <v>222.72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6</v>
      </c>
      <c r="F41" s="71">
        <v>2</v>
      </c>
      <c r="G41" s="46">
        <f t="shared" si="5"/>
        <v>8</v>
      </c>
      <c r="H41" s="78">
        <v>0</v>
      </c>
      <c r="I41" s="76">
        <v>0</v>
      </c>
      <c r="J41" s="46">
        <f t="shared" si="6"/>
        <v>4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75</v>
      </c>
      <c r="P41" s="122">
        <f t="shared" si="3"/>
        <v>125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11</v>
      </c>
      <c r="F46" s="71">
        <v>3</v>
      </c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6"/>
        <v>2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2">
        <f t="shared" si="3"/>
        <v>150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10</v>
      </c>
      <c r="F48" s="71">
        <v>3</v>
      </c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5</v>
      </c>
      <c r="F49" s="71">
        <v>3</v>
      </c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5</v>
      </c>
      <c r="F50" s="71">
        <v>3</v>
      </c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16</v>
      </c>
      <c r="F53" s="71">
        <v>5</v>
      </c>
      <c r="G53" s="46">
        <f t="shared" si="5"/>
        <v>21</v>
      </c>
      <c r="H53" s="78">
        <v>0</v>
      </c>
      <c r="I53" s="76">
        <v>0</v>
      </c>
      <c r="J53" s="46">
        <f t="shared" si="6"/>
        <v>21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22</v>
      </c>
      <c r="F55" s="71">
        <v>3</v>
      </c>
      <c r="G55" s="46">
        <f t="shared" si="5"/>
        <v>25</v>
      </c>
      <c r="H55" s="78">
        <v>0</v>
      </c>
      <c r="I55" s="76">
        <v>0</v>
      </c>
      <c r="J55" s="46">
        <f t="shared" si="6"/>
        <v>24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7</v>
      </c>
      <c r="F56" s="71">
        <v>2</v>
      </c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14</v>
      </c>
      <c r="F57" s="71">
        <v>10</v>
      </c>
      <c r="G57" s="46">
        <f t="shared" si="5"/>
        <v>24</v>
      </c>
      <c r="H57" s="78">
        <v>0</v>
      </c>
      <c r="I57" s="76">
        <v>0</v>
      </c>
      <c r="J57" s="46">
        <f t="shared" si="6"/>
        <v>23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12</v>
      </c>
      <c r="F58" s="71">
        <v>3</v>
      </c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18</v>
      </c>
      <c r="F59" s="71">
        <v>3</v>
      </c>
      <c r="G59" s="46">
        <f t="shared" si="5"/>
        <v>21</v>
      </c>
      <c r="H59" s="78">
        <v>0</v>
      </c>
      <c r="I59" s="76">
        <v>0</v>
      </c>
      <c r="J59" s="46">
        <f t="shared" si="6"/>
        <v>20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18</v>
      </c>
      <c r="F62" s="71">
        <v>10</v>
      </c>
      <c r="G62" s="46">
        <f t="shared" si="5"/>
        <v>28</v>
      </c>
      <c r="H62" s="78">
        <v>0</v>
      </c>
      <c r="I62" s="76">
        <v>0</v>
      </c>
      <c r="J62" s="46">
        <f t="shared" si="6"/>
        <v>27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</v>
      </c>
      <c r="F77" s="71">
        <v>7</v>
      </c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13</v>
      </c>
      <c r="F112" s="71">
        <v>5</v>
      </c>
      <c r="G112" s="46">
        <f t="shared" si="23"/>
        <v>18</v>
      </c>
      <c r="H112" s="78">
        <v>0</v>
      </c>
      <c r="I112" s="76">
        <v>0</v>
      </c>
      <c r="J112" s="46">
        <f t="shared" si="24"/>
        <v>16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9</v>
      </c>
      <c r="F115" s="71">
        <v>20</v>
      </c>
      <c r="G115" s="46">
        <f t="shared" si="23"/>
        <v>29</v>
      </c>
      <c r="H115" s="78">
        <v>0</v>
      </c>
      <c r="I115" s="76">
        <v>0</v>
      </c>
      <c r="J115" s="46">
        <f t="shared" si="24"/>
        <v>29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1</v>
      </c>
      <c r="F132" s="71">
        <v>5</v>
      </c>
      <c r="G132" s="46">
        <f t="shared" si="23"/>
        <v>6</v>
      </c>
      <c r="H132" s="78">
        <v>0</v>
      </c>
      <c r="I132" s="76">
        <v>0</v>
      </c>
      <c r="J132" s="46">
        <f t="shared" si="24"/>
        <v>5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22">
        <f t="shared" si="8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5</v>
      </c>
      <c r="F133" s="71">
        <v>7</v>
      </c>
      <c r="G133" s="46">
        <f t="shared" si="23"/>
        <v>12</v>
      </c>
      <c r="H133" s="78">
        <v>0</v>
      </c>
      <c r="I133" s="76">
        <v>0</v>
      </c>
      <c r="J133" s="46">
        <f t="shared" si="24"/>
        <v>8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2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6</v>
      </c>
      <c r="F175" s="71">
        <v>5</v>
      </c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27</v>
      </c>
      <c r="F185" s="71"/>
      <c r="G185" s="46">
        <f t="shared" si="30"/>
        <v>27</v>
      </c>
      <c r="H185" s="78">
        <v>0</v>
      </c>
      <c r="I185" s="76">
        <v>0</v>
      </c>
      <c r="J185" s="46">
        <f t="shared" si="31"/>
        <v>26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13</v>
      </c>
      <c r="F193" s="71">
        <v>10</v>
      </c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21</v>
      </c>
      <c r="F194" s="71">
        <v>10</v>
      </c>
      <c r="G194" s="46">
        <f t="shared" si="30"/>
        <v>31</v>
      </c>
      <c r="H194" s="78">
        <v>0</v>
      </c>
      <c r="I194" s="76">
        <v>0</v>
      </c>
      <c r="J194" s="46">
        <f t="shared" si="31"/>
        <v>27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10</v>
      </c>
      <c r="F195" s="71">
        <v>5</v>
      </c>
      <c r="G195" s="46">
        <f t="shared" si="30"/>
        <v>15</v>
      </c>
      <c r="H195" s="78">
        <v>0</v>
      </c>
      <c r="I195" s="76">
        <v>0</v>
      </c>
      <c r="J195" s="46">
        <f t="shared" si="31"/>
        <v>12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2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23</v>
      </c>
      <c r="F196" s="71">
        <v>5</v>
      </c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+'13'!J248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+'13'!J249</f>
        <v>4</v>
      </c>
      <c r="F249" s="71">
        <v>5</v>
      </c>
      <c r="G249" s="46">
        <f t="shared" si="42"/>
        <v>9</v>
      </c>
      <c r="H249" s="78">
        <v>0</v>
      </c>
      <c r="I249" s="76">
        <v>0</v>
      </c>
      <c r="J249" s="46">
        <f t="shared" si="43"/>
        <v>4</v>
      </c>
      <c r="K249" s="72">
        <v>5</v>
      </c>
      <c r="L249" s="20">
        <v>50</v>
      </c>
      <c r="M249" s="65">
        <f t="shared" si="34"/>
        <v>250</v>
      </c>
      <c r="N249" s="17" t="s">
        <v>16</v>
      </c>
      <c r="O249" s="18">
        <v>150</v>
      </c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+'13'!J250</f>
        <v>2</v>
      </c>
      <c r="F250" s="71">
        <v>5</v>
      </c>
      <c r="G250" s="46">
        <f t="shared" si="42"/>
        <v>7</v>
      </c>
      <c r="H250" s="78">
        <v>0</v>
      </c>
      <c r="I250" s="76">
        <v>0</v>
      </c>
      <c r="J250" s="46">
        <f t="shared" si="43"/>
        <v>4</v>
      </c>
      <c r="K250" s="72">
        <v>3</v>
      </c>
      <c r="L250" s="20">
        <v>50</v>
      </c>
      <c r="M250" s="65">
        <f t="shared" si="34"/>
        <v>150</v>
      </c>
      <c r="N250" s="17" t="s">
        <v>16</v>
      </c>
      <c r="O250" s="18">
        <v>50</v>
      </c>
      <c r="P250" s="122">
        <f t="shared" si="35"/>
        <v>100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+'13'!J252</f>
        <v>20</v>
      </c>
      <c r="F252" s="71"/>
      <c r="G252" s="46">
        <f t="shared" si="42"/>
        <v>20</v>
      </c>
      <c r="H252" s="78">
        <v>0</v>
      </c>
      <c r="I252" s="76">
        <v>0</v>
      </c>
      <c r="J252" s="46">
        <f t="shared" si="43"/>
        <v>9</v>
      </c>
      <c r="K252" s="72">
        <v>11</v>
      </c>
      <c r="L252" s="20">
        <v>15</v>
      </c>
      <c r="M252" s="65">
        <f t="shared" si="34"/>
        <v>165</v>
      </c>
      <c r="N252" s="17" t="s">
        <v>16</v>
      </c>
      <c r="O252" s="18"/>
      <c r="P252" s="122">
        <f t="shared" si="35"/>
        <v>165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1865.5799999999997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5175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1235</v>
      </c>
      <c r="O264" s="2">
        <v>60</v>
      </c>
      <c r="P264" s="2">
        <v>100</v>
      </c>
      <c r="Q264" s="88">
        <v>15</v>
      </c>
      <c r="R264" s="2">
        <v>290</v>
      </c>
      <c r="S264" s="2">
        <v>200</v>
      </c>
      <c r="T264" s="2">
        <v>50</v>
      </c>
      <c r="U264" s="2">
        <v>150</v>
      </c>
      <c r="V264" s="2">
        <v>230</v>
      </c>
      <c r="W264" s="2">
        <v>15</v>
      </c>
      <c r="X264" s="2">
        <v>25</v>
      </c>
      <c r="Y264" s="2">
        <v>100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815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3125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3125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C265" sqref="C265"/>
      <selection pane="topRight" activeCell="C265" sqref="C265"/>
      <selection pane="bottomLeft" activeCell="C265" sqref="C265"/>
      <selection pane="bottomRight" activeCell="J5" sqref="J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58</v>
      </c>
      <c r="F5" s="71"/>
      <c r="G5" s="46">
        <f t="shared" ref="G5:G26" si="0">E5+F5</f>
        <v>58</v>
      </c>
      <c r="H5" s="78">
        <v>0</v>
      </c>
      <c r="I5" s="76">
        <v>0</v>
      </c>
      <c r="J5" s="46">
        <f t="shared" ref="J5:J26" si="1">+G5-H5-K5-I5</f>
        <v>55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179</v>
      </c>
      <c r="F6" s="71"/>
      <c r="G6" s="46">
        <f t="shared" si="0"/>
        <v>179</v>
      </c>
      <c r="H6" s="78">
        <v>0</v>
      </c>
      <c r="I6" s="76">
        <v>0</v>
      </c>
      <c r="J6" s="46">
        <f t="shared" si="1"/>
        <v>173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24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2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88</v>
      </c>
      <c r="F22" s="71"/>
      <c r="G22" s="46">
        <f t="shared" si="0"/>
        <v>88</v>
      </c>
      <c r="H22" s="78">
        <v>0</v>
      </c>
      <c r="I22" s="76">
        <v>0</v>
      </c>
      <c r="J22" s="46">
        <f t="shared" si="1"/>
        <v>83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42</v>
      </c>
      <c r="F24" s="71"/>
      <c r="G24" s="46">
        <f t="shared" si="0"/>
        <v>42</v>
      </c>
      <c r="H24" s="78">
        <v>0</v>
      </c>
      <c r="I24" s="76">
        <v>0</v>
      </c>
      <c r="J24" s="46">
        <f t="shared" si="1"/>
        <v>40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34</v>
      </c>
      <c r="F28" s="71"/>
      <c r="G28" s="46">
        <f t="shared" si="5"/>
        <v>34</v>
      </c>
      <c r="H28" s="78">
        <v>0</v>
      </c>
      <c r="I28" s="76">
        <v>0</v>
      </c>
      <c r="J28" s="46">
        <f t="shared" si="6"/>
        <v>34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6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21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23</v>
      </c>
      <c r="F57" s="71"/>
      <c r="G57" s="46">
        <f t="shared" si="5"/>
        <v>23</v>
      </c>
      <c r="H57" s="78">
        <v>0</v>
      </c>
      <c r="I57" s="76">
        <v>0</v>
      </c>
      <c r="J57" s="46">
        <f t="shared" si="6"/>
        <v>22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27</v>
      </c>
      <c r="F62" s="71"/>
      <c r="G62" s="46">
        <f t="shared" si="5"/>
        <v>27</v>
      </c>
      <c r="H62" s="78">
        <v>0</v>
      </c>
      <c r="I62" s="76">
        <v>0</v>
      </c>
      <c r="J62" s="46">
        <f t="shared" si="6"/>
        <v>26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29</v>
      </c>
      <c r="F115" s="71"/>
      <c r="G115" s="46">
        <f t="shared" si="23"/>
        <v>29</v>
      </c>
      <c r="H115" s="78">
        <v>0</v>
      </c>
      <c r="I115" s="76">
        <v>0</v>
      </c>
      <c r="J115" s="46">
        <f t="shared" si="24"/>
        <v>26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24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22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2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11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16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2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+'14'!J248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+'14'!J249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2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>
        <v>50</v>
      </c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+'14'!J250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3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+'14'!J252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1838.6299999999997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4715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1420</v>
      </c>
      <c r="O264" s="2">
        <v>115</v>
      </c>
      <c r="P264" s="2">
        <v>480</v>
      </c>
      <c r="Q264" s="88">
        <v>100</v>
      </c>
      <c r="R264" s="2">
        <v>250</v>
      </c>
      <c r="S264" s="2">
        <v>375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3175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3175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46"/>
  <sheetViews>
    <sheetView zoomScale="70" zoomScaleNormal="70" workbookViewId="0">
      <pane xSplit="10" ySplit="4" topLeftCell="M5" activePane="bottomRight" state="frozen"/>
      <selection activeCell="C265" sqref="C265"/>
      <selection pane="topRight" activeCell="C265" sqref="C265"/>
      <selection pane="bottomLeft" activeCell="C265" sqref="C265"/>
      <selection pane="bottomRight" activeCell="I20" sqref="I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55</v>
      </c>
      <c r="F5" s="71"/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55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173</v>
      </c>
      <c r="F6" s="71"/>
      <c r="G6" s="46">
        <f t="shared" si="0"/>
        <v>173</v>
      </c>
      <c r="H6" s="78">
        <v>0</v>
      </c>
      <c r="I6" s="76">
        <v>0</v>
      </c>
      <c r="J6" s="46">
        <f t="shared" si="1"/>
        <v>169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14</v>
      </c>
      <c r="K11" s="72">
        <v>10</v>
      </c>
      <c r="L11" s="15">
        <v>50</v>
      </c>
      <c r="M11" s="65">
        <f t="shared" si="2"/>
        <v>500</v>
      </c>
      <c r="N11" s="17" t="s">
        <v>16</v>
      </c>
      <c r="O11" s="18"/>
      <c r="P11" s="122">
        <f t="shared" si="3"/>
        <v>500</v>
      </c>
      <c r="Q11" s="121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1"/>
        <v>81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40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34</v>
      </c>
      <c r="F28" s="71"/>
      <c r="G28" s="46">
        <f t="shared" si="5"/>
        <v>34</v>
      </c>
      <c r="H28" s="78">
        <v>0</v>
      </c>
      <c r="I28" s="76">
        <v>0</v>
      </c>
      <c r="J28" s="46">
        <f t="shared" si="6"/>
        <v>34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70</v>
      </c>
      <c r="F31" s="71"/>
      <c r="G31" s="46">
        <f t="shared" si="5"/>
        <v>70</v>
      </c>
      <c r="H31" s="78">
        <v>0</v>
      </c>
      <c r="I31" s="76">
        <v>0</v>
      </c>
      <c r="J31" s="46">
        <f t="shared" si="6"/>
        <v>69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5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21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26</v>
      </c>
      <c r="F62" s="71"/>
      <c r="G62" s="46">
        <f t="shared" si="5"/>
        <v>26</v>
      </c>
      <c r="H62" s="78">
        <v>1</v>
      </c>
      <c r="I62" s="76">
        <v>0</v>
      </c>
      <c r="J62" s="46">
        <f t="shared" si="6"/>
        <v>25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4</v>
      </c>
      <c r="F72" s="71"/>
      <c r="G72" s="46">
        <f t="shared" si="5"/>
        <v>4</v>
      </c>
      <c r="H72" s="78">
        <v>1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10</v>
      </c>
      <c r="F175" s="71"/>
      <c r="G175" s="46">
        <f t="shared" si="30"/>
        <v>10</v>
      </c>
      <c r="H175" s="78">
        <v>2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27</v>
      </c>
      <c r="F196" s="71"/>
      <c r="G196" s="46">
        <f t="shared" si="30"/>
        <v>27</v>
      </c>
      <c r="H196" s="78">
        <v>0</v>
      </c>
      <c r="I196" s="76">
        <v>0</v>
      </c>
      <c r="J196" s="46">
        <f t="shared" si="31"/>
        <v>27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+'15'!J248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+'15'!J250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+'15'!J252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0</v>
      </c>
      <c r="K252" s="72">
        <v>9</v>
      </c>
      <c r="L252" s="20">
        <v>15</v>
      </c>
      <c r="M252" s="65">
        <f t="shared" si="34"/>
        <v>135</v>
      </c>
      <c r="N252" s="17" t="s">
        <v>16</v>
      </c>
      <c r="O252" s="18"/>
      <c r="P252" s="122">
        <f t="shared" si="35"/>
        <v>135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696.27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2015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840</v>
      </c>
      <c r="O264" s="2">
        <v>190</v>
      </c>
      <c r="P264" s="2">
        <v>130</v>
      </c>
      <c r="Q264" s="88">
        <v>120</v>
      </c>
      <c r="R264" s="2">
        <v>100</v>
      </c>
      <c r="S264" s="2">
        <v>200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65" sqref="C265"/>
      <selection pane="topRight" activeCell="C265" sqref="C265"/>
      <selection pane="bottomLeft" activeCell="C265" sqref="C265"/>
      <selection pane="bottomRight" activeCell="V39" sqref="V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55</v>
      </c>
      <c r="F5" s="71"/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52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169</v>
      </c>
      <c r="F6" s="71"/>
      <c r="G6" s="46">
        <f t="shared" si="0"/>
        <v>169</v>
      </c>
      <c r="H6" s="78">
        <v>0</v>
      </c>
      <c r="I6" s="76">
        <v>0</v>
      </c>
      <c r="J6" s="46">
        <f t="shared" si="1"/>
        <v>162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81</v>
      </c>
      <c r="F22" s="71"/>
      <c r="G22" s="46">
        <f t="shared" si="0"/>
        <v>81</v>
      </c>
      <c r="H22" s="78">
        <v>0</v>
      </c>
      <c r="I22" s="76">
        <v>0</v>
      </c>
      <c r="J22" s="46">
        <f t="shared" si="1"/>
        <v>81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38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34</v>
      </c>
      <c r="F28" s="71"/>
      <c r="G28" s="46">
        <f t="shared" si="5"/>
        <v>34</v>
      </c>
      <c r="H28" s="78">
        <v>0</v>
      </c>
      <c r="I28" s="76">
        <v>0</v>
      </c>
      <c r="J28" s="46">
        <f t="shared" si="6"/>
        <v>32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69</v>
      </c>
      <c r="F31" s="71"/>
      <c r="G31" s="46">
        <f t="shared" si="5"/>
        <v>69</v>
      </c>
      <c r="H31" s="78">
        <v>0</v>
      </c>
      <c r="I31" s="76">
        <v>0</v>
      </c>
      <c r="J31" s="46">
        <f t="shared" si="6"/>
        <v>68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20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22">
        <f>SUM(M55-O55)</f>
        <v>120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2">
        <f t="shared" si="3"/>
        <v>60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12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180</v>
      </c>
      <c r="P58" s="122">
        <f t="shared" si="3"/>
        <v>180</v>
      </c>
      <c r="Q58" s="121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16</v>
      </c>
      <c r="K59" s="72">
        <v>4</v>
      </c>
      <c r="L59" s="15">
        <v>120</v>
      </c>
      <c r="M59" s="65">
        <f t="shared" si="2"/>
        <v>480</v>
      </c>
      <c r="N59" s="17" t="s">
        <v>16</v>
      </c>
      <c r="O59" s="18">
        <v>240</v>
      </c>
      <c r="P59" s="122">
        <f t="shared" si="3"/>
        <v>240</v>
      </c>
      <c r="Q59" s="121">
        <v>29.83</v>
      </c>
      <c r="R59" s="43">
        <f t="shared" si="4"/>
        <v>119.32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20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8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27</v>
      </c>
      <c r="F196" s="71"/>
      <c r="G196" s="46">
        <f t="shared" si="30"/>
        <v>27</v>
      </c>
      <c r="H196" s="78">
        <v>0</v>
      </c>
      <c r="I196" s="76">
        <v>0</v>
      </c>
      <c r="J196" s="46">
        <f t="shared" si="31"/>
        <v>27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+'16'!J248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+'16'!J250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1321.1799999999998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720</v>
      </c>
      <c r="O264" s="2">
        <v>230</v>
      </c>
      <c r="P264" s="2">
        <v>200</v>
      </c>
      <c r="Q264" s="88">
        <v>290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65" sqref="C265"/>
      <selection pane="topRight" activeCell="C265" sqref="C265"/>
      <selection pane="bottomLeft" activeCell="C265" sqref="C265"/>
      <selection pane="bottomRight" activeCell="W19" sqref="W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162</v>
      </c>
      <c r="F6" s="71"/>
      <c r="G6" s="46">
        <f t="shared" si="0"/>
        <v>162</v>
      </c>
      <c r="H6" s="78">
        <v>0</v>
      </c>
      <c r="I6" s="76">
        <v>0</v>
      </c>
      <c r="J6" s="46">
        <f t="shared" si="1"/>
        <v>154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2">
        <f t="shared" ref="P6:P80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81</v>
      </c>
      <c r="F22" s="71"/>
      <c r="G22" s="46">
        <f t="shared" si="0"/>
        <v>81</v>
      </c>
      <c r="H22" s="78">
        <v>0</v>
      </c>
      <c r="I22" s="76">
        <v>0</v>
      </c>
      <c r="J22" s="46">
        <f t="shared" si="1"/>
        <v>79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32</v>
      </c>
      <c r="F28" s="71"/>
      <c r="G28" s="46">
        <f t="shared" si="5"/>
        <v>32</v>
      </c>
      <c r="H28" s="78">
        <v>0</v>
      </c>
      <c r="I28" s="76">
        <v>0</v>
      </c>
      <c r="J28" s="46">
        <f t="shared" si="6"/>
        <v>31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68</v>
      </c>
      <c r="F31" s="71"/>
      <c r="G31" s="46">
        <f t="shared" si="5"/>
        <v>68</v>
      </c>
      <c r="H31" s="78">
        <v>0</v>
      </c>
      <c r="I31" s="76">
        <v>0</v>
      </c>
      <c r="J31" s="46">
        <f t="shared" si="6"/>
        <v>67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21</v>
      </c>
      <c r="F57" s="71"/>
      <c r="G57" s="46">
        <f t="shared" si="5"/>
        <v>21</v>
      </c>
      <c r="H57" s="78">
        <v>0</v>
      </c>
      <c r="I57" s="76">
        <v>0</v>
      </c>
      <c r="J57" s="46">
        <f t="shared" si="6"/>
        <v>21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23</v>
      </c>
      <c r="F185" s="71"/>
      <c r="G185" s="46">
        <f t="shared" si="30"/>
        <v>23</v>
      </c>
      <c r="H185" s="78">
        <v>0</v>
      </c>
      <c r="I185" s="76">
        <v>0</v>
      </c>
      <c r="J185" s="46">
        <f t="shared" si="31"/>
        <v>22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20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27</v>
      </c>
      <c r="F196" s="71"/>
      <c r="G196" s="46">
        <f t="shared" si="30"/>
        <v>27</v>
      </c>
      <c r="H196" s="78">
        <v>0</v>
      </c>
      <c r="I196" s="76">
        <v>0</v>
      </c>
      <c r="J196" s="46">
        <f t="shared" si="31"/>
        <v>27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+'17'!J248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+'17'!J249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+'17'!J250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672.14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390</v>
      </c>
      <c r="O264" s="2">
        <v>270</v>
      </c>
      <c r="P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C265" sqref="C265"/>
      <selection pane="topRight" activeCell="C265" sqref="C265"/>
      <selection pane="bottomLeft" activeCell="C265" sqref="C265"/>
      <selection pane="bottomRight" activeCell="W20" sqref="W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68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154</v>
      </c>
      <c r="F6" s="71"/>
      <c r="G6" s="46">
        <f t="shared" si="0"/>
        <v>154</v>
      </c>
      <c r="H6" s="78">
        <v>0</v>
      </c>
      <c r="I6" s="76">
        <v>0</v>
      </c>
      <c r="J6" s="46">
        <f t="shared" si="1"/>
        <v>153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79</v>
      </c>
      <c r="F22" s="71"/>
      <c r="G22" s="46">
        <f t="shared" si="0"/>
        <v>79</v>
      </c>
      <c r="H22" s="78">
        <v>0</v>
      </c>
      <c r="I22" s="76">
        <v>0</v>
      </c>
      <c r="J22" s="46">
        <f t="shared" si="1"/>
        <v>79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1"/>
        <v>25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300</v>
      </c>
      <c r="P28" s="122">
        <f t="shared" si="3"/>
        <v>300</v>
      </c>
      <c r="Q28" s="121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67</v>
      </c>
      <c r="F31" s="71"/>
      <c r="G31" s="46">
        <f t="shared" si="5"/>
        <v>67</v>
      </c>
      <c r="H31" s="78">
        <v>0</v>
      </c>
      <c r="I31" s="76">
        <v>0</v>
      </c>
      <c r="J31" s="46">
        <f t="shared" si="1"/>
        <v>67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1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1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1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1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1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1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1"/>
        <v>10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1"/>
        <v>3</v>
      </c>
      <c r="K49" s="72">
        <v>2</v>
      </c>
      <c r="L49" s="20">
        <v>50</v>
      </c>
      <c r="M49" s="65">
        <f t="shared" si="2"/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1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1"/>
        <v>18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1"/>
        <v>19</v>
      </c>
      <c r="K55" s="72">
        <v>2</v>
      </c>
      <c r="L55" s="15">
        <v>120</v>
      </c>
      <c r="M55" s="65">
        <f t="shared" si="2"/>
        <v>240</v>
      </c>
      <c r="N55" s="17" t="s">
        <v>16</v>
      </c>
      <c r="O55" s="18">
        <v>120</v>
      </c>
      <c r="P55" s="122">
        <f>SUM(M55-O55)</f>
        <v>120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1"/>
        <v>9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21</v>
      </c>
      <c r="F57" s="71"/>
      <c r="G57" s="46">
        <f t="shared" si="5"/>
        <v>21</v>
      </c>
      <c r="H57" s="78">
        <v>0</v>
      </c>
      <c r="I57" s="76">
        <v>0</v>
      </c>
      <c r="J57" s="46">
        <f t="shared" si="1"/>
        <v>21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1"/>
        <v>11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1"/>
        <v>15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1"/>
        <v>21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14</v>
      </c>
      <c r="F112" s="71"/>
      <c r="G112" s="46">
        <f t="shared" si="18"/>
        <v>14</v>
      </c>
      <c r="H112" s="78">
        <v>0</v>
      </c>
      <c r="I112" s="76">
        <v>0</v>
      </c>
      <c r="J112" s="46">
        <f t="shared" si="6"/>
        <v>14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18"/>
        <v>9</v>
      </c>
      <c r="H113" s="78">
        <v>0</v>
      </c>
      <c r="I113" s="76">
        <v>0</v>
      </c>
      <c r="J113" s="46">
        <f t="shared" si="6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24</v>
      </c>
      <c r="F115" s="71"/>
      <c r="G115" s="46">
        <f t="shared" si="18"/>
        <v>24</v>
      </c>
      <c r="H115" s="78">
        <v>0</v>
      </c>
      <c r="I115" s="76">
        <v>0</v>
      </c>
      <c r="J115" s="46">
        <f t="shared" si="6"/>
        <v>22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0</v>
      </c>
      <c r="F116" s="71"/>
      <c r="G116" s="46">
        <f t="shared" si="18"/>
        <v>0</v>
      </c>
      <c r="H116" s="78">
        <v>0</v>
      </c>
      <c r="I116" s="76">
        <v>0</v>
      </c>
      <c r="J116" s="46">
        <f t="shared" si="6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3</v>
      </c>
      <c r="F132" s="71"/>
      <c r="G132" s="46">
        <f t="shared" si="18"/>
        <v>3</v>
      </c>
      <c r="H132" s="78">
        <v>0</v>
      </c>
      <c r="I132" s="76">
        <v>0</v>
      </c>
      <c r="J132" s="46">
        <f t="shared" si="6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7</v>
      </c>
      <c r="F133" s="71"/>
      <c r="G133" s="46">
        <f t="shared" si="18"/>
        <v>7</v>
      </c>
      <c r="H133" s="78">
        <v>0</v>
      </c>
      <c r="I133" s="76">
        <v>0</v>
      </c>
      <c r="J133" s="46">
        <f t="shared" ref="J133:J196" si="22">+G133-H133-K133-I133</f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8</v>
      </c>
      <c r="F175" s="71"/>
      <c r="G175" s="46">
        <f t="shared" si="24"/>
        <v>8</v>
      </c>
      <c r="H175" s="78">
        <v>0</v>
      </c>
      <c r="I175" s="76">
        <v>0</v>
      </c>
      <c r="J175" s="46">
        <f t="shared" si="22"/>
        <v>8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6</v>
      </c>
      <c r="F180" s="71"/>
      <c r="G180" s="46">
        <f t="shared" si="24"/>
        <v>6</v>
      </c>
      <c r="H180" s="78">
        <v>0</v>
      </c>
      <c r="I180" s="76">
        <v>0</v>
      </c>
      <c r="J180" s="46">
        <f t="shared" si="22"/>
        <v>6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22</v>
      </c>
      <c r="F185" s="71"/>
      <c r="G185" s="46">
        <f t="shared" si="24"/>
        <v>22</v>
      </c>
      <c r="H185" s="78">
        <v>0</v>
      </c>
      <c r="I185" s="76">
        <v>0</v>
      </c>
      <c r="J185" s="46">
        <f t="shared" si="22"/>
        <v>22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21</v>
      </c>
      <c r="F193" s="71"/>
      <c r="G193" s="46">
        <f t="shared" si="24"/>
        <v>21</v>
      </c>
      <c r="H193" s="78">
        <v>0</v>
      </c>
      <c r="I193" s="76">
        <v>0</v>
      </c>
      <c r="J193" s="46">
        <f t="shared" si="22"/>
        <v>20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20</v>
      </c>
      <c r="F194" s="71"/>
      <c r="G194" s="46">
        <f t="shared" si="24"/>
        <v>20</v>
      </c>
      <c r="H194" s="78">
        <v>0</v>
      </c>
      <c r="I194" s="76">
        <v>0</v>
      </c>
      <c r="J194" s="46">
        <f t="shared" si="22"/>
        <v>20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8</v>
      </c>
      <c r="F195" s="71"/>
      <c r="G195" s="46">
        <f t="shared" si="24"/>
        <v>8</v>
      </c>
      <c r="H195" s="78">
        <v>0</v>
      </c>
      <c r="I195" s="76">
        <v>0</v>
      </c>
      <c r="J195" s="46">
        <f t="shared" si="22"/>
        <v>8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27</v>
      </c>
      <c r="F196" s="71"/>
      <c r="G196" s="46">
        <f t="shared" si="24"/>
        <v>27</v>
      </c>
      <c r="H196" s="78">
        <v>0</v>
      </c>
      <c r="I196" s="76">
        <v>0</v>
      </c>
      <c r="J196" s="46">
        <f t="shared" si="22"/>
        <v>27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16</v>
      </c>
      <c r="F198" s="71"/>
      <c r="G198" s="46">
        <f t="shared" si="24"/>
        <v>16</v>
      </c>
      <c r="H198" s="78">
        <v>0</v>
      </c>
      <c r="I198" s="76">
        <v>0</v>
      </c>
      <c r="J198" s="46">
        <f t="shared" si="30"/>
        <v>16</v>
      </c>
      <c r="K198" s="72"/>
      <c r="L198" s="20">
        <v>150</v>
      </c>
      <c r="M198" s="65">
        <f t="shared" ref="M198:M259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24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24</v>
      </c>
      <c r="F217" s="71"/>
      <c r="G217" s="46">
        <f t="shared" si="24"/>
        <v>24</v>
      </c>
      <c r="H217" s="78">
        <v>0</v>
      </c>
      <c r="I217" s="76">
        <v>0</v>
      </c>
      <c r="J217" s="46">
        <f t="shared" si="30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+'18'!J248</f>
        <v>4</v>
      </c>
      <c r="F248" s="71"/>
      <c r="G248" s="46">
        <f t="shared" si="34"/>
        <v>4</v>
      </c>
      <c r="H248" s="78">
        <v>0</v>
      </c>
      <c r="I248" s="76">
        <v>0</v>
      </c>
      <c r="J248" s="46">
        <f t="shared" si="3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+'18'!J249</f>
        <v>2</v>
      </c>
      <c r="F249" s="71"/>
      <c r="G249" s="46">
        <f t="shared" si="34"/>
        <v>2</v>
      </c>
      <c r="H249" s="78">
        <v>0</v>
      </c>
      <c r="I249" s="76">
        <v>0</v>
      </c>
      <c r="J249" s="46">
        <f t="shared" si="30"/>
        <v>2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+'18'!J250</f>
        <v>3</v>
      </c>
      <c r="F250" s="71"/>
      <c r="G250" s="46">
        <f t="shared" si="34"/>
        <v>3</v>
      </c>
      <c r="H250" s="78">
        <v>0</v>
      </c>
      <c r="I250" s="76">
        <v>0</v>
      </c>
      <c r="J250" s="46">
        <f t="shared" si="30"/>
        <v>3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ref="P259" si="47">SUM(M259-O259)</f>
        <v>0</v>
      </c>
      <c r="Q259" s="90"/>
      <c r="R259" s="43">
        <f t="shared" ref="R259" si="4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647.46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100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C265" sqref="C265"/>
      <selection pane="topRight" activeCell="C265" sqref="C265"/>
      <selection pane="bottomLeft" activeCell="C265" sqref="C265"/>
      <selection pane="bottomRight" activeCell="J17" sqref="J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153</v>
      </c>
      <c r="F6" s="71"/>
      <c r="G6" s="46">
        <f t="shared" si="0"/>
        <v>153</v>
      </c>
      <c r="H6" s="78">
        <v>0</v>
      </c>
      <c r="I6" s="76">
        <v>0</v>
      </c>
      <c r="J6" s="46">
        <f t="shared" si="1"/>
        <v>151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79</v>
      </c>
      <c r="F22" s="71"/>
      <c r="G22" s="46">
        <f t="shared" si="0"/>
        <v>79</v>
      </c>
      <c r="H22" s="78">
        <v>0</v>
      </c>
      <c r="I22" s="76">
        <v>0</v>
      </c>
      <c r="J22" s="46">
        <f t="shared" si="1"/>
        <v>79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67</v>
      </c>
      <c r="F31" s="71"/>
      <c r="G31" s="46">
        <f t="shared" si="5"/>
        <v>67</v>
      </c>
      <c r="H31" s="78">
        <v>0</v>
      </c>
      <c r="I31" s="76">
        <v>0</v>
      </c>
      <c r="J31" s="46">
        <f t="shared" si="6"/>
        <v>67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18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21</v>
      </c>
      <c r="F57" s="71"/>
      <c r="G57" s="46">
        <f t="shared" si="5"/>
        <v>21</v>
      </c>
      <c r="H57" s="78">
        <v>0</v>
      </c>
      <c r="I57" s="76">
        <v>0</v>
      </c>
      <c r="J57" s="46">
        <f t="shared" si="6"/>
        <v>21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21</v>
      </c>
      <c r="F62" s="71"/>
      <c r="G62" s="46">
        <f t="shared" si="5"/>
        <v>21</v>
      </c>
      <c r="H62" s="78">
        <v>0</v>
      </c>
      <c r="I62" s="76">
        <v>0</v>
      </c>
      <c r="J62" s="46">
        <f t="shared" si="6"/>
        <v>21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7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0</v>
      </c>
      <c r="K132" s="72">
        <v>3</v>
      </c>
      <c r="L132" s="22">
        <v>60</v>
      </c>
      <c r="M132" s="65">
        <f t="shared" si="8"/>
        <v>180</v>
      </c>
      <c r="N132" s="17" t="s">
        <v>16</v>
      </c>
      <c r="O132" s="18">
        <v>90</v>
      </c>
      <c r="P132" s="122">
        <f t="shared" si="7"/>
        <v>90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22</v>
      </c>
      <c r="F185" s="71"/>
      <c r="G185" s="46">
        <f t="shared" si="27"/>
        <v>22</v>
      </c>
      <c r="H185" s="78">
        <v>0</v>
      </c>
      <c r="I185" s="76">
        <v>0</v>
      </c>
      <c r="J185" s="46">
        <f t="shared" si="28"/>
        <v>22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18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20</v>
      </c>
      <c r="F194" s="71"/>
      <c r="G194" s="46">
        <f t="shared" si="27"/>
        <v>20</v>
      </c>
      <c r="H194" s="78">
        <v>0</v>
      </c>
      <c r="I194" s="76">
        <v>0</v>
      </c>
      <c r="J194" s="46">
        <f t="shared" si="28"/>
        <v>19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7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27</v>
      </c>
      <c r="F196" s="71"/>
      <c r="G196" s="46">
        <f t="shared" si="27"/>
        <v>27</v>
      </c>
      <c r="H196" s="78">
        <v>0</v>
      </c>
      <c r="I196" s="76">
        <v>0</v>
      </c>
      <c r="J196" s="46">
        <f t="shared" si="28"/>
        <v>27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15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2">
        <f t="shared" ref="P198:P258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+'19'!J248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+'19'!J249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1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+'19'!J250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2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>
        <v>25</v>
      </c>
      <c r="P250" s="122">
        <f t="shared" si="35"/>
        <v>25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700.56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595</v>
      </c>
      <c r="O264" s="2">
        <v>130</v>
      </c>
      <c r="P264" s="2">
        <v>170</v>
      </c>
      <c r="Q264" s="88">
        <v>215</v>
      </c>
      <c r="R264" s="2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AC346"/>
  <sheetViews>
    <sheetView zoomScale="70" zoomScaleNormal="70" workbookViewId="0">
      <pane xSplit="10" ySplit="4" topLeftCell="K5" activePane="bottomRight" state="frozen"/>
      <selection activeCell="C265" sqref="C265"/>
      <selection pane="topRight" activeCell="C265" sqref="C265"/>
      <selection pane="bottomLeft" activeCell="C265" sqref="C265"/>
      <selection pane="bottomRight" activeCell="L19" sqref="L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51</v>
      </c>
      <c r="F5" s="71">
        <v>15</v>
      </c>
      <c r="G5" s="46">
        <f t="shared" ref="G5:G26" si="0">E5+F5</f>
        <v>66</v>
      </c>
      <c r="H5" s="78">
        <v>0</v>
      </c>
      <c r="I5" s="76">
        <v>0</v>
      </c>
      <c r="J5" s="46">
        <f t="shared" ref="J5:J26" si="1">+G5-H5-K5-I5</f>
        <v>63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151</v>
      </c>
      <c r="F6" s="71">
        <v>20</v>
      </c>
      <c r="G6" s="46">
        <f t="shared" si="0"/>
        <v>171</v>
      </c>
      <c r="H6" s="78">
        <v>0</v>
      </c>
      <c r="I6" s="76">
        <v>0</v>
      </c>
      <c r="J6" s="46">
        <f t="shared" si="1"/>
        <v>163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2">
        <f t="shared" ref="P6:P80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14</v>
      </c>
      <c r="F11" s="71">
        <v>10</v>
      </c>
      <c r="G11" s="46">
        <f t="shared" si="0"/>
        <v>24</v>
      </c>
      <c r="H11" s="78">
        <v>0</v>
      </c>
      <c r="I11" s="76">
        <v>0</v>
      </c>
      <c r="J11" s="46">
        <f t="shared" si="1"/>
        <v>20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50</v>
      </c>
      <c r="P11" s="122">
        <f>SUM(M11-O11)</f>
        <v>150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2</v>
      </c>
      <c r="F21" s="71">
        <v>5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79</v>
      </c>
      <c r="F22" s="71">
        <v>25</v>
      </c>
      <c r="G22" s="46">
        <f t="shared" si="0"/>
        <v>104</v>
      </c>
      <c r="H22" s="78">
        <v>0</v>
      </c>
      <c r="I22" s="76">
        <v>0</v>
      </c>
      <c r="J22" s="46">
        <f t="shared" si="1"/>
        <v>98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2">
        <f t="shared" si="3"/>
        <v>600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34</v>
      </c>
      <c r="F24" s="71">
        <v>10</v>
      </c>
      <c r="G24" s="46">
        <f t="shared" si="0"/>
        <v>44</v>
      </c>
      <c r="H24" s="78">
        <v>0</v>
      </c>
      <c r="I24" s="76">
        <v>0</v>
      </c>
      <c r="J24" s="46">
        <f t="shared" si="1"/>
        <v>40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25</v>
      </c>
      <c r="F28" s="71">
        <v>10</v>
      </c>
      <c r="G28" s="46">
        <f t="shared" si="5"/>
        <v>35</v>
      </c>
      <c r="H28" s="78">
        <v>0</v>
      </c>
      <c r="I28" s="76">
        <v>0</v>
      </c>
      <c r="J28" s="46">
        <f t="shared" si="6"/>
        <v>33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67</v>
      </c>
      <c r="F31" s="71">
        <v>15</v>
      </c>
      <c r="G31" s="46">
        <f t="shared" si="5"/>
        <v>82</v>
      </c>
      <c r="H31" s="78">
        <v>0</v>
      </c>
      <c r="I31" s="76">
        <v>0</v>
      </c>
      <c r="J31" s="46">
        <f t="shared" si="6"/>
        <v>77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4</v>
      </c>
      <c r="F32" s="71">
        <v>7</v>
      </c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22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4</v>
      </c>
      <c r="F35" s="71">
        <v>5</v>
      </c>
      <c r="G35" s="46">
        <f t="shared" si="5"/>
        <v>9</v>
      </c>
      <c r="H35" s="78">
        <v>0</v>
      </c>
      <c r="I35" s="76">
        <v>0</v>
      </c>
      <c r="J35" s="46">
        <f t="shared" si="6"/>
        <v>7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2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>
        <v>10</v>
      </c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22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0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100</v>
      </c>
      <c r="P41" s="122">
        <f t="shared" si="3"/>
        <v>100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13</v>
      </c>
      <c r="F46" s="71">
        <v>3</v>
      </c>
      <c r="G46" s="46">
        <f t="shared" si="5"/>
        <v>16</v>
      </c>
      <c r="H46" s="78">
        <v>0</v>
      </c>
      <c r="I46" s="76">
        <v>0</v>
      </c>
      <c r="J46" s="46">
        <f t="shared" si="6"/>
        <v>15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10</v>
      </c>
      <c r="F48" s="71">
        <v>3</v>
      </c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3</v>
      </c>
      <c r="F49" s="71">
        <v>3</v>
      </c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7</v>
      </c>
      <c r="F50" s="71">
        <v>3</v>
      </c>
      <c r="G50" s="46">
        <f t="shared" si="5"/>
        <v>10</v>
      </c>
      <c r="H50" s="78">
        <v>0</v>
      </c>
      <c r="I50" s="76">
        <v>0</v>
      </c>
      <c r="J50" s="46">
        <f t="shared" si="6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18</v>
      </c>
      <c r="F53" s="71">
        <v>5</v>
      </c>
      <c r="G53" s="46">
        <f t="shared" si="5"/>
        <v>23</v>
      </c>
      <c r="H53" s="78">
        <v>0</v>
      </c>
      <c r="I53" s="76">
        <v>0</v>
      </c>
      <c r="J53" s="46">
        <f t="shared" si="6"/>
        <v>21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18</v>
      </c>
      <c r="F55" s="71">
        <v>5</v>
      </c>
      <c r="G55" s="46">
        <f t="shared" si="5"/>
        <v>23</v>
      </c>
      <c r="H55" s="78">
        <v>0</v>
      </c>
      <c r="I55" s="76">
        <v>0</v>
      </c>
      <c r="J55" s="46">
        <f t="shared" si="6"/>
        <v>19</v>
      </c>
      <c r="K55" s="72">
        <v>4</v>
      </c>
      <c r="L55" s="15">
        <v>120</v>
      </c>
      <c r="M55" s="65">
        <f>+L55*K55</f>
        <v>480</v>
      </c>
      <c r="N55" s="17" t="s">
        <v>16</v>
      </c>
      <c r="O55" s="18">
        <v>140</v>
      </c>
      <c r="P55" s="122">
        <f>SUM(M55-O55)</f>
        <v>340</v>
      </c>
      <c r="Q55" s="121">
        <v>25.99</v>
      </c>
      <c r="R55" s="43">
        <f>+K55*Q55</f>
        <v>103.96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8</v>
      </c>
      <c r="F56" s="71">
        <v>2</v>
      </c>
      <c r="G56" s="46">
        <f t="shared" si="5"/>
        <v>10</v>
      </c>
      <c r="H56" s="78">
        <v>0</v>
      </c>
      <c r="I56" s="76">
        <v>0</v>
      </c>
      <c r="J56" s="46">
        <f t="shared" si="6"/>
        <v>9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21</v>
      </c>
      <c r="F57" s="71">
        <v>5</v>
      </c>
      <c r="G57" s="46">
        <f t="shared" si="5"/>
        <v>26</v>
      </c>
      <c r="H57" s="78">
        <v>0</v>
      </c>
      <c r="I57" s="76">
        <v>0</v>
      </c>
      <c r="J57" s="46">
        <f t="shared" si="6"/>
        <v>24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15</v>
      </c>
      <c r="F59" s="71">
        <v>5</v>
      </c>
      <c r="G59" s="46">
        <f t="shared" si="5"/>
        <v>20</v>
      </c>
      <c r="H59" s="78">
        <v>0</v>
      </c>
      <c r="I59" s="76">
        <v>0</v>
      </c>
      <c r="J59" s="46">
        <f t="shared" si="6"/>
        <v>19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21</v>
      </c>
      <c r="F62" s="71">
        <v>10</v>
      </c>
      <c r="G62" s="46">
        <f t="shared" si="5"/>
        <v>31</v>
      </c>
      <c r="H62" s="78">
        <v>0</v>
      </c>
      <c r="I62" s="76">
        <v>0</v>
      </c>
      <c r="J62" s="46">
        <f t="shared" si="6"/>
        <v>30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2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>
        <v>7</v>
      </c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0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>
        <v>25</v>
      </c>
      <c r="P83" s="122">
        <f t="shared" ref="P83:P91" si="11">SUM(M83-O83)</f>
        <v>25</v>
      </c>
      <c r="Q83" s="90">
        <v>18.14</v>
      </c>
      <c r="R83" s="43">
        <f t="shared" ref="R83:R91" si="12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1</v>
      </c>
      <c r="F84" s="71"/>
      <c r="G84" s="46">
        <f t="shared" si="5"/>
        <v>1</v>
      </c>
      <c r="H84" s="78">
        <v>0</v>
      </c>
      <c r="I84" s="76">
        <v>0</v>
      </c>
      <c r="J84" s="46">
        <f t="shared" si="6"/>
        <v>0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22">
        <f t="shared" si="11"/>
        <v>25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14</v>
      </c>
      <c r="F112" s="71">
        <v>5</v>
      </c>
      <c r="G112" s="46">
        <f t="shared" si="23"/>
        <v>19</v>
      </c>
      <c r="H112" s="78">
        <v>0</v>
      </c>
      <c r="I112" s="76">
        <v>0</v>
      </c>
      <c r="J112" s="46">
        <f t="shared" si="24"/>
        <v>17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19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5</v>
      </c>
      <c r="F133" s="71">
        <v>7</v>
      </c>
      <c r="G133" s="46">
        <f t="shared" si="23"/>
        <v>12</v>
      </c>
      <c r="H133" s="78">
        <v>0</v>
      </c>
      <c r="I133" s="76">
        <v>0</v>
      </c>
      <c r="J133" s="46">
        <f t="shared" si="24"/>
        <v>9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50</v>
      </c>
      <c r="P133" s="122">
        <f t="shared" si="8"/>
        <v>100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22</v>
      </c>
      <c r="F185" s="71"/>
      <c r="G185" s="46">
        <f t="shared" si="30"/>
        <v>22</v>
      </c>
      <c r="H185" s="78">
        <v>0</v>
      </c>
      <c r="I185" s="76">
        <v>0</v>
      </c>
      <c r="J185" s="46">
        <f t="shared" si="31"/>
        <v>22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15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27</v>
      </c>
      <c r="F196" s="71"/>
      <c r="G196" s="46">
        <f t="shared" si="30"/>
        <v>27</v>
      </c>
      <c r="H196" s="78">
        <v>0</v>
      </c>
      <c r="I196" s="76">
        <v>0</v>
      </c>
      <c r="J196" s="46">
        <f t="shared" si="31"/>
        <v>25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15</v>
      </c>
      <c r="F198" s="71">
        <v>10</v>
      </c>
      <c r="G198" s="46">
        <f t="shared" si="30"/>
        <v>25</v>
      </c>
      <c r="H198" s="78">
        <v>0</v>
      </c>
      <c r="I198" s="76">
        <v>0</v>
      </c>
      <c r="J198" s="46">
        <f t="shared" si="31"/>
        <v>24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2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+'20'!J248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+'20'!J249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+'20'!J250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0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>
        <v>50</v>
      </c>
      <c r="P250" s="122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2685.1899999999996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7480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3045</v>
      </c>
      <c r="O264" s="2">
        <v>220</v>
      </c>
      <c r="P264" s="2">
        <v>515</v>
      </c>
      <c r="Q264" s="2">
        <v>60</v>
      </c>
      <c r="R264" s="2">
        <v>150</v>
      </c>
      <c r="S264" s="2">
        <v>100</v>
      </c>
      <c r="T264" s="2">
        <v>200</v>
      </c>
      <c r="U264" s="2">
        <v>50</v>
      </c>
      <c r="V264" s="2">
        <v>300</v>
      </c>
      <c r="W264" s="2">
        <v>320</v>
      </c>
      <c r="X264" s="2">
        <v>120</v>
      </c>
      <c r="Y264" s="2">
        <v>210</v>
      </c>
      <c r="Z264" s="2">
        <v>300</v>
      </c>
      <c r="AA264" s="2">
        <v>50</v>
      </c>
      <c r="AB264" s="2">
        <v>200</v>
      </c>
      <c r="AC264" s="2">
        <v>250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1150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3285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3285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C265" sqref="C265"/>
      <selection pane="topRight" activeCell="C265" sqref="C265"/>
      <selection pane="bottomLeft" activeCell="C265" sqref="C265"/>
      <selection pane="bottomRight" activeCell="X39" sqref="X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63</v>
      </c>
      <c r="F5" s="71"/>
      <c r="G5" s="46">
        <f t="shared" ref="G5:G26" si="0">E5+F5</f>
        <v>63</v>
      </c>
      <c r="H5" s="78">
        <v>0</v>
      </c>
      <c r="I5" s="76">
        <v>0</v>
      </c>
      <c r="J5" s="46">
        <f t="shared" ref="J5:J26" si="1">+G5-H5-K5-I5</f>
        <v>61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163</v>
      </c>
      <c r="F6" s="71"/>
      <c r="G6" s="46">
        <f t="shared" si="0"/>
        <v>163</v>
      </c>
      <c r="H6" s="78">
        <v>0</v>
      </c>
      <c r="I6" s="76">
        <v>0</v>
      </c>
      <c r="J6" s="46">
        <f t="shared" si="1"/>
        <v>161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5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65</v>
      </c>
      <c r="P20" s="122">
        <f t="shared" si="3"/>
        <v>130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98</v>
      </c>
      <c r="F22" s="71"/>
      <c r="G22" s="46">
        <f t="shared" si="0"/>
        <v>98</v>
      </c>
      <c r="H22" s="78">
        <v>0</v>
      </c>
      <c r="I22" s="76">
        <v>0</v>
      </c>
      <c r="J22" s="46">
        <f t="shared" si="1"/>
        <v>92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2">
        <f t="shared" si="3"/>
        <v>600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39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77</v>
      </c>
      <c r="F31" s="71"/>
      <c r="G31" s="46">
        <f t="shared" si="5"/>
        <v>77</v>
      </c>
      <c r="H31" s="78">
        <v>0</v>
      </c>
      <c r="I31" s="76">
        <v>0</v>
      </c>
      <c r="J31" s="46">
        <f t="shared" si="6"/>
        <v>68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2">
        <f t="shared" si="3"/>
        <v>900</v>
      </c>
      <c r="Q31" s="121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5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20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24</v>
      </c>
      <c r="F57" s="71"/>
      <c r="G57" s="46">
        <f t="shared" si="5"/>
        <v>24</v>
      </c>
      <c r="H57" s="78">
        <v>0</v>
      </c>
      <c r="I57" s="76">
        <v>0</v>
      </c>
      <c r="J57" s="46">
        <f t="shared" si="6"/>
        <v>24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30</v>
      </c>
      <c r="F62" s="71"/>
      <c r="G62" s="46">
        <f t="shared" si="5"/>
        <v>30</v>
      </c>
      <c r="H62" s="78">
        <v>0</v>
      </c>
      <c r="I62" s="76">
        <v>0</v>
      </c>
      <c r="J62" s="46">
        <f t="shared" si="6"/>
        <v>30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4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22">
        <f t="shared" si="3"/>
        <v>250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7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>SUM(M115-O115)</f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4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/>
      <c r="P133" s="122">
        <f t="shared" si="8"/>
        <v>250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22</v>
      </c>
      <c r="F185" s="71"/>
      <c r="G185" s="46">
        <f t="shared" si="30"/>
        <v>22</v>
      </c>
      <c r="H185" s="78">
        <v>0</v>
      </c>
      <c r="I185" s="76">
        <v>0</v>
      </c>
      <c r="J185" s="46">
        <f t="shared" si="31"/>
        <v>21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16</v>
      </c>
      <c r="F193" s="71">
        <v>10</v>
      </c>
      <c r="G193" s="46">
        <f t="shared" si="30"/>
        <v>26</v>
      </c>
      <c r="H193" s="78">
        <v>0</v>
      </c>
      <c r="I193" s="76">
        <v>0</v>
      </c>
      <c r="J193" s="46">
        <f t="shared" si="31"/>
        <v>23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15</v>
      </c>
      <c r="F194" s="71">
        <v>20</v>
      </c>
      <c r="G194" s="46">
        <f t="shared" si="30"/>
        <v>35</v>
      </c>
      <c r="H194" s="78">
        <v>0</v>
      </c>
      <c r="I194" s="76">
        <v>0</v>
      </c>
      <c r="J194" s="46">
        <f t="shared" si="31"/>
        <v>33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6</v>
      </c>
      <c r="F195" s="71">
        <v>5</v>
      </c>
      <c r="G195" s="46">
        <f t="shared" si="30"/>
        <v>11</v>
      </c>
      <c r="H195" s="78">
        <v>0</v>
      </c>
      <c r="I195" s="76">
        <v>0</v>
      </c>
      <c r="J195" s="46">
        <f t="shared" si="31"/>
        <v>9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25</v>
      </c>
      <c r="F196" s="71">
        <v>5</v>
      </c>
      <c r="G196" s="46">
        <f t="shared" si="30"/>
        <v>30</v>
      </c>
      <c r="H196" s="78">
        <v>0</v>
      </c>
      <c r="I196" s="76">
        <v>0</v>
      </c>
      <c r="J196" s="46">
        <f t="shared" si="31"/>
        <v>29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24</v>
      </c>
      <c r="F198" s="71"/>
      <c r="G198" s="46">
        <f t="shared" si="30"/>
        <v>24</v>
      </c>
      <c r="H198" s="78">
        <v>0</v>
      </c>
      <c r="I198" s="76">
        <v>0</v>
      </c>
      <c r="J198" s="46">
        <f t="shared" si="31"/>
        <v>23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2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+'21'!J248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+'21'!J249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+'21'!J250</f>
        <v>0</v>
      </c>
      <c r="F250" s="71">
        <v>5</v>
      </c>
      <c r="G250" s="46">
        <f t="shared" si="42"/>
        <v>5</v>
      </c>
      <c r="H250" s="78">
        <v>0</v>
      </c>
      <c r="I250" s="76">
        <v>0</v>
      </c>
      <c r="J250" s="46">
        <f t="shared" si="43"/>
        <v>3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/>
      <c r="P250" s="122">
        <f t="shared" si="35"/>
        <v>100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1874.5799999999995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4745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1255</v>
      </c>
      <c r="O264" s="2">
        <v>100</v>
      </c>
      <c r="P264" s="2">
        <v>400</v>
      </c>
      <c r="Q264" s="2">
        <v>280</v>
      </c>
      <c r="R264" s="2">
        <v>150</v>
      </c>
      <c r="S264" s="2">
        <v>50</v>
      </c>
      <c r="T264" s="2">
        <v>150</v>
      </c>
      <c r="U264" s="2">
        <v>65</v>
      </c>
      <c r="V264" s="2">
        <v>60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3325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3325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65" sqref="C265"/>
      <selection pane="topRight" activeCell="C265" sqref="C265"/>
      <selection pane="bottomLeft" activeCell="C265" sqref="C265"/>
      <selection pane="bottomRight" activeCell="K19" sqref="K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61</v>
      </c>
      <c r="F5" s="71"/>
      <c r="G5" s="46">
        <f t="shared" ref="G5:G26" si="0">E5+F5</f>
        <v>61</v>
      </c>
      <c r="H5" s="78">
        <v>0</v>
      </c>
      <c r="I5" s="76">
        <v>0</v>
      </c>
      <c r="J5" s="46">
        <f t="shared" ref="J5:J26" si="1">+G5-H5-K5-I5</f>
        <v>61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161</v>
      </c>
      <c r="F6" s="71"/>
      <c r="G6" s="46">
        <f t="shared" si="0"/>
        <v>161</v>
      </c>
      <c r="H6" s="78">
        <v>0</v>
      </c>
      <c r="I6" s="76">
        <v>0</v>
      </c>
      <c r="J6" s="46">
        <f t="shared" si="1"/>
        <v>160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92</v>
      </c>
      <c r="F22" s="71"/>
      <c r="G22" s="46">
        <f t="shared" si="0"/>
        <v>92</v>
      </c>
      <c r="H22" s="78">
        <v>0</v>
      </c>
      <c r="I22" s="76">
        <v>0</v>
      </c>
      <c r="J22" s="46">
        <f t="shared" si="1"/>
        <v>91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68</v>
      </c>
      <c r="F31" s="71"/>
      <c r="G31" s="46">
        <f t="shared" si="5"/>
        <v>68</v>
      </c>
      <c r="H31" s="78">
        <v>0</v>
      </c>
      <c r="I31" s="76">
        <v>0</v>
      </c>
      <c r="J31" s="46">
        <f t="shared" si="6"/>
        <v>62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 t="shared" si="3"/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24</v>
      </c>
      <c r="F57" s="71"/>
      <c r="G57" s="46">
        <f t="shared" si="5"/>
        <v>24</v>
      </c>
      <c r="H57" s="78">
        <v>0</v>
      </c>
      <c r="I57" s="76">
        <v>0</v>
      </c>
      <c r="J57" s="46">
        <f t="shared" si="6"/>
        <v>23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18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30</v>
      </c>
      <c r="F62" s="71"/>
      <c r="G62" s="46">
        <f t="shared" si="5"/>
        <v>30</v>
      </c>
      <c r="H62" s="78">
        <v>0</v>
      </c>
      <c r="I62" s="76">
        <v>0</v>
      </c>
      <c r="J62" s="46">
        <f t="shared" si="6"/>
        <v>30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>
        <v>4</v>
      </c>
      <c r="G132" s="46">
        <f t="shared" si="20"/>
        <v>4</v>
      </c>
      <c r="H132" s="78">
        <v>0</v>
      </c>
      <c r="I132" s="76">
        <v>0</v>
      </c>
      <c r="J132" s="46">
        <f t="shared" si="21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21</v>
      </c>
      <c r="F185" s="71"/>
      <c r="G185" s="46">
        <f t="shared" si="27"/>
        <v>21</v>
      </c>
      <c r="H185" s="78">
        <v>0</v>
      </c>
      <c r="I185" s="76">
        <v>0</v>
      </c>
      <c r="J185" s="46">
        <f t="shared" si="28"/>
        <v>21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23</v>
      </c>
      <c r="F193" s="71"/>
      <c r="G193" s="46">
        <f t="shared" si="27"/>
        <v>23</v>
      </c>
      <c r="H193" s="78">
        <v>0</v>
      </c>
      <c r="I193" s="76">
        <v>0</v>
      </c>
      <c r="J193" s="46">
        <f t="shared" si="28"/>
        <v>23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33</v>
      </c>
      <c r="F194" s="71"/>
      <c r="G194" s="46">
        <f t="shared" si="27"/>
        <v>33</v>
      </c>
      <c r="H194" s="78">
        <v>0</v>
      </c>
      <c r="I194" s="76">
        <v>0</v>
      </c>
      <c r="J194" s="46">
        <f t="shared" si="28"/>
        <v>33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23</v>
      </c>
      <c r="F198" s="71"/>
      <c r="G198" s="46">
        <f t="shared" si="27"/>
        <v>23</v>
      </c>
      <c r="H198" s="78">
        <v>0</v>
      </c>
      <c r="I198" s="76">
        <v>0</v>
      </c>
      <c r="J198" s="46">
        <f t="shared" si="28"/>
        <v>23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4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ref="P247" si="45">SUM(M247-O247)</f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+'22'!J248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ref="P248:P258" si="46">SUM(M248-O248)</f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+'22'!J249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4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46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+'22'!J250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1</v>
      </c>
      <c r="K250" s="72">
        <v>2</v>
      </c>
      <c r="L250" s="20">
        <v>50</v>
      </c>
      <c r="M250" s="65">
        <f t="shared" si="31"/>
        <v>100</v>
      </c>
      <c r="N250" s="17" t="s">
        <v>16</v>
      </c>
      <c r="O250" s="18"/>
      <c r="P250" s="122">
        <f t="shared" si="46"/>
        <v>100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4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4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536.84000000000015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165</v>
      </c>
      <c r="O264" s="2">
        <v>165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65" sqref="C265"/>
      <selection pane="topRight" activeCell="C265" sqref="C265"/>
      <selection pane="bottomLeft" activeCell="C265" sqref="C265"/>
      <selection pane="bottomRight" activeCell="V14" sqref="V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61</v>
      </c>
      <c r="F5" s="71"/>
      <c r="G5" s="46">
        <f t="shared" ref="G5:G26" si="0">E5+F5</f>
        <v>61</v>
      </c>
      <c r="H5" s="78">
        <v>0</v>
      </c>
      <c r="I5" s="76">
        <v>0</v>
      </c>
      <c r="J5" s="46">
        <f t="shared" ref="J5:J26" si="1">+G5-H5-K5-I5</f>
        <v>55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2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160</v>
      </c>
      <c r="F6" s="71"/>
      <c r="G6" s="46">
        <f t="shared" si="0"/>
        <v>160</v>
      </c>
      <c r="H6" s="78">
        <v>0</v>
      </c>
      <c r="I6" s="76">
        <v>0</v>
      </c>
      <c r="J6" s="46">
        <f t="shared" si="1"/>
        <v>155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91</v>
      </c>
      <c r="F22" s="71"/>
      <c r="G22" s="46">
        <f t="shared" si="0"/>
        <v>91</v>
      </c>
      <c r="H22" s="78">
        <v>0</v>
      </c>
      <c r="I22" s="76">
        <v>0</v>
      </c>
      <c r="J22" s="46">
        <f t="shared" si="1"/>
        <v>86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62</v>
      </c>
      <c r="F31" s="71"/>
      <c r="G31" s="46">
        <f t="shared" si="5"/>
        <v>62</v>
      </c>
      <c r="H31" s="78">
        <v>0</v>
      </c>
      <c r="I31" s="76">
        <v>0</v>
      </c>
      <c r="J31" s="46">
        <f t="shared" si="6"/>
        <v>62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23</v>
      </c>
      <c r="F57" s="71"/>
      <c r="G57" s="46">
        <f t="shared" si="5"/>
        <v>23</v>
      </c>
      <c r="H57" s="78">
        <v>0</v>
      </c>
      <c r="I57" s="76">
        <v>0</v>
      </c>
      <c r="J57" s="46">
        <f t="shared" si="6"/>
        <v>23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30</v>
      </c>
      <c r="F62" s="71"/>
      <c r="G62" s="46">
        <f t="shared" si="5"/>
        <v>30</v>
      </c>
      <c r="H62" s="78">
        <v>0</v>
      </c>
      <c r="I62" s="76">
        <v>0</v>
      </c>
      <c r="J62" s="46">
        <f t="shared" si="6"/>
        <v>30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23</v>
      </c>
      <c r="F198" s="71"/>
      <c r="G198" s="46">
        <f t="shared" si="30"/>
        <v>23</v>
      </c>
      <c r="H198" s="78">
        <v>0</v>
      </c>
      <c r="I198" s="76">
        <v>0</v>
      </c>
      <c r="J198" s="46">
        <f t="shared" si="31"/>
        <v>22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2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+'23'!J248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+'23'!J249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+'23'!J250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891.95999999999992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200</v>
      </c>
      <c r="P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65" sqref="C265"/>
      <selection pane="topRight" activeCell="C265" sqref="C265"/>
      <selection pane="bottomLeft" activeCell="C265" sqref="C265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55</v>
      </c>
      <c r="F5" s="71"/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55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155</v>
      </c>
      <c r="F6" s="71"/>
      <c r="G6" s="46">
        <f t="shared" si="0"/>
        <v>155</v>
      </c>
      <c r="H6" s="78">
        <v>0</v>
      </c>
      <c r="I6" s="76">
        <v>0</v>
      </c>
      <c r="J6" s="46">
        <f t="shared" si="1"/>
        <v>154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85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150</v>
      </c>
      <c r="P24" s="122">
        <f t="shared" si="3"/>
        <v>150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62</v>
      </c>
      <c r="F31" s="71"/>
      <c r="G31" s="46">
        <f t="shared" si="5"/>
        <v>62</v>
      </c>
      <c r="H31" s="78">
        <v>0</v>
      </c>
      <c r="I31" s="76">
        <v>0</v>
      </c>
      <c r="J31" s="46">
        <f t="shared" si="6"/>
        <v>60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22">
        <f t="shared" si="3"/>
        <v>150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18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23</v>
      </c>
      <c r="F57" s="71"/>
      <c r="G57" s="46">
        <f t="shared" si="5"/>
        <v>23</v>
      </c>
      <c r="H57" s="78">
        <v>0</v>
      </c>
      <c r="I57" s="76">
        <v>0</v>
      </c>
      <c r="J57" s="46">
        <f t="shared" si="6"/>
        <v>22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2">
        <f t="shared" si="3"/>
        <v>60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30</v>
      </c>
      <c r="F62" s="71"/>
      <c r="G62" s="46">
        <f t="shared" si="5"/>
        <v>30</v>
      </c>
      <c r="H62" s="78">
        <v>0</v>
      </c>
      <c r="I62" s="76">
        <v>0</v>
      </c>
      <c r="J62" s="46">
        <f t="shared" si="6"/>
        <v>29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2">
        <f t="shared" si="3"/>
        <v>60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21</v>
      </c>
      <c r="F185" s="71"/>
      <c r="G185" s="46">
        <f t="shared" si="27"/>
        <v>21</v>
      </c>
      <c r="H185" s="78">
        <v>0</v>
      </c>
      <c r="I185" s="76">
        <v>0</v>
      </c>
      <c r="J185" s="46">
        <f t="shared" si="28"/>
        <v>21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32</v>
      </c>
      <c r="F194" s="71"/>
      <c r="G194" s="46">
        <f t="shared" si="27"/>
        <v>32</v>
      </c>
      <c r="H194" s="78">
        <v>0</v>
      </c>
      <c r="I194" s="76">
        <v>0</v>
      </c>
      <c r="J194" s="46">
        <f t="shared" si="28"/>
        <v>31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22</v>
      </c>
      <c r="F198" s="71"/>
      <c r="G198" s="46">
        <f t="shared" si="27"/>
        <v>22</v>
      </c>
      <c r="H198" s="78">
        <v>0</v>
      </c>
      <c r="I198" s="76">
        <v>0</v>
      </c>
      <c r="J198" s="46">
        <f t="shared" si="28"/>
        <v>22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+'24'!J248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+'24'!J249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+'24'!J250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0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/>
      <c r="P250" s="122">
        <f t="shared" si="36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658.61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430</v>
      </c>
      <c r="O264" s="2">
        <v>430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C265" sqref="C265"/>
      <selection pane="topRight" activeCell="C265" sqref="C265"/>
      <selection pane="bottomLeft" activeCell="C265" sqref="C265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55</v>
      </c>
      <c r="F5" s="71"/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54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154</v>
      </c>
      <c r="F6" s="71"/>
      <c r="G6" s="46">
        <f t="shared" si="0"/>
        <v>154</v>
      </c>
      <c r="H6" s="78">
        <v>0</v>
      </c>
      <c r="I6" s="76">
        <v>0</v>
      </c>
      <c r="J6" s="46">
        <f t="shared" si="1"/>
        <v>153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85</v>
      </c>
      <c r="F22" s="71"/>
      <c r="G22" s="46">
        <f t="shared" si="0"/>
        <v>85</v>
      </c>
      <c r="H22" s="78">
        <v>0</v>
      </c>
      <c r="I22" s="76">
        <v>0</v>
      </c>
      <c r="J22" s="46">
        <f t="shared" si="1"/>
        <v>78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200</v>
      </c>
      <c r="P22" s="122">
        <f t="shared" si="3"/>
        <v>500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35</v>
      </c>
      <c r="F24" s="71"/>
      <c r="G24" s="46">
        <f t="shared" si="0"/>
        <v>35</v>
      </c>
      <c r="H24" s="78">
        <v>0</v>
      </c>
      <c r="I24" s="76">
        <v>0</v>
      </c>
      <c r="J24" s="46">
        <f t="shared" si="1"/>
        <v>32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2">
        <f t="shared" si="3"/>
        <v>250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25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250</v>
      </c>
      <c r="P28" s="122">
        <f t="shared" si="3"/>
        <v>250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60</v>
      </c>
      <c r="F31" s="71"/>
      <c r="G31" s="46">
        <f t="shared" si="5"/>
        <v>60</v>
      </c>
      <c r="H31" s="78">
        <v>0</v>
      </c>
      <c r="I31" s="76">
        <v>0</v>
      </c>
      <c r="J31" s="46">
        <f t="shared" si="6"/>
        <v>60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18</v>
      </c>
      <c r="F55" s="71"/>
      <c r="G55" s="46">
        <f t="shared" si="5"/>
        <v>18</v>
      </c>
      <c r="H55" s="78">
        <v>0</v>
      </c>
      <c r="I55" s="76">
        <v>0</v>
      </c>
      <c r="J55" s="46">
        <f t="shared" si="6"/>
        <v>17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7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29</v>
      </c>
      <c r="F62" s="71"/>
      <c r="G62" s="46">
        <f t="shared" si="5"/>
        <v>29</v>
      </c>
      <c r="H62" s="78">
        <v>0</v>
      </c>
      <c r="I62" s="76">
        <v>0</v>
      </c>
      <c r="J62" s="46">
        <f t="shared" si="6"/>
        <v>29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21</v>
      </c>
      <c r="F185" s="71"/>
      <c r="G185" s="46">
        <f t="shared" si="27"/>
        <v>21</v>
      </c>
      <c r="H185" s="78">
        <v>0</v>
      </c>
      <c r="I185" s="76">
        <v>0</v>
      </c>
      <c r="J185" s="46">
        <f t="shared" si="28"/>
        <v>20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31</v>
      </c>
      <c r="F194" s="71"/>
      <c r="G194" s="46">
        <f t="shared" si="27"/>
        <v>31</v>
      </c>
      <c r="H194" s="78">
        <v>0</v>
      </c>
      <c r="I194" s="76">
        <v>0</v>
      </c>
      <c r="J194" s="46">
        <f t="shared" si="28"/>
        <v>30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22</v>
      </c>
      <c r="F198" s="71"/>
      <c r="G198" s="46">
        <f t="shared" si="27"/>
        <v>22</v>
      </c>
      <c r="H198" s="78">
        <v>0</v>
      </c>
      <c r="I198" s="76">
        <v>0</v>
      </c>
      <c r="J198" s="46">
        <f t="shared" si="28"/>
        <v>22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+'25'!J248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+'25'!J249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949.08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2725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1045</v>
      </c>
      <c r="O264" s="2">
        <v>65</v>
      </c>
      <c r="P264" s="2">
        <v>200</v>
      </c>
      <c r="Q264" s="2">
        <v>130</v>
      </c>
      <c r="R264" s="2">
        <v>100</v>
      </c>
      <c r="S264" s="2">
        <v>100</v>
      </c>
      <c r="T264" s="2">
        <v>50</v>
      </c>
      <c r="U264" s="2">
        <v>100</v>
      </c>
      <c r="V264" s="2">
        <v>300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1110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C265" sqref="C265"/>
      <selection pane="topRight" activeCell="C265" sqref="C265"/>
      <selection pane="bottomLeft" activeCell="C265" sqref="C265"/>
      <selection pane="bottomRight" activeCell="N113" sqref="N1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54</v>
      </c>
      <c r="F5" s="71"/>
      <c r="G5" s="46">
        <f t="shared" ref="G5:G26" si="0">E5+F5</f>
        <v>54</v>
      </c>
      <c r="H5" s="78">
        <v>0</v>
      </c>
      <c r="I5" s="76">
        <v>0</v>
      </c>
      <c r="J5" s="46">
        <f t="shared" ref="J5:J26" si="1">+G5-H5-K5-I5</f>
        <v>44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100</v>
      </c>
      <c r="P5" s="122">
        <f>SUM(M5-O5)</f>
        <v>400</v>
      </c>
      <c r="Q5" s="121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153</v>
      </c>
      <c r="F6" s="71"/>
      <c r="G6" s="46">
        <f t="shared" si="0"/>
        <v>153</v>
      </c>
      <c r="H6" s="78">
        <v>0</v>
      </c>
      <c r="I6" s="76">
        <v>0</v>
      </c>
      <c r="J6" s="46">
        <f t="shared" si="1"/>
        <v>145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2">
        <f t="shared" ref="P6:P69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11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2">
        <f t="shared" si="3"/>
        <v>250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6</v>
      </c>
      <c r="F21" s="71"/>
      <c r="G21" s="46">
        <f t="shared" si="0"/>
        <v>6</v>
      </c>
      <c r="H21" s="78">
        <v>1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22">
        <f t="shared" si="3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78</v>
      </c>
      <c r="F22" s="71"/>
      <c r="G22" s="46">
        <f t="shared" si="0"/>
        <v>78</v>
      </c>
      <c r="H22" s="78">
        <v>0</v>
      </c>
      <c r="I22" s="76">
        <v>0</v>
      </c>
      <c r="J22" s="46">
        <f t="shared" si="1"/>
        <v>76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32</v>
      </c>
      <c r="F24" s="71"/>
      <c r="G24" s="46">
        <f t="shared" si="0"/>
        <v>32</v>
      </c>
      <c r="H24" s="78">
        <v>0</v>
      </c>
      <c r="I24" s="76">
        <v>0</v>
      </c>
      <c r="J24" s="46">
        <f t="shared" si="1"/>
        <v>32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60</v>
      </c>
      <c r="F31" s="71"/>
      <c r="G31" s="46">
        <f t="shared" si="5"/>
        <v>60</v>
      </c>
      <c r="H31" s="78">
        <v>0</v>
      </c>
      <c r="I31" s="76">
        <v>0</v>
      </c>
      <c r="J31" s="46">
        <f t="shared" si="6"/>
        <v>53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2">
        <f t="shared" si="3"/>
        <v>700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22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>
        <v>7</v>
      </c>
      <c r="G33" s="46">
        <f t="shared" si="5"/>
        <v>7</v>
      </c>
      <c r="H33" s="78">
        <v>0</v>
      </c>
      <c r="I33" s="76">
        <v>0</v>
      </c>
      <c r="J33" s="46">
        <f t="shared" si="6"/>
        <v>4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195</v>
      </c>
      <c r="P33" s="122">
        <f t="shared" si="3"/>
        <v>195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3"/>
        <v>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17</v>
      </c>
      <c r="F55" s="71"/>
      <c r="G55" s="46">
        <f t="shared" si="5"/>
        <v>17</v>
      </c>
      <c r="H55" s="78">
        <v>0</v>
      </c>
      <c r="I55" s="76">
        <v>0</v>
      </c>
      <c r="J55" s="46">
        <f t="shared" si="6"/>
        <v>17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22</v>
      </c>
      <c r="F57" s="71"/>
      <c r="G57" s="46">
        <f t="shared" si="5"/>
        <v>22</v>
      </c>
      <c r="H57" s="78">
        <v>1</v>
      </c>
      <c r="I57" s="76">
        <v>0</v>
      </c>
      <c r="J57" s="46">
        <f t="shared" si="6"/>
        <v>20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8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2">
        <f t="shared" si="3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29</v>
      </c>
      <c r="F62" s="71"/>
      <c r="G62" s="46">
        <f t="shared" si="5"/>
        <v>29</v>
      </c>
      <c r="H62" s="78">
        <v>1</v>
      </c>
      <c r="I62" s="76">
        <v>0</v>
      </c>
      <c r="J62" s="46">
        <f t="shared" si="6"/>
        <v>27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6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>
        <v>50</v>
      </c>
      <c r="P113" s="122">
        <f t="shared" si="7"/>
        <v>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4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 t="shared" si="26"/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20</v>
      </c>
      <c r="F185" s="71"/>
      <c r="G185" s="46">
        <f t="shared" si="27"/>
        <v>20</v>
      </c>
      <c r="H185" s="78">
        <v>0</v>
      </c>
      <c r="I185" s="76">
        <v>0</v>
      </c>
      <c r="J185" s="46">
        <f t="shared" si="28"/>
        <v>17</v>
      </c>
      <c r="K185" s="72">
        <v>3</v>
      </c>
      <c r="L185" s="20">
        <v>80</v>
      </c>
      <c r="M185" s="65">
        <f t="shared" si="31"/>
        <v>240</v>
      </c>
      <c r="N185" s="17" t="s">
        <v>16</v>
      </c>
      <c r="O185" s="18"/>
      <c r="P185" s="122">
        <f t="shared" si="26"/>
        <v>240</v>
      </c>
      <c r="Q185" s="90">
        <v>63</v>
      </c>
      <c r="R185" s="43">
        <f t="shared" si="32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20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30</v>
      </c>
      <c r="F194" s="71"/>
      <c r="G194" s="46">
        <f t="shared" si="27"/>
        <v>30</v>
      </c>
      <c r="H194" s="78">
        <v>0</v>
      </c>
      <c r="I194" s="76">
        <v>0</v>
      </c>
      <c r="J194" s="46">
        <f t="shared" si="28"/>
        <v>28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3</v>
      </c>
      <c r="K195" s="72">
        <v>5</v>
      </c>
      <c r="L195" s="20">
        <v>60</v>
      </c>
      <c r="M195" s="65">
        <f t="shared" si="31"/>
        <v>300</v>
      </c>
      <c r="N195" s="17" t="s">
        <v>16</v>
      </c>
      <c r="O195" s="18"/>
      <c r="P195" s="122">
        <f t="shared" si="26"/>
        <v>300</v>
      </c>
      <c r="Q195" s="90">
        <v>38</v>
      </c>
      <c r="R195" s="43">
        <f t="shared" si="32"/>
        <v>190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27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2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22</v>
      </c>
      <c r="F198" s="71"/>
      <c r="G198" s="46">
        <f t="shared" si="27"/>
        <v>22</v>
      </c>
      <c r="H198" s="78">
        <v>0</v>
      </c>
      <c r="I198" s="76">
        <v>0</v>
      </c>
      <c r="J198" s="46">
        <f t="shared" si="28"/>
        <v>21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2">
        <f t="shared" ref="P198:P258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+'26'!J248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+'26'!J249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2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>
        <v>50</v>
      </c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2466.58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6150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1310</v>
      </c>
      <c r="O264" s="2">
        <v>50</v>
      </c>
      <c r="P264" s="2">
        <v>120</v>
      </c>
      <c r="Q264" s="2">
        <v>60</v>
      </c>
      <c r="R264" s="2">
        <v>130</v>
      </c>
      <c r="S264" s="2">
        <v>500</v>
      </c>
      <c r="T264" s="2">
        <v>300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965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3875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3875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C265" sqref="C265"/>
      <selection pane="topRight" activeCell="C265" sqref="C265"/>
      <selection pane="bottomLeft" activeCell="C265" sqref="C265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44</v>
      </c>
      <c r="F5" s="71">
        <v>20</v>
      </c>
      <c r="G5" s="46">
        <f t="shared" ref="G5:G26" si="0">E5+F5</f>
        <v>64</v>
      </c>
      <c r="H5" s="78">
        <v>0</v>
      </c>
      <c r="I5" s="76">
        <v>0</v>
      </c>
      <c r="J5" s="46">
        <f t="shared" ref="J5:J26" si="1">+G5-H5-K5-I5</f>
        <v>59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145</v>
      </c>
      <c r="F6" s="71">
        <v>20</v>
      </c>
      <c r="G6" s="46">
        <f t="shared" si="0"/>
        <v>165</v>
      </c>
      <c r="H6" s="78">
        <v>0</v>
      </c>
      <c r="I6" s="76">
        <v>0</v>
      </c>
      <c r="J6" s="46">
        <f t="shared" si="1"/>
        <v>157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2">
        <f t="shared" ref="P6:P69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11</v>
      </c>
      <c r="F11" s="71">
        <v>8</v>
      </c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3</v>
      </c>
      <c r="F21" s="71">
        <v>5</v>
      </c>
      <c r="G21" s="46">
        <f t="shared" si="0"/>
        <v>8</v>
      </c>
      <c r="H21" s="78">
        <v>0</v>
      </c>
      <c r="I21" s="76">
        <v>0</v>
      </c>
      <c r="J21" s="46">
        <f t="shared" si="1"/>
        <v>5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>
        <v>85</v>
      </c>
      <c r="P21" s="122">
        <f t="shared" si="3"/>
        <v>170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76</v>
      </c>
      <c r="F22" s="71">
        <v>23</v>
      </c>
      <c r="G22" s="46">
        <f t="shared" si="0"/>
        <v>99</v>
      </c>
      <c r="H22" s="78">
        <v>0</v>
      </c>
      <c r="I22" s="76">
        <v>0</v>
      </c>
      <c r="J22" s="46">
        <f t="shared" si="1"/>
        <v>97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32</v>
      </c>
      <c r="F24" s="71">
        <v>10</v>
      </c>
      <c r="G24" s="46">
        <f t="shared" si="0"/>
        <v>42</v>
      </c>
      <c r="H24" s="78">
        <v>0</v>
      </c>
      <c r="I24" s="76">
        <v>0</v>
      </c>
      <c r="J24" s="46">
        <f t="shared" si="1"/>
        <v>41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23</v>
      </c>
      <c r="F28" s="71">
        <v>8</v>
      </c>
      <c r="G28" s="46">
        <f t="shared" si="5"/>
        <v>31</v>
      </c>
      <c r="H28" s="78">
        <v>0</v>
      </c>
      <c r="I28" s="76">
        <v>0</v>
      </c>
      <c r="J28" s="46">
        <f t="shared" si="6"/>
        <v>28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53</v>
      </c>
      <c r="F31" s="71">
        <v>20</v>
      </c>
      <c r="G31" s="46">
        <f t="shared" si="5"/>
        <v>73</v>
      </c>
      <c r="H31" s="78">
        <v>0</v>
      </c>
      <c r="I31" s="76">
        <v>0</v>
      </c>
      <c r="J31" s="46">
        <f t="shared" si="6"/>
        <v>73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4</v>
      </c>
      <c r="F32" s="71">
        <v>7</v>
      </c>
      <c r="G32" s="46">
        <f t="shared" si="5"/>
        <v>11</v>
      </c>
      <c r="H32" s="78">
        <v>0</v>
      </c>
      <c r="I32" s="76">
        <v>0</v>
      </c>
      <c r="J32" s="46">
        <f t="shared" si="6"/>
        <v>6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>
        <v>130</v>
      </c>
      <c r="P32" s="122">
        <f t="shared" si="3"/>
        <v>520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4</v>
      </c>
      <c r="F33" s="71">
        <v>7</v>
      </c>
      <c r="G33" s="46">
        <f t="shared" si="5"/>
        <v>11</v>
      </c>
      <c r="H33" s="78">
        <v>0</v>
      </c>
      <c r="I33" s="76">
        <v>0</v>
      </c>
      <c r="J33" s="46">
        <f t="shared" si="6"/>
        <v>7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>
        <v>260</v>
      </c>
      <c r="P33" s="122">
        <f t="shared" si="3"/>
        <v>260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3</v>
      </c>
      <c r="F35" s="71">
        <v>5</v>
      </c>
      <c r="G35" s="46">
        <f t="shared" si="5"/>
        <v>8</v>
      </c>
      <c r="H35" s="78">
        <v>0</v>
      </c>
      <c r="I35" s="76">
        <v>0</v>
      </c>
      <c r="J35" s="46">
        <f t="shared" si="6"/>
        <v>6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2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5</v>
      </c>
      <c r="F39" s="71">
        <v>10</v>
      </c>
      <c r="G39" s="46">
        <f t="shared" si="5"/>
        <v>15</v>
      </c>
      <c r="H39" s="78">
        <v>0</v>
      </c>
      <c r="I39" s="76">
        <v>0</v>
      </c>
      <c r="J39" s="46">
        <f t="shared" si="6"/>
        <v>11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22">
        <f t="shared" si="3"/>
        <v>100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2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3</v>
      </c>
      <c r="F41" s="71">
        <v>5</v>
      </c>
      <c r="G41" s="46">
        <f t="shared" si="5"/>
        <v>8</v>
      </c>
      <c r="H41" s="78">
        <v>0</v>
      </c>
      <c r="I41" s="76">
        <v>0</v>
      </c>
      <c r="J41" s="46">
        <f t="shared" si="6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11</v>
      </c>
      <c r="F48" s="71">
        <v>3</v>
      </c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</v>
      </c>
      <c r="F49" s="71">
        <v>9</v>
      </c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7</v>
      </c>
      <c r="F50" s="71">
        <v>3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17</v>
      </c>
      <c r="F53" s="71">
        <v>5</v>
      </c>
      <c r="G53" s="46">
        <f t="shared" si="5"/>
        <v>22</v>
      </c>
      <c r="H53" s="78">
        <v>0</v>
      </c>
      <c r="I53" s="76">
        <v>0</v>
      </c>
      <c r="J53" s="46">
        <f t="shared" si="6"/>
        <v>21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17</v>
      </c>
      <c r="F55" s="71">
        <v>5</v>
      </c>
      <c r="G55" s="46">
        <f t="shared" si="5"/>
        <v>22</v>
      </c>
      <c r="H55" s="78">
        <v>0</v>
      </c>
      <c r="I55" s="76">
        <v>0</v>
      </c>
      <c r="J55" s="46">
        <f t="shared" si="6"/>
        <v>20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2">
        <f t="shared" si="3"/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7</v>
      </c>
      <c r="F56" s="71">
        <v>2</v>
      </c>
      <c r="G56" s="46">
        <f t="shared" si="5"/>
        <v>9</v>
      </c>
      <c r="H56" s="78">
        <v>0</v>
      </c>
      <c r="I56" s="76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20</v>
      </c>
      <c r="F57" s="71">
        <v>5</v>
      </c>
      <c r="G57" s="46">
        <f t="shared" si="5"/>
        <v>25</v>
      </c>
      <c r="H57" s="78">
        <v>0</v>
      </c>
      <c r="I57" s="76">
        <v>0</v>
      </c>
      <c r="J57" s="46">
        <f t="shared" si="6"/>
        <v>24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8</v>
      </c>
      <c r="F58" s="71">
        <v>5</v>
      </c>
      <c r="G58" s="46">
        <f t="shared" si="5"/>
        <v>13</v>
      </c>
      <c r="H58" s="78">
        <v>0</v>
      </c>
      <c r="I58" s="76">
        <v>0</v>
      </c>
      <c r="J58" s="46">
        <f t="shared" si="6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18</v>
      </c>
      <c r="F59" s="71">
        <v>5</v>
      </c>
      <c r="G59" s="46">
        <f t="shared" si="5"/>
        <v>23</v>
      </c>
      <c r="H59" s="78">
        <v>0</v>
      </c>
      <c r="I59" s="76">
        <v>0</v>
      </c>
      <c r="J59" s="46">
        <f t="shared" si="6"/>
        <v>23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27</v>
      </c>
      <c r="F62" s="71">
        <v>10</v>
      </c>
      <c r="G62" s="46">
        <f t="shared" si="5"/>
        <v>37</v>
      </c>
      <c r="H62" s="78">
        <v>0</v>
      </c>
      <c r="I62" s="76">
        <v>0</v>
      </c>
      <c r="J62" s="46">
        <f t="shared" si="6"/>
        <v>36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2</v>
      </c>
      <c r="F72" s="71">
        <v>1</v>
      </c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7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>
        <v>10</v>
      </c>
      <c r="G77" s="46">
        <f t="shared" si="5"/>
        <v>12</v>
      </c>
      <c r="H77" s="78">
        <v>0</v>
      </c>
      <c r="I77" s="76">
        <v>0</v>
      </c>
      <c r="J77" s="46">
        <f t="shared" si="6"/>
        <v>12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15</v>
      </c>
      <c r="F112" s="71">
        <v>20</v>
      </c>
      <c r="G112" s="46">
        <f t="shared" si="20"/>
        <v>35</v>
      </c>
      <c r="H112" s="78">
        <v>0</v>
      </c>
      <c r="I112" s="76">
        <v>0</v>
      </c>
      <c r="J112" s="46">
        <f t="shared" si="21"/>
        <v>35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6</v>
      </c>
      <c r="F113" s="71">
        <v>6</v>
      </c>
      <c r="G113" s="46">
        <f t="shared" si="20"/>
        <v>12</v>
      </c>
      <c r="H113" s="78">
        <v>0</v>
      </c>
      <c r="I113" s="76">
        <v>0</v>
      </c>
      <c r="J113" s="46">
        <f t="shared" si="21"/>
        <v>11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14</v>
      </c>
      <c r="F115" s="71">
        <v>14</v>
      </c>
      <c r="G115" s="46">
        <f t="shared" si="20"/>
        <v>28</v>
      </c>
      <c r="H115" s="78">
        <v>0</v>
      </c>
      <c r="I115" s="76">
        <v>0</v>
      </c>
      <c r="J115" s="46">
        <f t="shared" si="21"/>
        <v>28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>
        <v>8</v>
      </c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2</v>
      </c>
      <c r="F132" s="71">
        <v>11</v>
      </c>
      <c r="G132" s="46">
        <f t="shared" si="20"/>
        <v>13</v>
      </c>
      <c r="H132" s="78">
        <v>0</v>
      </c>
      <c r="I132" s="76">
        <v>0</v>
      </c>
      <c r="J132" s="46">
        <f t="shared" si="21"/>
        <v>9</v>
      </c>
      <c r="K132" s="72">
        <v>4</v>
      </c>
      <c r="L132" s="22">
        <v>60</v>
      </c>
      <c r="M132" s="65">
        <f t="shared" si="8"/>
        <v>240</v>
      </c>
      <c r="N132" s="17" t="s">
        <v>16</v>
      </c>
      <c r="O132" s="18">
        <v>90</v>
      </c>
      <c r="P132" s="122">
        <f t="shared" si="7"/>
        <v>150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3</v>
      </c>
      <c r="F133" s="71">
        <v>10</v>
      </c>
      <c r="G133" s="46">
        <f t="shared" si="20"/>
        <v>13</v>
      </c>
      <c r="H133" s="78">
        <v>0</v>
      </c>
      <c r="I133" s="76">
        <v>0</v>
      </c>
      <c r="J133" s="46">
        <f t="shared" si="21"/>
        <v>12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4</v>
      </c>
      <c r="F175" s="71">
        <v>4</v>
      </c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17</v>
      </c>
      <c r="F185" s="71"/>
      <c r="G185" s="46">
        <f t="shared" si="27"/>
        <v>17</v>
      </c>
      <c r="H185" s="78">
        <v>0</v>
      </c>
      <c r="I185" s="76">
        <v>0</v>
      </c>
      <c r="J185" s="46">
        <f t="shared" si="28"/>
        <v>14</v>
      </c>
      <c r="K185" s="72">
        <v>3</v>
      </c>
      <c r="L185" s="20">
        <v>80</v>
      </c>
      <c r="M185" s="65">
        <f t="shared" si="31"/>
        <v>240</v>
      </c>
      <c r="N185" s="17" t="s">
        <v>16</v>
      </c>
      <c r="O185" s="18"/>
      <c r="P185" s="122">
        <f t="shared" si="26"/>
        <v>240</v>
      </c>
      <c r="Q185" s="90">
        <v>63</v>
      </c>
      <c r="R185" s="43">
        <f t="shared" si="32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20</v>
      </c>
      <c r="F193" s="71">
        <v>5</v>
      </c>
      <c r="G193" s="46">
        <f t="shared" si="27"/>
        <v>25</v>
      </c>
      <c r="H193" s="78">
        <v>0</v>
      </c>
      <c r="I193" s="76">
        <v>0</v>
      </c>
      <c r="J193" s="46">
        <f t="shared" si="28"/>
        <v>23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28</v>
      </c>
      <c r="F194" s="71">
        <v>15</v>
      </c>
      <c r="G194" s="46">
        <f t="shared" si="27"/>
        <v>43</v>
      </c>
      <c r="H194" s="78">
        <v>0</v>
      </c>
      <c r="I194" s="76">
        <v>0</v>
      </c>
      <c r="J194" s="46">
        <f t="shared" si="28"/>
        <v>37</v>
      </c>
      <c r="K194" s="72">
        <v>6</v>
      </c>
      <c r="L194" s="20">
        <v>120</v>
      </c>
      <c r="M194" s="65">
        <f t="shared" si="31"/>
        <v>720</v>
      </c>
      <c r="N194" s="17" t="s">
        <v>16</v>
      </c>
      <c r="O194" s="18"/>
      <c r="P194" s="122">
        <f t="shared" si="26"/>
        <v>720</v>
      </c>
      <c r="Q194" s="90">
        <v>73</v>
      </c>
      <c r="R194" s="43">
        <f t="shared" si="32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3</v>
      </c>
      <c r="F195" s="71">
        <v>5</v>
      </c>
      <c r="G195" s="46">
        <f t="shared" si="27"/>
        <v>8</v>
      </c>
      <c r="H195" s="78">
        <v>0</v>
      </c>
      <c r="I195" s="76">
        <v>0</v>
      </c>
      <c r="J195" s="46">
        <f t="shared" si="28"/>
        <v>4</v>
      </c>
      <c r="K195" s="72">
        <v>4</v>
      </c>
      <c r="L195" s="20">
        <v>60</v>
      </c>
      <c r="M195" s="65">
        <f t="shared" si="31"/>
        <v>240</v>
      </c>
      <c r="N195" s="17" t="s">
        <v>16</v>
      </c>
      <c r="O195" s="18"/>
      <c r="P195" s="122">
        <f t="shared" si="26"/>
        <v>240</v>
      </c>
      <c r="Q195" s="90">
        <v>38</v>
      </c>
      <c r="R195" s="43">
        <f t="shared" si="32"/>
        <v>152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27</v>
      </c>
      <c r="F196" s="71">
        <v>5</v>
      </c>
      <c r="G196" s="46">
        <f t="shared" si="27"/>
        <v>32</v>
      </c>
      <c r="H196" s="78">
        <v>0</v>
      </c>
      <c r="I196" s="76">
        <v>0</v>
      </c>
      <c r="J196" s="46">
        <f t="shared" si="28"/>
        <v>28</v>
      </c>
      <c r="K196" s="72">
        <v>4</v>
      </c>
      <c r="L196" s="20">
        <v>120</v>
      </c>
      <c r="M196" s="65">
        <f t="shared" si="31"/>
        <v>480</v>
      </c>
      <c r="N196" s="17" t="s">
        <v>16</v>
      </c>
      <c r="O196" s="18"/>
      <c r="P196" s="122">
        <f t="shared" si="26"/>
        <v>480</v>
      </c>
      <c r="Q196" s="90">
        <v>73</v>
      </c>
      <c r="R196" s="43">
        <f t="shared" si="32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21</v>
      </c>
      <c r="F198" s="71"/>
      <c r="G198" s="46">
        <f t="shared" si="27"/>
        <v>21</v>
      </c>
      <c r="H198" s="78">
        <v>0</v>
      </c>
      <c r="I198" s="76">
        <v>0</v>
      </c>
      <c r="J198" s="46">
        <f t="shared" si="28"/>
        <v>19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22">
        <f t="shared" ref="P198:P258" si="35">SUM(M198-O198)</f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+'27'!J248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+'27'!J249</f>
        <v>2</v>
      </c>
      <c r="F249" s="71">
        <v>7</v>
      </c>
      <c r="G249" s="46">
        <f t="shared" si="39"/>
        <v>9</v>
      </c>
      <c r="H249" s="78">
        <v>0</v>
      </c>
      <c r="I249" s="76">
        <v>0</v>
      </c>
      <c r="J249" s="46">
        <f t="shared" si="40"/>
        <v>6</v>
      </c>
      <c r="K249" s="72">
        <v>3</v>
      </c>
      <c r="L249" s="20">
        <v>50</v>
      </c>
      <c r="M249" s="65">
        <f t="shared" si="31"/>
        <v>150</v>
      </c>
      <c r="N249" s="17" t="s">
        <v>16</v>
      </c>
      <c r="O249" s="18">
        <v>50</v>
      </c>
      <c r="P249" s="122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+'27'!J250</f>
        <v>0</v>
      </c>
      <c r="F250" s="71">
        <v>5</v>
      </c>
      <c r="G250" s="46">
        <f t="shared" si="39"/>
        <v>5</v>
      </c>
      <c r="H250" s="78">
        <v>0</v>
      </c>
      <c r="I250" s="76">
        <v>0</v>
      </c>
      <c r="J250" s="46">
        <f t="shared" si="40"/>
        <v>5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2868.54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7080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2055</v>
      </c>
      <c r="O264" s="2">
        <v>50</v>
      </c>
      <c r="P264" s="2">
        <v>65</v>
      </c>
      <c r="Q264" s="2">
        <v>110</v>
      </c>
      <c r="R264" s="2">
        <v>100</v>
      </c>
      <c r="S264" s="2">
        <v>100</v>
      </c>
      <c r="T264" s="2">
        <v>260</v>
      </c>
      <c r="U264" s="2">
        <v>170</v>
      </c>
      <c r="V264" s="2">
        <v>55</v>
      </c>
      <c r="W264" s="2">
        <v>125</v>
      </c>
      <c r="X264" s="2">
        <v>310</v>
      </c>
      <c r="Y264" s="2">
        <v>120</v>
      </c>
      <c r="Z264" s="2">
        <v>150</v>
      </c>
      <c r="AA264" s="2">
        <v>200</v>
      </c>
      <c r="AB264" s="2">
        <v>240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1110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3915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3915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Y346"/>
  <sheetViews>
    <sheetView zoomScale="70" zoomScaleNormal="70" workbookViewId="0">
      <pane xSplit="10" ySplit="4" topLeftCell="K254" activePane="bottomRight" state="frozen"/>
      <selection activeCell="C265" sqref="C265"/>
      <selection pane="topRight" activeCell="C265" sqref="C265"/>
      <selection pane="bottomLeft" activeCell="C265" sqref="C265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59</v>
      </c>
      <c r="F5" s="71"/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54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157</v>
      </c>
      <c r="F6" s="71"/>
      <c r="G6" s="46">
        <f t="shared" si="0"/>
        <v>157</v>
      </c>
      <c r="H6" s="78">
        <v>0</v>
      </c>
      <c r="I6" s="76">
        <v>0</v>
      </c>
      <c r="J6" s="46">
        <f t="shared" si="1"/>
        <v>152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97</v>
      </c>
      <c r="F22" s="71"/>
      <c r="G22" s="46">
        <f t="shared" si="0"/>
        <v>97</v>
      </c>
      <c r="H22" s="78">
        <v>0</v>
      </c>
      <c r="I22" s="76">
        <v>0</v>
      </c>
      <c r="J22" s="46">
        <f t="shared" si="1"/>
        <v>87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122">
        <f t="shared" si="3"/>
        <v>1000</v>
      </c>
      <c r="Q22" s="121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41</v>
      </c>
      <c r="F24" s="71"/>
      <c r="G24" s="46">
        <f t="shared" si="0"/>
        <v>41</v>
      </c>
      <c r="H24" s="78">
        <v>0</v>
      </c>
      <c r="I24" s="76">
        <v>0</v>
      </c>
      <c r="J24" s="46">
        <f t="shared" si="1"/>
        <v>39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69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4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2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21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15</v>
      </c>
      <c r="K55" s="72">
        <v>5</v>
      </c>
      <c r="L55" s="15">
        <v>120</v>
      </c>
      <c r="M55" s="65">
        <f>+L55*K55</f>
        <v>600</v>
      </c>
      <c r="N55" s="17" t="s">
        <v>16</v>
      </c>
      <c r="O55" s="18">
        <v>140</v>
      </c>
      <c r="P55" s="122">
        <f t="shared" si="3"/>
        <v>460</v>
      </c>
      <c r="Q55" s="121">
        <v>25.99</v>
      </c>
      <c r="R55" s="43">
        <f>+K55*Q55</f>
        <v>129.94999999999999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24</v>
      </c>
      <c r="F57" s="71"/>
      <c r="G57" s="46">
        <f t="shared" si="5"/>
        <v>24</v>
      </c>
      <c r="H57" s="78">
        <v>0</v>
      </c>
      <c r="I57" s="76">
        <v>0</v>
      </c>
      <c r="J57" s="46">
        <f t="shared" si="6"/>
        <v>20</v>
      </c>
      <c r="K57" s="72">
        <v>4</v>
      </c>
      <c r="L57" s="15">
        <v>120</v>
      </c>
      <c r="M57" s="65">
        <f t="shared" si="2"/>
        <v>480</v>
      </c>
      <c r="N57" s="17" t="s">
        <v>16</v>
      </c>
      <c r="O57" s="18">
        <v>140</v>
      </c>
      <c r="P57" s="122">
        <f t="shared" si="3"/>
        <v>340</v>
      </c>
      <c r="Q57" s="121">
        <v>31.29</v>
      </c>
      <c r="R57" s="43">
        <f t="shared" si="4"/>
        <v>125.16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11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2">
        <f t="shared" si="3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23</v>
      </c>
      <c r="F59" s="71"/>
      <c r="G59" s="46">
        <f t="shared" si="5"/>
        <v>23</v>
      </c>
      <c r="H59" s="78">
        <v>0</v>
      </c>
      <c r="I59" s="76">
        <v>0</v>
      </c>
      <c r="J59" s="46">
        <f t="shared" si="6"/>
        <v>21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2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36</v>
      </c>
      <c r="F62" s="71"/>
      <c r="G62" s="46">
        <f t="shared" si="5"/>
        <v>36</v>
      </c>
      <c r="H62" s="78">
        <v>0</v>
      </c>
      <c r="I62" s="76">
        <v>0</v>
      </c>
      <c r="J62" s="46">
        <f t="shared" si="6"/>
        <v>34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9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25</v>
      </c>
      <c r="P77" s="122">
        <f t="shared" si="7"/>
        <v>125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35</v>
      </c>
      <c r="F112" s="71"/>
      <c r="G112" s="46">
        <f t="shared" si="20"/>
        <v>35</v>
      </c>
      <c r="H112" s="78">
        <v>0</v>
      </c>
      <c r="I112" s="76">
        <v>0</v>
      </c>
      <c r="J112" s="46">
        <f t="shared" si="21"/>
        <v>33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28</v>
      </c>
      <c r="F115" s="71"/>
      <c r="G115" s="46">
        <f t="shared" si="20"/>
        <v>28</v>
      </c>
      <c r="H115" s="78">
        <v>0</v>
      </c>
      <c r="I115" s="76">
        <v>0</v>
      </c>
      <c r="J115" s="46">
        <f t="shared" si="21"/>
        <v>25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2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9</v>
      </c>
      <c r="F132" s="71"/>
      <c r="G132" s="46">
        <f t="shared" si="20"/>
        <v>9</v>
      </c>
      <c r="H132" s="78">
        <v>0</v>
      </c>
      <c r="I132" s="76">
        <v>0</v>
      </c>
      <c r="J132" s="46">
        <f t="shared" si="21"/>
        <v>7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2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2">
        <f t="shared" si="7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14</v>
      </c>
      <c r="F185" s="71"/>
      <c r="G185" s="46">
        <f t="shared" si="27"/>
        <v>14</v>
      </c>
      <c r="H185" s="78">
        <v>0</v>
      </c>
      <c r="I185" s="76">
        <v>0</v>
      </c>
      <c r="J185" s="46">
        <f t="shared" si="28"/>
        <v>12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22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23</v>
      </c>
      <c r="F193" s="71"/>
      <c r="G193" s="46">
        <f t="shared" si="27"/>
        <v>23</v>
      </c>
      <c r="H193" s="78">
        <v>0</v>
      </c>
      <c r="I193" s="76">
        <v>0</v>
      </c>
      <c r="J193" s="46">
        <f t="shared" si="28"/>
        <v>23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37</v>
      </c>
      <c r="F194" s="71"/>
      <c r="G194" s="46">
        <f t="shared" si="27"/>
        <v>37</v>
      </c>
      <c r="H194" s="78">
        <v>0</v>
      </c>
      <c r="I194" s="76">
        <v>0</v>
      </c>
      <c r="J194" s="46">
        <f t="shared" si="28"/>
        <v>36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28</v>
      </c>
      <c r="F196" s="71"/>
      <c r="G196" s="46">
        <f t="shared" si="27"/>
        <v>28</v>
      </c>
      <c r="H196" s="78">
        <v>0</v>
      </c>
      <c r="I196" s="76">
        <v>0</v>
      </c>
      <c r="J196" s="46">
        <f t="shared" si="28"/>
        <v>26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2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19</v>
      </c>
      <c r="F198" s="71"/>
      <c r="G198" s="46">
        <f t="shared" si="27"/>
        <v>19</v>
      </c>
      <c r="H198" s="78">
        <v>0</v>
      </c>
      <c r="I198" s="76">
        <v>0</v>
      </c>
      <c r="J198" s="46">
        <f t="shared" si="28"/>
        <v>19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+'28'!J248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+'28'!J249</f>
        <v>6</v>
      </c>
      <c r="F249" s="71"/>
      <c r="G249" s="46">
        <f t="shared" si="39"/>
        <v>6</v>
      </c>
      <c r="H249" s="78">
        <v>0</v>
      </c>
      <c r="I249" s="76">
        <v>0</v>
      </c>
      <c r="J249" s="46">
        <f t="shared" si="40"/>
        <v>6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+'28'!J250</f>
        <v>5</v>
      </c>
      <c r="F250" s="71"/>
      <c r="G250" s="46">
        <f t="shared" si="39"/>
        <v>5</v>
      </c>
      <c r="H250" s="78">
        <v>0</v>
      </c>
      <c r="I250" s="76">
        <v>0</v>
      </c>
      <c r="J250" s="46">
        <f t="shared" si="40"/>
        <v>5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2311.0600000000004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6845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2700</v>
      </c>
      <c r="O264" s="2">
        <v>270</v>
      </c>
      <c r="P264" s="2">
        <v>60</v>
      </c>
      <c r="Q264" s="2">
        <v>550</v>
      </c>
      <c r="R264" s="2">
        <v>60</v>
      </c>
      <c r="S264" s="2">
        <v>500</v>
      </c>
      <c r="T264" s="2">
        <v>200</v>
      </c>
      <c r="U264" s="2">
        <v>250</v>
      </c>
      <c r="V264" s="2">
        <v>220</v>
      </c>
      <c r="W264" s="2">
        <v>220</v>
      </c>
      <c r="X264" s="2">
        <v>220</v>
      </c>
      <c r="Y264" s="2">
        <v>150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665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3480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3480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24" activePane="bottomRight" state="frozen"/>
      <selection activeCell="C265" sqref="C265"/>
      <selection pane="topRight" activeCell="C265" sqref="C265"/>
      <selection pane="bottomLeft" activeCell="C265" sqref="C265"/>
      <selection pane="bottomRight" activeCell="X233" sqref="X2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54</v>
      </c>
      <c r="F5" s="71"/>
      <c r="G5" s="46">
        <f t="shared" ref="G5:G26" si="0">E5+F5</f>
        <v>54</v>
      </c>
      <c r="H5" s="78">
        <v>0</v>
      </c>
      <c r="I5" s="76">
        <v>0</v>
      </c>
      <c r="J5" s="46">
        <f t="shared" ref="J5:J26" si="1">+G5-H5-K5-I5</f>
        <v>51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152</v>
      </c>
      <c r="F6" s="71"/>
      <c r="G6" s="46">
        <f t="shared" si="0"/>
        <v>152</v>
      </c>
      <c r="H6" s="78">
        <v>0</v>
      </c>
      <c r="I6" s="76">
        <v>0</v>
      </c>
      <c r="J6" s="46">
        <f t="shared" si="1"/>
        <v>151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87</v>
      </c>
      <c r="F22" s="71"/>
      <c r="G22" s="46">
        <f t="shared" si="0"/>
        <v>87</v>
      </c>
      <c r="H22" s="78">
        <v>0</v>
      </c>
      <c r="I22" s="76">
        <v>0</v>
      </c>
      <c r="J22" s="46">
        <f t="shared" si="1"/>
        <v>83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26</v>
      </c>
      <c r="F28" s="71"/>
      <c r="G28" s="46">
        <f t="shared" si="5"/>
        <v>26</v>
      </c>
      <c r="H28" s="78">
        <v>0</v>
      </c>
      <c r="I28" s="76">
        <v>0</v>
      </c>
      <c r="J28" s="46">
        <f t="shared" si="6"/>
        <v>24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69</v>
      </c>
      <c r="F31" s="71"/>
      <c r="G31" s="46">
        <f t="shared" si="5"/>
        <v>69</v>
      </c>
      <c r="H31" s="78">
        <v>0</v>
      </c>
      <c r="I31" s="76">
        <v>0</v>
      </c>
      <c r="J31" s="46">
        <f t="shared" si="6"/>
        <v>67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1432</v>
      </c>
      <c r="O49" s="18">
        <v>50</v>
      </c>
      <c r="P49" s="23">
        <f t="shared" si="3"/>
        <v>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21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15</v>
      </c>
      <c r="F55" s="71"/>
      <c r="G55" s="46">
        <f t="shared" si="5"/>
        <v>15</v>
      </c>
      <c r="H55" s="78">
        <v>0</v>
      </c>
      <c r="I55" s="76">
        <v>0</v>
      </c>
      <c r="J55" s="46">
        <f t="shared" si="6"/>
        <v>14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7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18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120</v>
      </c>
      <c r="P57" s="122">
        <f t="shared" si="3"/>
        <v>120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21</v>
      </c>
      <c r="F59" s="71"/>
      <c r="G59" s="46">
        <f t="shared" si="5"/>
        <v>21</v>
      </c>
      <c r="H59" s="78">
        <v>0</v>
      </c>
      <c r="I59" s="76">
        <v>0</v>
      </c>
      <c r="J59" s="46">
        <f t="shared" si="6"/>
        <v>21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34</v>
      </c>
      <c r="F62" s="71"/>
      <c r="G62" s="46">
        <f t="shared" si="5"/>
        <v>34</v>
      </c>
      <c r="H62" s="78">
        <v>0</v>
      </c>
      <c r="I62" s="76">
        <v>0</v>
      </c>
      <c r="J62" s="46">
        <f t="shared" si="6"/>
        <v>34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33</v>
      </c>
      <c r="F112" s="71"/>
      <c r="G112" s="46">
        <f t="shared" si="20"/>
        <v>33</v>
      </c>
      <c r="H112" s="78">
        <v>0</v>
      </c>
      <c r="I112" s="76">
        <v>0</v>
      </c>
      <c r="J112" s="46">
        <f t="shared" si="21"/>
        <v>31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7</v>
      </c>
      <c r="F132" s="71"/>
      <c r="G132" s="46">
        <f t="shared" si="20"/>
        <v>7</v>
      </c>
      <c r="H132" s="78">
        <v>0</v>
      </c>
      <c r="I132" s="76">
        <v>0</v>
      </c>
      <c r="J132" s="46">
        <f t="shared" si="21"/>
        <v>7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8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12</v>
      </c>
      <c r="F185" s="71"/>
      <c r="G185" s="46">
        <f t="shared" si="27"/>
        <v>12</v>
      </c>
      <c r="H185" s="78">
        <v>0</v>
      </c>
      <c r="I185" s="76">
        <v>0</v>
      </c>
      <c r="J185" s="46">
        <f t="shared" si="28"/>
        <v>12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23</v>
      </c>
      <c r="F193" s="71"/>
      <c r="G193" s="46">
        <f t="shared" si="27"/>
        <v>23</v>
      </c>
      <c r="H193" s="78">
        <v>0</v>
      </c>
      <c r="I193" s="76">
        <v>0</v>
      </c>
      <c r="J193" s="46">
        <f t="shared" si="28"/>
        <v>23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36</v>
      </c>
      <c r="F194" s="71"/>
      <c r="G194" s="46">
        <f t="shared" si="27"/>
        <v>36</v>
      </c>
      <c r="H194" s="78">
        <v>0</v>
      </c>
      <c r="I194" s="76">
        <v>0</v>
      </c>
      <c r="J194" s="46">
        <f t="shared" si="28"/>
        <v>35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1</v>
      </c>
      <c r="K195" s="72">
        <v>3</v>
      </c>
      <c r="L195" s="20">
        <v>60</v>
      </c>
      <c r="M195" s="65">
        <f t="shared" si="31"/>
        <v>180</v>
      </c>
      <c r="N195" s="17" t="s">
        <v>16</v>
      </c>
      <c r="O195" s="18"/>
      <c r="P195" s="122">
        <f t="shared" si="26"/>
        <v>180</v>
      </c>
      <c r="Q195" s="90">
        <v>38</v>
      </c>
      <c r="R195" s="43">
        <f t="shared" si="32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26</v>
      </c>
      <c r="F196" s="71"/>
      <c r="G196" s="46">
        <f t="shared" si="27"/>
        <v>26</v>
      </c>
      <c r="H196" s="78">
        <v>0</v>
      </c>
      <c r="I196" s="76">
        <v>0</v>
      </c>
      <c r="J196" s="46">
        <f t="shared" si="28"/>
        <v>25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19</v>
      </c>
      <c r="F198" s="71"/>
      <c r="G198" s="46">
        <f t="shared" si="27"/>
        <v>19</v>
      </c>
      <c r="H198" s="78">
        <v>0</v>
      </c>
      <c r="I198" s="76">
        <v>0</v>
      </c>
      <c r="J198" s="46">
        <f t="shared" si="28"/>
        <v>18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2">
        <f t="shared" ref="P198:P255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+'29'!J248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+'29'!J249</f>
        <v>6</v>
      </c>
      <c r="F249" s="71"/>
      <c r="G249" s="46">
        <f t="shared" si="39"/>
        <v>6</v>
      </c>
      <c r="H249" s="78">
        <v>0</v>
      </c>
      <c r="I249" s="76">
        <v>0</v>
      </c>
      <c r="J249" s="46">
        <f t="shared" si="40"/>
        <v>6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+'29'!J250</f>
        <v>5</v>
      </c>
      <c r="F250" s="71"/>
      <c r="G250" s="46">
        <f t="shared" si="39"/>
        <v>5</v>
      </c>
      <c r="H250" s="78">
        <v>0</v>
      </c>
      <c r="I250" s="76">
        <v>0</v>
      </c>
      <c r="J250" s="46">
        <f t="shared" si="40"/>
        <v>5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9" si="49">SUM(M256-O256)</f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49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49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1038.19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48" activePane="bottomRight" state="frozen"/>
      <selection activeCell="C265" sqref="C265"/>
      <selection pane="topRight" activeCell="C265" sqref="C265"/>
      <selection pane="bottomLeft" activeCell="C265" sqref="C265"/>
      <selection pane="bottomRight" activeCell="U271" sqref="U270:U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+[1]ยกมา!J243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+[1]ยกมา!J244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+[1]ยกมา!J245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+[1]ยกมา!J246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+[1]ยกมา!J247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+[1]ยกมา!J249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+[1]ยกมา!J250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2025-07-02T01:14:29Z</cp:lastPrinted>
  <dcterms:created xsi:type="dcterms:W3CDTF">2023-12-01T06:41:03Z</dcterms:created>
  <dcterms:modified xsi:type="dcterms:W3CDTF">2025-07-02T01:14:32Z</dcterms:modified>
</cp:coreProperties>
</file>