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ค. 68\"/>
    </mc:Choice>
  </mc:AlternateContent>
  <xr:revisionPtr revIDLastSave="0" documentId="13_ncr:1_{BEFCCA4E-FA2A-4FEC-A718-ED87D9C205EA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'10'!$A$1:$S$274</definedName>
    <definedName name="_xlnm._FilterDatabase" localSheetId="14" hidden="1">'11'!$A$1:$S$273</definedName>
    <definedName name="_xlnm._FilterDatabase" localSheetId="15" hidden="1">'12'!$A$1:$S$273</definedName>
    <definedName name="_xlnm._FilterDatabase" localSheetId="16" hidden="1">'13'!$A$1:$S$273</definedName>
    <definedName name="_xlnm._FilterDatabase" localSheetId="17" hidden="1">'14'!$A$1:$S$273</definedName>
    <definedName name="_xlnm._FilterDatabase" localSheetId="18" hidden="1">'15'!$A$1:$S$273</definedName>
    <definedName name="_xlnm._FilterDatabase" localSheetId="19" hidden="1">'16'!$A$1:$S$273</definedName>
    <definedName name="_xlnm._FilterDatabase" localSheetId="20" hidden="1">'17'!$A$1:$S$273</definedName>
    <definedName name="_xlnm._FilterDatabase" localSheetId="21" hidden="1">'18'!$A$1:$S$273</definedName>
    <definedName name="_xlnm._FilterDatabase" localSheetId="22" hidden="1">'19'!$A$1:$S$273</definedName>
    <definedName name="_xlnm._FilterDatabase" localSheetId="5" hidden="1">'2'!$A$1:$S$271</definedName>
    <definedName name="_xlnm._FilterDatabase" localSheetId="23" hidden="1">'20'!$A$1:$S$273</definedName>
    <definedName name="_xlnm._FilterDatabase" localSheetId="24" hidden="1">'21'!$A$1:$S$273</definedName>
    <definedName name="_xlnm._FilterDatabase" localSheetId="25" hidden="1">'22'!$A$1:$S$273</definedName>
    <definedName name="_xlnm._FilterDatabase" localSheetId="26" hidden="1">'23'!$A$1:$S$273</definedName>
    <definedName name="_xlnm._FilterDatabase" localSheetId="27" hidden="1">'24'!$A$1:$S$273</definedName>
    <definedName name="_xlnm._FilterDatabase" localSheetId="28" hidden="1">'25'!$A$1:$S$273</definedName>
    <definedName name="_xlnm._FilterDatabase" localSheetId="29" hidden="1">'26'!$A$1:$S$273</definedName>
    <definedName name="_xlnm._FilterDatabase" localSheetId="30" hidden="1">'27'!$A$1:$S$273</definedName>
    <definedName name="_xlnm._FilterDatabase" localSheetId="31" hidden="1">'28'!$A$1:$S$273</definedName>
    <definedName name="_xlnm._FilterDatabase" localSheetId="32" hidden="1">'29'!$A$1:$S$273</definedName>
    <definedName name="_xlnm._FilterDatabase" localSheetId="6" hidden="1">'3'!$A$1:$S$271</definedName>
    <definedName name="_xlnm._FilterDatabase" localSheetId="33" hidden="1">'30'!$A$1:$S$273</definedName>
    <definedName name="_xlnm._FilterDatabase" localSheetId="35" hidden="1">'31'!$A$1:$Y$216</definedName>
    <definedName name="_xlnm._FilterDatabase" localSheetId="34" hidden="1">'31.'!$A$1:$S$273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สรุป!$A$4:$AC$271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07" l="1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259" i="107"/>
  <c r="E260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5" i="107"/>
  <c r="N269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G241" i="106" s="1"/>
  <c r="J241" i="106" s="1"/>
  <c r="E242" i="106"/>
  <c r="E243" i="106"/>
  <c r="E244" i="106"/>
  <c r="E245" i="106"/>
  <c r="E246" i="106"/>
  <c r="E247" i="106"/>
  <c r="E248" i="106"/>
  <c r="E249" i="106"/>
  <c r="G249" i="106" s="1"/>
  <c r="J249" i="106" s="1"/>
  <c r="E250" i="106"/>
  <c r="E251" i="106"/>
  <c r="E252" i="106"/>
  <c r="E253" i="106"/>
  <c r="E254" i="106"/>
  <c r="E255" i="106"/>
  <c r="E256" i="106"/>
  <c r="E257" i="106"/>
  <c r="E258" i="106"/>
  <c r="E259" i="106"/>
  <c r="E260" i="106"/>
  <c r="E261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5" i="106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G248" i="105" s="1"/>
  <c r="J248" i="105" s="1"/>
  <c r="E249" i="105"/>
  <c r="E250" i="105"/>
  <c r="E251" i="105"/>
  <c r="E252" i="105"/>
  <c r="E253" i="105"/>
  <c r="E254" i="105"/>
  <c r="E255" i="105"/>
  <c r="E256" i="105"/>
  <c r="E257" i="105"/>
  <c r="E258" i="105"/>
  <c r="E259" i="105"/>
  <c r="E26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5" i="105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G241" i="104" s="1"/>
  <c r="J241" i="104" s="1"/>
  <c r="E242" i="104"/>
  <c r="E243" i="104"/>
  <c r="E244" i="104"/>
  <c r="E245" i="104"/>
  <c r="E246" i="104"/>
  <c r="E247" i="104"/>
  <c r="E248" i="104"/>
  <c r="E249" i="104"/>
  <c r="G249" i="104" s="1"/>
  <c r="J249" i="104" s="1"/>
  <c r="E250" i="104"/>
  <c r="E251" i="104"/>
  <c r="E252" i="104"/>
  <c r="E253" i="104"/>
  <c r="E254" i="104"/>
  <c r="E255" i="104"/>
  <c r="E256" i="104"/>
  <c r="E257" i="104"/>
  <c r="E258" i="104"/>
  <c r="E259" i="104"/>
  <c r="E260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5" i="104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G242" i="103" s="1"/>
  <c r="J242" i="103" s="1"/>
  <c r="E243" i="103"/>
  <c r="E244" i="103"/>
  <c r="E245" i="103"/>
  <c r="E246" i="103"/>
  <c r="E247" i="103"/>
  <c r="E248" i="103"/>
  <c r="E249" i="103"/>
  <c r="E250" i="103"/>
  <c r="G250" i="103" s="1"/>
  <c r="J250" i="103" s="1"/>
  <c r="E251" i="103"/>
  <c r="E252" i="103"/>
  <c r="E253" i="103"/>
  <c r="E254" i="103"/>
  <c r="E255" i="103"/>
  <c r="E256" i="103"/>
  <c r="E257" i="103"/>
  <c r="E258" i="103"/>
  <c r="G258" i="103" s="1"/>
  <c r="J258" i="103" s="1"/>
  <c r="E259" i="103"/>
  <c r="E260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5" i="103"/>
  <c r="F253" i="8"/>
  <c r="F254" i="8"/>
  <c r="F255" i="8"/>
  <c r="F256" i="8"/>
  <c r="F257" i="8"/>
  <c r="G257" i="8" s="1"/>
  <c r="F258" i="8"/>
  <c r="F259" i="8"/>
  <c r="F260" i="8"/>
  <c r="K254" i="8"/>
  <c r="K255" i="8"/>
  <c r="K256" i="8"/>
  <c r="K257" i="8"/>
  <c r="K258" i="8"/>
  <c r="K259" i="8"/>
  <c r="P259" i="8" s="1"/>
  <c r="K260" i="8"/>
  <c r="P260" i="8" s="1"/>
  <c r="E259" i="8"/>
  <c r="G259" i="107"/>
  <c r="J259" i="107" s="1"/>
  <c r="G259" i="106"/>
  <c r="J259" i="106" s="1"/>
  <c r="G259" i="105"/>
  <c r="J259" i="105" s="1"/>
  <c r="G259" i="104"/>
  <c r="J259" i="104" s="1"/>
  <c r="G259" i="103"/>
  <c r="J259" i="103" s="1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G247" i="102" s="1"/>
  <c r="J247" i="102" s="1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6" i="102"/>
  <c r="E7" i="102"/>
  <c r="E8" i="102"/>
  <c r="E9" i="102"/>
  <c r="E10" i="102"/>
  <c r="E11" i="102"/>
  <c r="E12" i="102"/>
  <c r="E13" i="102"/>
  <c r="E14" i="102"/>
  <c r="E15" i="102"/>
  <c r="E5" i="102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G244" i="101" s="1"/>
  <c r="J244" i="101" s="1"/>
  <c r="E245" i="101"/>
  <c r="E246" i="101"/>
  <c r="E247" i="101"/>
  <c r="E248" i="101"/>
  <c r="E249" i="101"/>
  <c r="E250" i="101"/>
  <c r="E251" i="101"/>
  <c r="E252" i="101"/>
  <c r="G252" i="101" s="1"/>
  <c r="J252" i="101" s="1"/>
  <c r="E253" i="101"/>
  <c r="E254" i="101"/>
  <c r="E255" i="101"/>
  <c r="E256" i="101"/>
  <c r="E257" i="101"/>
  <c r="E258" i="101"/>
  <c r="E259" i="101"/>
  <c r="E260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5" i="101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G246" i="100" s="1"/>
  <c r="J246" i="100" s="1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260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5" i="100"/>
  <c r="P6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G242" i="99" s="1"/>
  <c r="J242" i="99" s="1"/>
  <c r="E243" i="99"/>
  <c r="E244" i="99"/>
  <c r="E245" i="99"/>
  <c r="E246" i="99"/>
  <c r="E247" i="99"/>
  <c r="E248" i="99"/>
  <c r="E249" i="99"/>
  <c r="E250" i="99"/>
  <c r="G250" i="99" s="1"/>
  <c r="J250" i="99" s="1"/>
  <c r="E251" i="99"/>
  <c r="E252" i="99"/>
  <c r="E253" i="99"/>
  <c r="E254" i="99"/>
  <c r="E255" i="99"/>
  <c r="E256" i="99"/>
  <c r="E257" i="99"/>
  <c r="E258" i="99"/>
  <c r="G258" i="99" s="1"/>
  <c r="J258" i="99" s="1"/>
  <c r="E259" i="99"/>
  <c r="E260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5" i="99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G242" i="98" s="1"/>
  <c r="J242" i="98" s="1"/>
  <c r="E243" i="98"/>
  <c r="E244" i="98"/>
  <c r="E245" i="98"/>
  <c r="E246" i="98"/>
  <c r="E247" i="98"/>
  <c r="E248" i="98"/>
  <c r="E249" i="98"/>
  <c r="E250" i="98"/>
  <c r="G250" i="98" s="1"/>
  <c r="J250" i="98" s="1"/>
  <c r="E251" i="98"/>
  <c r="E252" i="98"/>
  <c r="E253" i="98"/>
  <c r="E254" i="98"/>
  <c r="E255" i="98"/>
  <c r="E256" i="98"/>
  <c r="E257" i="98"/>
  <c r="E258" i="98"/>
  <c r="G258" i="98" s="1"/>
  <c r="J258" i="98" s="1"/>
  <c r="E259" i="98"/>
  <c r="E260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5" i="98"/>
  <c r="M250" i="97"/>
  <c r="P250" i="97" s="1"/>
  <c r="M251" i="97"/>
  <c r="M252" i="97"/>
  <c r="M253" i="97"/>
  <c r="M254" i="97"/>
  <c r="M255" i="97"/>
  <c r="M256" i="97"/>
  <c r="M257" i="97"/>
  <c r="P257" i="97" s="1"/>
  <c r="M258" i="97"/>
  <c r="P258" i="97" s="1"/>
  <c r="M259" i="97"/>
  <c r="P259" i="97" s="1"/>
  <c r="G250" i="97"/>
  <c r="J250" i="97" s="1"/>
  <c r="G251" i="97"/>
  <c r="J251" i="97" s="1"/>
  <c r="G252" i="97"/>
  <c r="J252" i="97" s="1"/>
  <c r="G253" i="97"/>
  <c r="J253" i="97" s="1"/>
  <c r="G254" i="97"/>
  <c r="J254" i="97" s="1"/>
  <c r="G255" i="97"/>
  <c r="J255" i="97" s="1"/>
  <c r="G256" i="97"/>
  <c r="J256" i="97" s="1"/>
  <c r="G257" i="97"/>
  <c r="J257" i="97" s="1"/>
  <c r="G258" i="97"/>
  <c r="J258" i="97" s="1"/>
  <c r="G259" i="97"/>
  <c r="J259" i="97" s="1"/>
  <c r="E251" i="97"/>
  <c r="E252" i="97"/>
  <c r="E253" i="97"/>
  <c r="E254" i="97"/>
  <c r="E255" i="97"/>
  <c r="E256" i="97"/>
  <c r="E257" i="97"/>
  <c r="E258" i="97"/>
  <c r="E259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G245" i="97" s="1"/>
  <c r="J245" i="97" s="1"/>
  <c r="E246" i="97"/>
  <c r="E247" i="97"/>
  <c r="E248" i="97"/>
  <c r="E249" i="97"/>
  <c r="E250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5" i="97"/>
  <c r="M254" i="96"/>
  <c r="M255" i="96"/>
  <c r="M256" i="96"/>
  <c r="M257" i="96"/>
  <c r="M258" i="96"/>
  <c r="P258" i="96" s="1"/>
  <c r="M259" i="96"/>
  <c r="P259" i="96" s="1"/>
  <c r="G253" i="96"/>
  <c r="J253" i="96" s="1"/>
  <c r="G254" i="96"/>
  <c r="J254" i="96" s="1"/>
  <c r="G255" i="96"/>
  <c r="J255" i="96" s="1"/>
  <c r="G256" i="96"/>
  <c r="J256" i="96" s="1"/>
  <c r="G257" i="96"/>
  <c r="J257" i="96" s="1"/>
  <c r="G258" i="96"/>
  <c r="J258" i="96" s="1"/>
  <c r="G259" i="96"/>
  <c r="J259" i="96" s="1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G252" i="96" s="1"/>
  <c r="J252" i="96" s="1"/>
  <c r="E253" i="96"/>
  <c r="E254" i="96"/>
  <c r="E255" i="96"/>
  <c r="E256" i="96"/>
  <c r="E257" i="96"/>
  <c r="E258" i="96"/>
  <c r="E259" i="96"/>
  <c r="E260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5" i="96"/>
  <c r="G248" i="95"/>
  <c r="G249" i="95"/>
  <c r="G250" i="95"/>
  <c r="G251" i="95"/>
  <c r="G252" i="95"/>
  <c r="G253" i="95"/>
  <c r="G254" i="95"/>
  <c r="G255" i="95"/>
  <c r="J255" i="95" s="1"/>
  <c r="G256" i="95"/>
  <c r="J256" i="95" s="1"/>
  <c r="G257" i="95"/>
  <c r="J257" i="95" s="1"/>
  <c r="G258" i="95"/>
  <c r="J258" i="95" s="1"/>
  <c r="G259" i="95"/>
  <c r="J259" i="95" s="1"/>
  <c r="J252" i="95"/>
  <c r="J253" i="95"/>
  <c r="J254" i="95"/>
  <c r="M252" i="95"/>
  <c r="P252" i="95" s="1"/>
  <c r="M253" i="95"/>
  <c r="M254" i="95"/>
  <c r="M255" i="95"/>
  <c r="M256" i="95"/>
  <c r="M257" i="95"/>
  <c r="P257" i="95" s="1"/>
  <c r="M258" i="95"/>
  <c r="P258" i="95" s="1"/>
  <c r="M259" i="95"/>
  <c r="P259" i="95" s="1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G241" i="95" s="1"/>
  <c r="J241" i="95" s="1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260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5" i="95"/>
  <c r="K253" i="8"/>
  <c r="P253" i="8" s="1"/>
  <c r="P254" i="8"/>
  <c r="P255" i="8"/>
  <c r="G256" i="8"/>
  <c r="E258" i="8"/>
  <c r="R256" i="96"/>
  <c r="R257" i="96"/>
  <c r="R258" i="96"/>
  <c r="R259" i="96"/>
  <c r="R260" i="96"/>
  <c r="R256" i="97"/>
  <c r="R257" i="97"/>
  <c r="R258" i="97"/>
  <c r="R259" i="97"/>
  <c r="R260" i="97"/>
  <c r="R256" i="98"/>
  <c r="R257" i="98"/>
  <c r="R258" i="98"/>
  <c r="R259" i="98"/>
  <c r="R260" i="98"/>
  <c r="R256" i="99"/>
  <c r="R257" i="99"/>
  <c r="R258" i="99"/>
  <c r="R259" i="99"/>
  <c r="R260" i="99"/>
  <c r="R256" i="100"/>
  <c r="R257" i="100"/>
  <c r="R258" i="100"/>
  <c r="R259" i="100"/>
  <c r="R260" i="100"/>
  <c r="R256" i="101"/>
  <c r="R257" i="101"/>
  <c r="R258" i="101"/>
  <c r="R259" i="101"/>
  <c r="R260" i="101"/>
  <c r="R256" i="102"/>
  <c r="R257" i="102"/>
  <c r="R258" i="102"/>
  <c r="R259" i="102"/>
  <c r="R260" i="102"/>
  <c r="R256" i="103"/>
  <c r="R257" i="103"/>
  <c r="R258" i="103"/>
  <c r="R259" i="103"/>
  <c r="R260" i="103"/>
  <c r="R256" i="104"/>
  <c r="R257" i="104"/>
  <c r="R258" i="104"/>
  <c r="R259" i="104"/>
  <c r="R260" i="104"/>
  <c r="R256" i="105"/>
  <c r="R257" i="105"/>
  <c r="R258" i="105"/>
  <c r="R259" i="105"/>
  <c r="R260" i="105"/>
  <c r="R256" i="106"/>
  <c r="R257" i="106"/>
  <c r="R258" i="106"/>
  <c r="R259" i="106"/>
  <c r="R260" i="106"/>
  <c r="R256" i="107"/>
  <c r="R257" i="107"/>
  <c r="R258" i="107"/>
  <c r="R259" i="107"/>
  <c r="R260" i="107"/>
  <c r="R256" i="95"/>
  <c r="R257" i="95"/>
  <c r="R258" i="95"/>
  <c r="R259" i="95"/>
  <c r="R260" i="95"/>
  <c r="P256" i="96"/>
  <c r="P257" i="96"/>
  <c r="P256" i="97"/>
  <c r="P257" i="98"/>
  <c r="P257" i="99"/>
  <c r="P257" i="100"/>
  <c r="P257" i="101"/>
  <c r="P257" i="102"/>
  <c r="P257" i="103"/>
  <c r="P257" i="104"/>
  <c r="P257" i="105"/>
  <c r="P257" i="106"/>
  <c r="P257" i="107"/>
  <c r="P256" i="95"/>
  <c r="M258" i="98"/>
  <c r="P258" i="98" s="1"/>
  <c r="M258" i="99"/>
  <c r="P258" i="99" s="1"/>
  <c r="M258" i="100"/>
  <c r="P258" i="100" s="1"/>
  <c r="G258" i="100"/>
  <c r="J258" i="100" s="1"/>
  <c r="M258" i="101"/>
  <c r="P258" i="101" s="1"/>
  <c r="G258" i="101"/>
  <c r="J258" i="101" s="1"/>
  <c r="M258" i="102"/>
  <c r="P258" i="102" s="1"/>
  <c r="G258" i="102"/>
  <c r="J258" i="102" s="1"/>
  <c r="M258" i="103"/>
  <c r="P258" i="103" s="1"/>
  <c r="M258" i="104"/>
  <c r="P258" i="104" s="1"/>
  <c r="G258" i="104"/>
  <c r="J258" i="104" s="1"/>
  <c r="M258" i="105"/>
  <c r="P258" i="105" s="1"/>
  <c r="G258" i="105"/>
  <c r="J258" i="105" s="1"/>
  <c r="M258" i="106"/>
  <c r="P258" i="106" s="1"/>
  <c r="G258" i="106"/>
  <c r="J258" i="106" s="1"/>
  <c r="M258" i="107"/>
  <c r="P258" i="107" s="1"/>
  <c r="G258" i="107"/>
  <c r="J258" i="107" s="1"/>
  <c r="R253" i="94"/>
  <c r="R254" i="94"/>
  <c r="R255" i="94"/>
  <c r="R256" i="94"/>
  <c r="R257" i="94"/>
  <c r="R258" i="94"/>
  <c r="R259" i="94"/>
  <c r="M251" i="94"/>
  <c r="M252" i="94"/>
  <c r="M253" i="94"/>
  <c r="M254" i="94"/>
  <c r="P254" i="94" s="1"/>
  <c r="M255" i="94"/>
  <c r="P255" i="94" s="1"/>
  <c r="M256" i="94"/>
  <c r="P256" i="94" s="1"/>
  <c r="M257" i="94"/>
  <c r="P257" i="94" s="1"/>
  <c r="M258" i="94"/>
  <c r="P258" i="94" s="1"/>
  <c r="M259" i="94"/>
  <c r="P259" i="94" s="1"/>
  <c r="G253" i="94"/>
  <c r="J253" i="94" s="1"/>
  <c r="G254" i="94"/>
  <c r="J254" i="94" s="1"/>
  <c r="G255" i="94"/>
  <c r="J255" i="94" s="1"/>
  <c r="G256" i="94"/>
  <c r="J256" i="94" s="1"/>
  <c r="G258" i="94"/>
  <c r="J258" i="94" s="1"/>
  <c r="G259" i="94"/>
  <c r="J259" i="94" s="1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G244" i="94" s="1"/>
  <c r="J244" i="94" s="1"/>
  <c r="E245" i="94"/>
  <c r="E246" i="94"/>
  <c r="E247" i="94"/>
  <c r="E248" i="94"/>
  <c r="E249" i="94"/>
  <c r="E250" i="94"/>
  <c r="E251" i="94"/>
  <c r="E252" i="94"/>
  <c r="G252" i="94" s="1"/>
  <c r="J252" i="94" s="1"/>
  <c r="E253" i="94"/>
  <c r="E254" i="94"/>
  <c r="E255" i="94"/>
  <c r="E256" i="94"/>
  <c r="E258" i="94"/>
  <c r="E259" i="94"/>
  <c r="E260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5" i="94"/>
  <c r="R251" i="93"/>
  <c r="R252" i="93"/>
  <c r="R253" i="93"/>
  <c r="R254" i="93"/>
  <c r="R255" i="93"/>
  <c r="R256" i="93"/>
  <c r="R257" i="93"/>
  <c r="R258" i="93"/>
  <c r="R259" i="93"/>
  <c r="M246" i="93"/>
  <c r="M247" i="93"/>
  <c r="M248" i="93"/>
  <c r="P248" i="93" s="1"/>
  <c r="M249" i="93"/>
  <c r="M250" i="93"/>
  <c r="M251" i="93"/>
  <c r="P251" i="93" s="1"/>
  <c r="M252" i="93"/>
  <c r="P252" i="93" s="1"/>
  <c r="M253" i="93"/>
  <c r="P253" i="93" s="1"/>
  <c r="M254" i="93"/>
  <c r="P254" i="93" s="1"/>
  <c r="M255" i="93"/>
  <c r="P255" i="93" s="1"/>
  <c r="M256" i="93"/>
  <c r="P256" i="93" s="1"/>
  <c r="M257" i="93"/>
  <c r="P257" i="93" s="1"/>
  <c r="M258" i="93"/>
  <c r="P258" i="93" s="1"/>
  <c r="M259" i="93"/>
  <c r="P259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G251" i="93"/>
  <c r="J251" i="93" s="1"/>
  <c r="G252" i="93"/>
  <c r="J252" i="93" s="1"/>
  <c r="G253" i="93"/>
  <c r="J253" i="93" s="1"/>
  <c r="G254" i="93"/>
  <c r="J254" i="93" s="1"/>
  <c r="G255" i="93"/>
  <c r="J255" i="93" s="1"/>
  <c r="G256" i="93"/>
  <c r="J256" i="93" s="1"/>
  <c r="G257" i="93"/>
  <c r="J257" i="93" s="1"/>
  <c r="E257" i="94" s="1"/>
  <c r="G257" i="94" s="1"/>
  <c r="J257" i="94" s="1"/>
  <c r="G258" i="93"/>
  <c r="J258" i="93" s="1"/>
  <c r="G259" i="93"/>
  <c r="J259" i="93" s="1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G245" i="93" s="1"/>
  <c r="J245" i="93" s="1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5" i="93"/>
  <c r="M253" i="92"/>
  <c r="P253" i="92" s="1"/>
  <c r="M254" i="92"/>
  <c r="P254" i="92" s="1"/>
  <c r="M255" i="92"/>
  <c r="P255" i="92" s="1"/>
  <c r="M256" i="92"/>
  <c r="P256" i="92" s="1"/>
  <c r="M257" i="92"/>
  <c r="P257" i="92" s="1"/>
  <c r="M258" i="92"/>
  <c r="P258" i="92" s="1"/>
  <c r="M259" i="92"/>
  <c r="P259" i="92" s="1"/>
  <c r="M260" i="92"/>
  <c r="P260" i="92" s="1"/>
  <c r="G252" i="92"/>
  <c r="G253" i="92"/>
  <c r="J253" i="92" s="1"/>
  <c r="G254" i="92"/>
  <c r="J254" i="92" s="1"/>
  <c r="G255" i="92"/>
  <c r="J255" i="92" s="1"/>
  <c r="G256" i="92"/>
  <c r="J256" i="92" s="1"/>
  <c r="G257" i="92"/>
  <c r="J257" i="92" s="1"/>
  <c r="G258" i="92"/>
  <c r="J258" i="92" s="1"/>
  <c r="G259" i="92"/>
  <c r="J259" i="92" s="1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G243" i="92" s="1"/>
  <c r="J243" i="92" s="1"/>
  <c r="E244" i="92"/>
  <c r="E245" i="92"/>
  <c r="E246" i="92"/>
  <c r="E247" i="92"/>
  <c r="E248" i="92"/>
  <c r="E249" i="92"/>
  <c r="G249" i="92" s="1"/>
  <c r="J249" i="92" s="1"/>
  <c r="E250" i="92"/>
  <c r="E251" i="92"/>
  <c r="E252" i="92"/>
  <c r="E253" i="92"/>
  <c r="E254" i="92"/>
  <c r="E255" i="92"/>
  <c r="E256" i="92"/>
  <c r="E257" i="92"/>
  <c r="E258" i="92"/>
  <c r="E259" i="92"/>
  <c r="E260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5" i="92"/>
  <c r="M256" i="91"/>
  <c r="P256" i="91" s="1"/>
  <c r="M257" i="91"/>
  <c r="M258" i="91"/>
  <c r="M259" i="91"/>
  <c r="P259" i="91" s="1"/>
  <c r="M260" i="91"/>
  <c r="M261" i="91"/>
  <c r="G254" i="91"/>
  <c r="G255" i="91"/>
  <c r="J255" i="91" s="1"/>
  <c r="G256" i="91"/>
  <c r="G257" i="91"/>
  <c r="G258" i="91"/>
  <c r="G259" i="91"/>
  <c r="G260" i="91"/>
  <c r="G261" i="91"/>
  <c r="J254" i="91"/>
  <c r="J256" i="91"/>
  <c r="J257" i="91"/>
  <c r="J258" i="91"/>
  <c r="J259" i="91"/>
  <c r="J260" i="91"/>
  <c r="J261" i="91"/>
  <c r="P257" i="91"/>
  <c r="P258" i="91"/>
  <c r="P260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G245" i="91" s="1"/>
  <c r="J245" i="91" s="1"/>
  <c r="E246" i="91"/>
  <c r="E247" i="91"/>
  <c r="E248" i="91"/>
  <c r="E249" i="91"/>
  <c r="E250" i="91"/>
  <c r="E251" i="91"/>
  <c r="E252" i="91"/>
  <c r="E253" i="91"/>
  <c r="G253" i="91" s="1"/>
  <c r="J253" i="91" s="1"/>
  <c r="E254" i="91"/>
  <c r="E255" i="91"/>
  <c r="E256" i="91"/>
  <c r="E257" i="91"/>
  <c r="E258" i="91"/>
  <c r="E259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5" i="91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G245" i="90" s="1"/>
  <c r="J245" i="90" s="1"/>
  <c r="E246" i="90"/>
  <c r="E247" i="90"/>
  <c r="E248" i="90"/>
  <c r="E249" i="90"/>
  <c r="E250" i="90"/>
  <c r="E251" i="90"/>
  <c r="E252" i="90"/>
  <c r="E253" i="90"/>
  <c r="G253" i="90" s="1"/>
  <c r="J253" i="90" s="1"/>
  <c r="E254" i="90"/>
  <c r="E255" i="90"/>
  <c r="E256" i="90"/>
  <c r="E257" i="90"/>
  <c r="E258" i="90"/>
  <c r="E259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5" i="90"/>
  <c r="M257" i="89"/>
  <c r="P257" i="89" s="1"/>
  <c r="R257" i="89"/>
  <c r="E248" i="89"/>
  <c r="E249" i="89"/>
  <c r="G249" i="89" s="1"/>
  <c r="J249" i="89" s="1"/>
  <c r="E250" i="89"/>
  <c r="E251" i="89"/>
  <c r="E252" i="89"/>
  <c r="E253" i="89"/>
  <c r="G253" i="89" s="1"/>
  <c r="J253" i="89" s="1"/>
  <c r="E254" i="89"/>
  <c r="E255" i="89"/>
  <c r="G255" i="89" s="1"/>
  <c r="J255" i="89" s="1"/>
  <c r="E256" i="89"/>
  <c r="E257" i="89"/>
  <c r="G257" i="89" s="1"/>
  <c r="J257" i="89" s="1"/>
  <c r="E258" i="89"/>
  <c r="E259" i="89"/>
  <c r="E260" i="89"/>
  <c r="G248" i="89"/>
  <c r="J248" i="89" s="1"/>
  <c r="G250" i="89"/>
  <c r="J250" i="89" s="1"/>
  <c r="G251" i="89"/>
  <c r="J251" i="89" s="1"/>
  <c r="G252" i="89"/>
  <c r="G254" i="89"/>
  <c r="J254" i="89" s="1"/>
  <c r="G256" i="89"/>
  <c r="J256" i="89" s="1"/>
  <c r="G258" i="89"/>
  <c r="J258" i="89" s="1"/>
  <c r="G259" i="89"/>
  <c r="J259" i="89" s="1"/>
  <c r="J252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G243" i="89" s="1"/>
  <c r="J243" i="89" s="1"/>
  <c r="E244" i="89"/>
  <c r="E245" i="89"/>
  <c r="E246" i="89"/>
  <c r="E247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5" i="89"/>
  <c r="E251" i="8"/>
  <c r="E252" i="8"/>
  <c r="E253" i="8"/>
  <c r="E254" i="8"/>
  <c r="E255" i="8"/>
  <c r="E256" i="8"/>
  <c r="E257" i="8"/>
  <c r="E260" i="8"/>
  <c r="I251" i="8"/>
  <c r="I252" i="8"/>
  <c r="I253" i="8"/>
  <c r="I254" i="8"/>
  <c r="I255" i="8"/>
  <c r="I256" i="8"/>
  <c r="I257" i="8"/>
  <c r="H251" i="8"/>
  <c r="H252" i="8"/>
  <c r="H253" i="8"/>
  <c r="H254" i="8"/>
  <c r="H255" i="8"/>
  <c r="H256" i="8"/>
  <c r="H257" i="8"/>
  <c r="K251" i="8"/>
  <c r="K252" i="8"/>
  <c r="P252" i="8" s="1"/>
  <c r="P257" i="8"/>
  <c r="F251" i="8"/>
  <c r="F252" i="8"/>
  <c r="G253" i="8"/>
  <c r="M257" i="88"/>
  <c r="P257" i="88" s="1"/>
  <c r="G249" i="88"/>
  <c r="J249" i="88" s="1"/>
  <c r="G250" i="88"/>
  <c r="J250" i="88" s="1"/>
  <c r="G251" i="88"/>
  <c r="J251" i="88" s="1"/>
  <c r="G252" i="88"/>
  <c r="G253" i="88"/>
  <c r="G254" i="88"/>
  <c r="J254" i="88" s="1"/>
  <c r="G255" i="88"/>
  <c r="J255" i="88" s="1"/>
  <c r="G256" i="88"/>
  <c r="J256" i="88" s="1"/>
  <c r="G257" i="88"/>
  <c r="J257" i="88" s="1"/>
  <c r="G258" i="88"/>
  <c r="J258" i="88" s="1"/>
  <c r="G259" i="88"/>
  <c r="J259" i="88" s="1"/>
  <c r="J252" i="88"/>
  <c r="J253" i="88"/>
  <c r="R257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G246" i="88" s="1"/>
  <c r="J246" i="88" s="1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5" i="88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5" i="87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60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F26" i="8"/>
  <c r="F27" i="8"/>
  <c r="G27" i="8" s="1"/>
  <c r="F28" i="8"/>
  <c r="F29" i="8"/>
  <c r="G29" i="8" s="1"/>
  <c r="F30" i="8"/>
  <c r="F31" i="8"/>
  <c r="G31" i="8" s="1"/>
  <c r="F32" i="8"/>
  <c r="G32" i="8" s="1"/>
  <c r="F33" i="8"/>
  <c r="F34" i="8"/>
  <c r="F35" i="8"/>
  <c r="F36" i="8"/>
  <c r="F37" i="8"/>
  <c r="F38" i="8"/>
  <c r="F39" i="8"/>
  <c r="G39" i="8" s="1"/>
  <c r="F40" i="8"/>
  <c r="G40" i="8" s="1"/>
  <c r="F41" i="8"/>
  <c r="G41" i="8" s="1"/>
  <c r="F42" i="8"/>
  <c r="F43" i="8"/>
  <c r="F44" i="8"/>
  <c r="F45" i="8"/>
  <c r="F46" i="8"/>
  <c r="F47" i="8"/>
  <c r="G47" i="8" s="1"/>
  <c r="F48" i="8"/>
  <c r="F49" i="8"/>
  <c r="F50" i="8"/>
  <c r="G50" i="8" s="1"/>
  <c r="F51" i="8"/>
  <c r="F52" i="8"/>
  <c r="F53" i="8"/>
  <c r="F54" i="8"/>
  <c r="F55" i="8"/>
  <c r="G55" i="8" s="1"/>
  <c r="F56" i="8"/>
  <c r="F57" i="8"/>
  <c r="F58" i="8"/>
  <c r="F59" i="8"/>
  <c r="G59" i="8" s="1"/>
  <c r="F60" i="8"/>
  <c r="F61" i="8"/>
  <c r="F62" i="8"/>
  <c r="F63" i="8"/>
  <c r="G63" i="8" s="1"/>
  <c r="F64" i="8"/>
  <c r="F65" i="8"/>
  <c r="F66" i="8"/>
  <c r="F67" i="8"/>
  <c r="F68" i="8"/>
  <c r="F69" i="8"/>
  <c r="F70" i="8"/>
  <c r="F71" i="8"/>
  <c r="G71" i="8" s="1"/>
  <c r="F72" i="8"/>
  <c r="F73" i="8"/>
  <c r="F74" i="8"/>
  <c r="F75" i="8"/>
  <c r="F76" i="8"/>
  <c r="F77" i="8"/>
  <c r="G77" i="8" s="1"/>
  <c r="F78" i="8"/>
  <c r="F79" i="8"/>
  <c r="G79" i="8" s="1"/>
  <c r="F80" i="8"/>
  <c r="F81" i="8"/>
  <c r="F82" i="8"/>
  <c r="F83" i="8"/>
  <c r="F84" i="8"/>
  <c r="F85" i="8"/>
  <c r="F86" i="8"/>
  <c r="F87" i="8"/>
  <c r="G87" i="8" s="1"/>
  <c r="F88" i="8"/>
  <c r="F89" i="8"/>
  <c r="F90" i="8"/>
  <c r="F91" i="8"/>
  <c r="F92" i="8"/>
  <c r="F93" i="8"/>
  <c r="F94" i="8"/>
  <c r="F95" i="8"/>
  <c r="G95" i="8" s="1"/>
  <c r="F96" i="8"/>
  <c r="G96" i="8" s="1"/>
  <c r="F97" i="8"/>
  <c r="F98" i="8"/>
  <c r="F99" i="8"/>
  <c r="F100" i="8"/>
  <c r="F101" i="8"/>
  <c r="F102" i="8"/>
  <c r="F103" i="8"/>
  <c r="G103" i="8" s="1"/>
  <c r="F104" i="8"/>
  <c r="F105" i="8"/>
  <c r="G105" i="8" s="1"/>
  <c r="F106" i="8"/>
  <c r="F107" i="8"/>
  <c r="F108" i="8"/>
  <c r="F109" i="8"/>
  <c r="F110" i="8"/>
  <c r="F111" i="8"/>
  <c r="G111" i="8" s="1"/>
  <c r="F112" i="8"/>
  <c r="F113" i="8"/>
  <c r="F114" i="8"/>
  <c r="G114" i="8" s="1"/>
  <c r="F115" i="8"/>
  <c r="F116" i="8"/>
  <c r="F117" i="8"/>
  <c r="F118" i="8"/>
  <c r="F119" i="8"/>
  <c r="G119" i="8" s="1"/>
  <c r="F120" i="8"/>
  <c r="F121" i="8"/>
  <c r="F122" i="8"/>
  <c r="F123" i="8"/>
  <c r="G123" i="8" s="1"/>
  <c r="F124" i="8"/>
  <c r="F125" i="8"/>
  <c r="F126" i="8"/>
  <c r="F127" i="8"/>
  <c r="G127" i="8" s="1"/>
  <c r="F128" i="8"/>
  <c r="F129" i="8"/>
  <c r="F130" i="8"/>
  <c r="F131" i="8"/>
  <c r="F132" i="8"/>
  <c r="F133" i="8"/>
  <c r="F134" i="8"/>
  <c r="F135" i="8"/>
  <c r="G135" i="8" s="1"/>
  <c r="F136" i="8"/>
  <c r="F137" i="8"/>
  <c r="F138" i="8"/>
  <c r="F139" i="8"/>
  <c r="F140" i="8"/>
  <c r="F141" i="8"/>
  <c r="G141" i="8" s="1"/>
  <c r="F142" i="8"/>
  <c r="F143" i="8"/>
  <c r="G143" i="8" s="1"/>
  <c r="F144" i="8"/>
  <c r="F145" i="8"/>
  <c r="F146" i="8"/>
  <c r="F147" i="8"/>
  <c r="F148" i="8"/>
  <c r="F149" i="8"/>
  <c r="F150" i="8"/>
  <c r="F151" i="8"/>
  <c r="G151" i="8" s="1"/>
  <c r="F152" i="8"/>
  <c r="F153" i="8"/>
  <c r="F154" i="8"/>
  <c r="F155" i="8"/>
  <c r="F156" i="8"/>
  <c r="F157" i="8"/>
  <c r="F158" i="8"/>
  <c r="F159" i="8"/>
  <c r="G159" i="8" s="1"/>
  <c r="F160" i="8"/>
  <c r="G160" i="8" s="1"/>
  <c r="F161" i="8"/>
  <c r="F162" i="8"/>
  <c r="F163" i="8"/>
  <c r="F164" i="8"/>
  <c r="F165" i="8"/>
  <c r="F166" i="8"/>
  <c r="F167" i="8"/>
  <c r="G167" i="8" s="1"/>
  <c r="F168" i="8"/>
  <c r="F169" i="8"/>
  <c r="G169" i="8" s="1"/>
  <c r="F170" i="8"/>
  <c r="F171" i="8"/>
  <c r="F172" i="8"/>
  <c r="F173" i="8"/>
  <c r="F174" i="8"/>
  <c r="F175" i="8"/>
  <c r="G175" i="8" s="1"/>
  <c r="F176" i="8"/>
  <c r="F177" i="8"/>
  <c r="F178" i="8"/>
  <c r="G178" i="8" s="1"/>
  <c r="F179" i="8"/>
  <c r="F180" i="8"/>
  <c r="F181" i="8"/>
  <c r="F182" i="8"/>
  <c r="F183" i="8"/>
  <c r="G183" i="8" s="1"/>
  <c r="F184" i="8"/>
  <c r="F185" i="8"/>
  <c r="F186" i="8"/>
  <c r="F187" i="8"/>
  <c r="G187" i="8" s="1"/>
  <c r="F188" i="8"/>
  <c r="F189" i="8"/>
  <c r="F190" i="8"/>
  <c r="F191" i="8"/>
  <c r="G191" i="8" s="1"/>
  <c r="F192" i="8"/>
  <c r="F193" i="8"/>
  <c r="F194" i="8"/>
  <c r="F195" i="8"/>
  <c r="F196" i="8"/>
  <c r="F197" i="8"/>
  <c r="F198" i="8"/>
  <c r="F199" i="8"/>
  <c r="G199" i="8" s="1"/>
  <c r="F200" i="8"/>
  <c r="F201" i="8"/>
  <c r="F202" i="8"/>
  <c r="F203" i="8"/>
  <c r="F204" i="8"/>
  <c r="F205" i="8"/>
  <c r="G205" i="8" s="1"/>
  <c r="F206" i="8"/>
  <c r="F207" i="8"/>
  <c r="G207" i="8" s="1"/>
  <c r="F208" i="8"/>
  <c r="F209" i="8"/>
  <c r="F210" i="8"/>
  <c r="F211" i="8"/>
  <c r="F212" i="8"/>
  <c r="F213" i="8"/>
  <c r="F214" i="8"/>
  <c r="F215" i="8"/>
  <c r="G215" i="8" s="1"/>
  <c r="F216" i="8"/>
  <c r="F217" i="8"/>
  <c r="F218" i="8"/>
  <c r="F219" i="8"/>
  <c r="F220" i="8"/>
  <c r="F221" i="8"/>
  <c r="F222" i="8"/>
  <c r="F223" i="8"/>
  <c r="G223" i="8" s="1"/>
  <c r="F224" i="8"/>
  <c r="F225" i="8"/>
  <c r="F226" i="8"/>
  <c r="F227" i="8"/>
  <c r="F228" i="8"/>
  <c r="F229" i="8"/>
  <c r="F230" i="8"/>
  <c r="F231" i="8"/>
  <c r="G231" i="8" s="1"/>
  <c r="F232" i="8"/>
  <c r="F233" i="8"/>
  <c r="G233" i="8" s="1"/>
  <c r="F234" i="8"/>
  <c r="F235" i="8"/>
  <c r="F236" i="8"/>
  <c r="F237" i="8"/>
  <c r="F238" i="8"/>
  <c r="F239" i="8"/>
  <c r="G239" i="8" s="1"/>
  <c r="F240" i="8"/>
  <c r="F241" i="8"/>
  <c r="F242" i="8"/>
  <c r="G242" i="8" s="1"/>
  <c r="F243" i="8"/>
  <c r="F244" i="8"/>
  <c r="F245" i="8"/>
  <c r="F246" i="8"/>
  <c r="F247" i="8"/>
  <c r="G247" i="8" s="1"/>
  <c r="F248" i="8"/>
  <c r="F249" i="8"/>
  <c r="F250" i="8"/>
  <c r="F6" i="8"/>
  <c r="G6" i="8" s="1"/>
  <c r="F7" i="8"/>
  <c r="F8" i="8"/>
  <c r="F9" i="8"/>
  <c r="F10" i="8"/>
  <c r="F11" i="8"/>
  <c r="F12" i="8"/>
  <c r="F13" i="8"/>
  <c r="G13" i="8" s="1"/>
  <c r="F14" i="8"/>
  <c r="F15" i="8"/>
  <c r="F16" i="8"/>
  <c r="F17" i="8"/>
  <c r="F18" i="8"/>
  <c r="F19" i="8"/>
  <c r="F20" i="8"/>
  <c r="F21" i="8"/>
  <c r="G21" i="8" s="1"/>
  <c r="F22" i="8"/>
  <c r="G22" i="8" s="1"/>
  <c r="F23" i="8"/>
  <c r="G23" i="8" s="1"/>
  <c r="F24" i="8"/>
  <c r="F25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G244" i="86" s="1"/>
  <c r="J244" i="86" s="1"/>
  <c r="E245" i="86"/>
  <c r="E246" i="86"/>
  <c r="E247" i="86"/>
  <c r="E248" i="86"/>
  <c r="E249" i="86"/>
  <c r="E250" i="86"/>
  <c r="E251" i="86"/>
  <c r="E252" i="86"/>
  <c r="G252" i="86" s="1"/>
  <c r="J252" i="86" s="1"/>
  <c r="E253" i="86"/>
  <c r="E254" i="86"/>
  <c r="E255" i="86"/>
  <c r="E256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5" i="86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G245" i="85" s="1"/>
  <c r="J245" i="85" s="1"/>
  <c r="E246" i="85"/>
  <c r="E247" i="85"/>
  <c r="E248" i="85"/>
  <c r="E249" i="85"/>
  <c r="E250" i="85"/>
  <c r="E251" i="85"/>
  <c r="E252" i="85"/>
  <c r="E253" i="85"/>
  <c r="G253" i="85" s="1"/>
  <c r="J253" i="85" s="1"/>
  <c r="E254" i="85"/>
  <c r="E255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5" i="85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G251" i="84" s="1"/>
  <c r="J251" i="84" s="1"/>
  <c r="E252" i="84"/>
  <c r="E253" i="84"/>
  <c r="E254" i="84"/>
  <c r="E255" i="84"/>
  <c r="E256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5" i="84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G245" i="83" s="1"/>
  <c r="J245" i="83" s="1"/>
  <c r="E246" i="83"/>
  <c r="E247" i="83"/>
  <c r="E248" i="83"/>
  <c r="E249" i="83"/>
  <c r="E250" i="83"/>
  <c r="E251" i="83"/>
  <c r="E252" i="83"/>
  <c r="E253" i="83"/>
  <c r="G253" i="83" s="1"/>
  <c r="J253" i="83" s="1"/>
  <c r="E254" i="83"/>
  <c r="E255" i="83"/>
  <c r="E256" i="83"/>
  <c r="E257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5" i="83"/>
  <c r="E5" i="8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G243" i="82" s="1"/>
  <c r="J243" i="82" s="1"/>
  <c r="E244" i="82"/>
  <c r="E245" i="82"/>
  <c r="E255" i="82"/>
  <c r="E257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5" i="82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G245" i="81" s="1"/>
  <c r="J245" i="81" s="1"/>
  <c r="E255" i="81"/>
  <c r="E257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5" i="81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G243" i="80" s="1"/>
  <c r="J243" i="80" s="1"/>
  <c r="E244" i="80"/>
  <c r="E245" i="80"/>
  <c r="E255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5" i="80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G245" i="79" s="1"/>
  <c r="J245" i="79" s="1"/>
  <c r="E255" i="79"/>
  <c r="E257" i="79"/>
  <c r="E5" i="79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G243" i="78" s="1"/>
  <c r="J243" i="78" s="1"/>
  <c r="E244" i="78"/>
  <c r="E245" i="78"/>
  <c r="E255" i="78"/>
  <c r="E257" i="78"/>
  <c r="E5" i="78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G241" i="77" s="1"/>
  <c r="J241" i="77" s="1"/>
  <c r="E242" i="77"/>
  <c r="E243" i="77"/>
  <c r="G243" i="77" s="1"/>
  <c r="J243" i="77" s="1"/>
  <c r="E244" i="77"/>
  <c r="E245" i="77"/>
  <c r="E255" i="77"/>
  <c r="E257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5" i="77"/>
  <c r="AA36" i="8"/>
  <c r="M253" i="79"/>
  <c r="P253" i="79" s="1"/>
  <c r="M252" i="79"/>
  <c r="P252" i="79" s="1"/>
  <c r="M251" i="79"/>
  <c r="P251" i="79" s="1"/>
  <c r="M250" i="79"/>
  <c r="P250" i="79" s="1"/>
  <c r="M249" i="79"/>
  <c r="P249" i="79" s="1"/>
  <c r="M248" i="79"/>
  <c r="P248" i="79" s="1"/>
  <c r="M247" i="79"/>
  <c r="P247" i="79" s="1"/>
  <c r="M246" i="79"/>
  <c r="P246" i="79" s="1"/>
  <c r="M245" i="79"/>
  <c r="P245" i="79" s="1"/>
  <c r="M244" i="79"/>
  <c r="P244" i="79" s="1"/>
  <c r="G244" i="79"/>
  <c r="J244" i="79" s="1"/>
  <c r="M243" i="79"/>
  <c r="P243" i="79" s="1"/>
  <c r="G243" i="79"/>
  <c r="J243" i="79" s="1"/>
  <c r="M242" i="79"/>
  <c r="P242" i="79" s="1"/>
  <c r="G242" i="79"/>
  <c r="J242" i="79" s="1"/>
  <c r="M241" i="79"/>
  <c r="P241" i="79" s="1"/>
  <c r="G241" i="79"/>
  <c r="J241" i="79" s="1"/>
  <c r="M253" i="80"/>
  <c r="P253" i="80" s="1"/>
  <c r="M252" i="80"/>
  <c r="P252" i="80" s="1"/>
  <c r="M251" i="80"/>
  <c r="P251" i="80" s="1"/>
  <c r="M250" i="80"/>
  <c r="P250" i="80" s="1"/>
  <c r="M249" i="80"/>
  <c r="P249" i="80" s="1"/>
  <c r="M248" i="80"/>
  <c r="P248" i="80" s="1"/>
  <c r="M247" i="80"/>
  <c r="P247" i="80" s="1"/>
  <c r="M246" i="80"/>
  <c r="P246" i="80" s="1"/>
  <c r="M245" i="80"/>
  <c r="P245" i="80" s="1"/>
  <c r="G245" i="80"/>
  <c r="J245" i="80" s="1"/>
  <c r="M244" i="80"/>
  <c r="P244" i="80" s="1"/>
  <c r="G244" i="80"/>
  <c r="J244" i="80" s="1"/>
  <c r="M243" i="80"/>
  <c r="P243" i="80" s="1"/>
  <c r="P242" i="80"/>
  <c r="M242" i="80"/>
  <c r="G242" i="80"/>
  <c r="J242" i="80" s="1"/>
  <c r="M241" i="80"/>
  <c r="P241" i="80" s="1"/>
  <c r="G241" i="80"/>
  <c r="J241" i="80" s="1"/>
  <c r="M253" i="81"/>
  <c r="P253" i="81" s="1"/>
  <c r="M252" i="81"/>
  <c r="P252" i="81" s="1"/>
  <c r="M251" i="81"/>
  <c r="P251" i="81" s="1"/>
  <c r="M250" i="81"/>
  <c r="P250" i="81" s="1"/>
  <c r="M249" i="81"/>
  <c r="P249" i="81" s="1"/>
  <c r="M248" i="81"/>
  <c r="P248" i="81" s="1"/>
  <c r="M247" i="81"/>
  <c r="P247" i="81" s="1"/>
  <c r="M246" i="81"/>
  <c r="P246" i="81" s="1"/>
  <c r="M245" i="81"/>
  <c r="P245" i="81" s="1"/>
  <c r="M244" i="81"/>
  <c r="P244" i="81" s="1"/>
  <c r="G244" i="81"/>
  <c r="J244" i="81" s="1"/>
  <c r="M243" i="81"/>
  <c r="P243" i="81" s="1"/>
  <c r="G243" i="81"/>
  <c r="J243" i="81" s="1"/>
  <c r="M242" i="81"/>
  <c r="P242" i="81" s="1"/>
  <c r="G242" i="81"/>
  <c r="J242" i="81" s="1"/>
  <c r="M241" i="81"/>
  <c r="P241" i="81" s="1"/>
  <c r="G241" i="81"/>
  <c r="J241" i="81" s="1"/>
  <c r="M253" i="82"/>
  <c r="P253" i="82" s="1"/>
  <c r="M252" i="82"/>
  <c r="P252" i="82" s="1"/>
  <c r="M251" i="82"/>
  <c r="P251" i="82" s="1"/>
  <c r="M250" i="82"/>
  <c r="P250" i="82" s="1"/>
  <c r="M249" i="82"/>
  <c r="P249" i="82" s="1"/>
  <c r="M248" i="82"/>
  <c r="P248" i="82" s="1"/>
  <c r="M247" i="82"/>
  <c r="P247" i="82" s="1"/>
  <c r="M246" i="82"/>
  <c r="P246" i="82" s="1"/>
  <c r="M245" i="82"/>
  <c r="P245" i="82" s="1"/>
  <c r="G245" i="82"/>
  <c r="J245" i="82" s="1"/>
  <c r="M244" i="82"/>
  <c r="P244" i="82" s="1"/>
  <c r="G244" i="82"/>
  <c r="J244" i="82" s="1"/>
  <c r="M243" i="82"/>
  <c r="P243" i="82" s="1"/>
  <c r="M242" i="82"/>
  <c r="P242" i="82" s="1"/>
  <c r="G242" i="82"/>
  <c r="J242" i="82" s="1"/>
  <c r="M241" i="82"/>
  <c r="P241" i="82" s="1"/>
  <c r="G241" i="82"/>
  <c r="J241" i="82" s="1"/>
  <c r="M253" i="83"/>
  <c r="M252" i="83"/>
  <c r="G252" i="83"/>
  <c r="J252" i="83" s="1"/>
  <c r="M251" i="83"/>
  <c r="G251" i="83"/>
  <c r="J251" i="83" s="1"/>
  <c r="M250" i="83"/>
  <c r="G250" i="83"/>
  <c r="J250" i="83" s="1"/>
  <c r="M249" i="83"/>
  <c r="G249" i="83"/>
  <c r="J249" i="83" s="1"/>
  <c r="M248" i="83"/>
  <c r="G248" i="83"/>
  <c r="J248" i="83" s="1"/>
  <c r="M247" i="83"/>
  <c r="G247" i="83"/>
  <c r="J247" i="83" s="1"/>
  <c r="M246" i="83"/>
  <c r="G246" i="83"/>
  <c r="J246" i="83" s="1"/>
  <c r="M245" i="83"/>
  <c r="P245" i="83" s="1"/>
  <c r="M244" i="83"/>
  <c r="G244" i="83"/>
  <c r="J244" i="83" s="1"/>
  <c r="M243" i="83"/>
  <c r="G243" i="83"/>
  <c r="J243" i="83" s="1"/>
  <c r="M242" i="83"/>
  <c r="G242" i="83"/>
  <c r="J242" i="83" s="1"/>
  <c r="M241" i="83"/>
  <c r="G241" i="83"/>
  <c r="J241" i="83" s="1"/>
  <c r="M253" i="84"/>
  <c r="G253" i="84"/>
  <c r="J253" i="84" s="1"/>
  <c r="M252" i="84"/>
  <c r="P252" i="84" s="1"/>
  <c r="G252" i="84"/>
  <c r="J252" i="84" s="1"/>
  <c r="M251" i="84"/>
  <c r="P251" i="84" s="1"/>
  <c r="M250" i="84"/>
  <c r="P250" i="84" s="1"/>
  <c r="G250" i="84"/>
  <c r="J250" i="84" s="1"/>
  <c r="M249" i="84"/>
  <c r="P249" i="84" s="1"/>
  <c r="G249" i="84"/>
  <c r="J249" i="84" s="1"/>
  <c r="M248" i="84"/>
  <c r="P248" i="84" s="1"/>
  <c r="G248" i="84"/>
  <c r="J248" i="84" s="1"/>
  <c r="M247" i="84"/>
  <c r="P247" i="84" s="1"/>
  <c r="G247" i="84"/>
  <c r="J247" i="84" s="1"/>
  <c r="M246" i="84"/>
  <c r="P246" i="84" s="1"/>
  <c r="G246" i="84"/>
  <c r="J246" i="84" s="1"/>
  <c r="M245" i="84"/>
  <c r="P245" i="84" s="1"/>
  <c r="G245" i="84"/>
  <c r="J245" i="84" s="1"/>
  <c r="M244" i="84"/>
  <c r="P244" i="84" s="1"/>
  <c r="G244" i="84"/>
  <c r="J244" i="84" s="1"/>
  <c r="M243" i="84"/>
  <c r="P243" i="84" s="1"/>
  <c r="G243" i="84"/>
  <c r="J243" i="84" s="1"/>
  <c r="M242" i="84"/>
  <c r="P242" i="84" s="1"/>
  <c r="G242" i="84"/>
  <c r="J242" i="84" s="1"/>
  <c r="M241" i="84"/>
  <c r="P241" i="84" s="1"/>
  <c r="G241" i="84"/>
  <c r="J241" i="84" s="1"/>
  <c r="M253" i="85"/>
  <c r="M252" i="85"/>
  <c r="P252" i="85" s="1"/>
  <c r="G252" i="85"/>
  <c r="J252" i="85" s="1"/>
  <c r="M251" i="85"/>
  <c r="P251" i="85" s="1"/>
  <c r="G251" i="85"/>
  <c r="J251" i="85" s="1"/>
  <c r="M250" i="85"/>
  <c r="P250" i="85" s="1"/>
  <c r="G250" i="85"/>
  <c r="J250" i="85" s="1"/>
  <c r="M249" i="85"/>
  <c r="P249" i="85" s="1"/>
  <c r="G249" i="85"/>
  <c r="J249" i="85" s="1"/>
  <c r="M248" i="85"/>
  <c r="P248" i="85" s="1"/>
  <c r="G248" i="85"/>
  <c r="J248" i="85" s="1"/>
  <c r="M247" i="85"/>
  <c r="P247" i="85" s="1"/>
  <c r="G247" i="85"/>
  <c r="J247" i="85" s="1"/>
  <c r="M246" i="85"/>
  <c r="P246" i="85" s="1"/>
  <c r="G246" i="85"/>
  <c r="J246" i="85" s="1"/>
  <c r="P245" i="85"/>
  <c r="M245" i="85"/>
  <c r="M244" i="85"/>
  <c r="P244" i="85" s="1"/>
  <c r="G244" i="85"/>
  <c r="J244" i="85" s="1"/>
  <c r="M243" i="85"/>
  <c r="P243" i="85" s="1"/>
  <c r="G243" i="85"/>
  <c r="J243" i="85" s="1"/>
  <c r="M242" i="85"/>
  <c r="P242" i="85" s="1"/>
  <c r="G242" i="85"/>
  <c r="J242" i="85" s="1"/>
  <c r="P241" i="85"/>
  <c r="M241" i="85"/>
  <c r="G241" i="85"/>
  <c r="J241" i="85" s="1"/>
  <c r="M253" i="86"/>
  <c r="P253" i="86" s="1"/>
  <c r="G253" i="86"/>
  <c r="J253" i="86" s="1"/>
  <c r="M252" i="86"/>
  <c r="P252" i="86" s="1"/>
  <c r="M251" i="86"/>
  <c r="P251" i="86" s="1"/>
  <c r="G251" i="86"/>
  <c r="J251" i="86" s="1"/>
  <c r="M250" i="86"/>
  <c r="P250" i="86" s="1"/>
  <c r="G250" i="86"/>
  <c r="J250" i="86" s="1"/>
  <c r="M249" i="86"/>
  <c r="P249" i="86" s="1"/>
  <c r="G249" i="86"/>
  <c r="J249" i="86" s="1"/>
  <c r="M248" i="86"/>
  <c r="P248" i="86" s="1"/>
  <c r="G248" i="86"/>
  <c r="J248" i="86" s="1"/>
  <c r="P247" i="86"/>
  <c r="M247" i="86"/>
  <c r="G247" i="86"/>
  <c r="J247" i="86" s="1"/>
  <c r="M246" i="86"/>
  <c r="P246" i="86" s="1"/>
  <c r="G246" i="86"/>
  <c r="J246" i="86" s="1"/>
  <c r="M245" i="86"/>
  <c r="P245" i="86" s="1"/>
  <c r="G245" i="86"/>
  <c r="J245" i="86" s="1"/>
  <c r="M244" i="86"/>
  <c r="P244" i="86" s="1"/>
  <c r="P243" i="86"/>
  <c r="M243" i="86"/>
  <c r="G243" i="86"/>
  <c r="J243" i="86" s="1"/>
  <c r="M242" i="86"/>
  <c r="P242" i="86" s="1"/>
  <c r="G242" i="86"/>
  <c r="J242" i="86" s="1"/>
  <c r="M241" i="86"/>
  <c r="P241" i="86" s="1"/>
  <c r="G241" i="86"/>
  <c r="J241" i="86" s="1"/>
  <c r="M253" i="87"/>
  <c r="P253" i="87" s="1"/>
  <c r="G253" i="87"/>
  <c r="J253" i="87" s="1"/>
  <c r="M252" i="87"/>
  <c r="P252" i="87" s="1"/>
  <c r="G252" i="87"/>
  <c r="J252" i="87" s="1"/>
  <c r="M251" i="87"/>
  <c r="P251" i="87" s="1"/>
  <c r="G251" i="87"/>
  <c r="J251" i="87" s="1"/>
  <c r="M250" i="87"/>
  <c r="P250" i="87" s="1"/>
  <c r="G250" i="87"/>
  <c r="J250" i="87" s="1"/>
  <c r="M249" i="87"/>
  <c r="P249" i="87" s="1"/>
  <c r="G249" i="87"/>
  <c r="J249" i="87" s="1"/>
  <c r="M248" i="87"/>
  <c r="P248" i="87" s="1"/>
  <c r="G248" i="87"/>
  <c r="J248" i="87" s="1"/>
  <c r="M247" i="87"/>
  <c r="P247" i="87" s="1"/>
  <c r="G247" i="87"/>
  <c r="J247" i="87" s="1"/>
  <c r="M246" i="87"/>
  <c r="P246" i="87" s="1"/>
  <c r="G246" i="87"/>
  <c r="J246" i="87" s="1"/>
  <c r="M245" i="87"/>
  <c r="P245" i="87" s="1"/>
  <c r="G245" i="87"/>
  <c r="J245" i="87" s="1"/>
  <c r="M244" i="87"/>
  <c r="P244" i="87" s="1"/>
  <c r="G244" i="87"/>
  <c r="J244" i="87" s="1"/>
  <c r="M243" i="87"/>
  <c r="P243" i="87" s="1"/>
  <c r="G243" i="87"/>
  <c r="J243" i="87" s="1"/>
  <c r="M242" i="87"/>
  <c r="P242" i="87" s="1"/>
  <c r="G242" i="87"/>
  <c r="J242" i="87" s="1"/>
  <c r="M241" i="87"/>
  <c r="P241" i="87" s="1"/>
  <c r="G241" i="87"/>
  <c r="J241" i="87" s="1"/>
  <c r="M253" i="88"/>
  <c r="P253" i="88" s="1"/>
  <c r="M252" i="88"/>
  <c r="P252" i="88" s="1"/>
  <c r="M251" i="88"/>
  <c r="P251" i="88" s="1"/>
  <c r="M250" i="88"/>
  <c r="P250" i="88" s="1"/>
  <c r="M249" i="88"/>
  <c r="P249" i="88" s="1"/>
  <c r="M248" i="88"/>
  <c r="P248" i="88" s="1"/>
  <c r="G248" i="88"/>
  <c r="J248" i="88" s="1"/>
  <c r="M247" i="88"/>
  <c r="P247" i="88" s="1"/>
  <c r="G247" i="88"/>
  <c r="J247" i="88" s="1"/>
  <c r="M246" i="88"/>
  <c r="P246" i="88" s="1"/>
  <c r="M245" i="88"/>
  <c r="P245" i="88" s="1"/>
  <c r="G245" i="88"/>
  <c r="J245" i="88" s="1"/>
  <c r="M244" i="88"/>
  <c r="P244" i="88" s="1"/>
  <c r="G244" i="88"/>
  <c r="J244" i="88" s="1"/>
  <c r="M243" i="88"/>
  <c r="P243" i="88" s="1"/>
  <c r="G243" i="88"/>
  <c r="J243" i="88" s="1"/>
  <c r="M242" i="88"/>
  <c r="P242" i="88" s="1"/>
  <c r="G242" i="88"/>
  <c r="J242" i="88" s="1"/>
  <c r="M241" i="88"/>
  <c r="P241" i="88" s="1"/>
  <c r="G241" i="88"/>
  <c r="J241" i="88" s="1"/>
  <c r="M253" i="89"/>
  <c r="P253" i="89" s="1"/>
  <c r="M252" i="89"/>
  <c r="P252" i="89" s="1"/>
  <c r="M251" i="89"/>
  <c r="P251" i="89" s="1"/>
  <c r="M250" i="89"/>
  <c r="P250" i="89" s="1"/>
  <c r="M249" i="89"/>
  <c r="P249" i="89" s="1"/>
  <c r="M248" i="89"/>
  <c r="P248" i="89" s="1"/>
  <c r="M247" i="89"/>
  <c r="P247" i="89" s="1"/>
  <c r="G247" i="89"/>
  <c r="J247" i="89" s="1"/>
  <c r="M246" i="89"/>
  <c r="P246" i="89" s="1"/>
  <c r="G246" i="89"/>
  <c r="J246" i="89" s="1"/>
  <c r="M245" i="89"/>
  <c r="P245" i="89" s="1"/>
  <c r="G245" i="89"/>
  <c r="J245" i="89" s="1"/>
  <c r="M244" i="89"/>
  <c r="P244" i="89" s="1"/>
  <c r="G244" i="89"/>
  <c r="J244" i="89" s="1"/>
  <c r="M243" i="89"/>
  <c r="P243" i="89" s="1"/>
  <c r="M242" i="89"/>
  <c r="P242" i="89" s="1"/>
  <c r="G242" i="89"/>
  <c r="J242" i="89" s="1"/>
  <c r="M241" i="89"/>
  <c r="P241" i="89" s="1"/>
  <c r="G241" i="89"/>
  <c r="J241" i="89" s="1"/>
  <c r="M253" i="90"/>
  <c r="P253" i="90" s="1"/>
  <c r="M252" i="90"/>
  <c r="P252" i="90" s="1"/>
  <c r="G252" i="90"/>
  <c r="J252" i="90" s="1"/>
  <c r="M251" i="90"/>
  <c r="P251" i="90" s="1"/>
  <c r="G251" i="90"/>
  <c r="J251" i="90" s="1"/>
  <c r="M250" i="90"/>
  <c r="P250" i="90" s="1"/>
  <c r="G250" i="90"/>
  <c r="J250" i="90" s="1"/>
  <c r="M249" i="90"/>
  <c r="P249" i="90" s="1"/>
  <c r="G249" i="90"/>
  <c r="J249" i="90" s="1"/>
  <c r="M248" i="90"/>
  <c r="P248" i="90" s="1"/>
  <c r="G248" i="90"/>
  <c r="J248" i="90" s="1"/>
  <c r="M247" i="90"/>
  <c r="P247" i="90" s="1"/>
  <c r="G247" i="90"/>
  <c r="J247" i="90" s="1"/>
  <c r="M246" i="90"/>
  <c r="P246" i="90" s="1"/>
  <c r="G246" i="90"/>
  <c r="J246" i="90" s="1"/>
  <c r="M245" i="90"/>
  <c r="P245" i="90" s="1"/>
  <c r="M244" i="90"/>
  <c r="P244" i="90" s="1"/>
  <c r="G244" i="90"/>
  <c r="J244" i="90" s="1"/>
  <c r="M243" i="90"/>
  <c r="P243" i="90" s="1"/>
  <c r="G243" i="90"/>
  <c r="J243" i="90" s="1"/>
  <c r="M242" i="90"/>
  <c r="P242" i="90" s="1"/>
  <c r="G242" i="90"/>
  <c r="J242" i="90" s="1"/>
  <c r="M241" i="90"/>
  <c r="P241" i="90" s="1"/>
  <c r="G241" i="90"/>
  <c r="J241" i="90" s="1"/>
  <c r="M253" i="91"/>
  <c r="P253" i="91" s="1"/>
  <c r="M252" i="91"/>
  <c r="P252" i="91" s="1"/>
  <c r="G252" i="91"/>
  <c r="J252" i="91" s="1"/>
  <c r="M251" i="91"/>
  <c r="P251" i="91" s="1"/>
  <c r="G251" i="91"/>
  <c r="J251" i="91" s="1"/>
  <c r="M250" i="91"/>
  <c r="P250" i="91" s="1"/>
  <c r="G250" i="91"/>
  <c r="J250" i="91" s="1"/>
  <c r="M249" i="91"/>
  <c r="P249" i="91" s="1"/>
  <c r="G249" i="91"/>
  <c r="J249" i="91" s="1"/>
  <c r="M248" i="91"/>
  <c r="P248" i="91" s="1"/>
  <c r="G248" i="91"/>
  <c r="J248" i="91" s="1"/>
  <c r="M247" i="91"/>
  <c r="P247" i="91" s="1"/>
  <c r="G247" i="91"/>
  <c r="J247" i="91" s="1"/>
  <c r="M246" i="91"/>
  <c r="P246" i="91" s="1"/>
  <c r="G246" i="91"/>
  <c r="J246" i="91" s="1"/>
  <c r="M245" i="91"/>
  <c r="P245" i="91" s="1"/>
  <c r="M244" i="91"/>
  <c r="P244" i="91" s="1"/>
  <c r="G244" i="91"/>
  <c r="J244" i="91" s="1"/>
  <c r="M243" i="91"/>
  <c r="P243" i="91" s="1"/>
  <c r="G243" i="91"/>
  <c r="J243" i="91" s="1"/>
  <c r="M242" i="91"/>
  <c r="P242" i="91" s="1"/>
  <c r="G242" i="91"/>
  <c r="J242" i="91" s="1"/>
  <c r="M241" i="91"/>
  <c r="P241" i="91" s="1"/>
  <c r="G241" i="91"/>
  <c r="J241" i="91" s="1"/>
  <c r="M252" i="92"/>
  <c r="P252" i="92" s="1"/>
  <c r="J252" i="92"/>
  <c r="M251" i="92"/>
  <c r="P251" i="92" s="1"/>
  <c r="G251" i="92"/>
  <c r="J251" i="92" s="1"/>
  <c r="M250" i="92"/>
  <c r="P250" i="92" s="1"/>
  <c r="G250" i="92"/>
  <c r="J250" i="92" s="1"/>
  <c r="M249" i="92"/>
  <c r="P249" i="92" s="1"/>
  <c r="M248" i="92"/>
  <c r="P248" i="92" s="1"/>
  <c r="G248" i="92"/>
  <c r="J248" i="92" s="1"/>
  <c r="M247" i="92"/>
  <c r="P247" i="92" s="1"/>
  <c r="G247" i="92"/>
  <c r="J247" i="92" s="1"/>
  <c r="M246" i="92"/>
  <c r="P246" i="92" s="1"/>
  <c r="G246" i="92"/>
  <c r="J246" i="92" s="1"/>
  <c r="M245" i="92"/>
  <c r="P245" i="92" s="1"/>
  <c r="G245" i="92"/>
  <c r="J245" i="92" s="1"/>
  <c r="M244" i="92"/>
  <c r="P244" i="92" s="1"/>
  <c r="G244" i="92"/>
  <c r="J244" i="92" s="1"/>
  <c r="M243" i="92"/>
  <c r="P243" i="92" s="1"/>
  <c r="M242" i="92"/>
  <c r="P242" i="92" s="1"/>
  <c r="G242" i="92"/>
  <c r="J242" i="92" s="1"/>
  <c r="M241" i="92"/>
  <c r="P241" i="92" s="1"/>
  <c r="G241" i="92"/>
  <c r="J241" i="92" s="1"/>
  <c r="P250" i="93"/>
  <c r="P249" i="93"/>
  <c r="P247" i="93"/>
  <c r="P246" i="93"/>
  <c r="M245" i="93"/>
  <c r="P245" i="93" s="1"/>
  <c r="M244" i="93"/>
  <c r="P244" i="93" s="1"/>
  <c r="G244" i="93"/>
  <c r="J244" i="93" s="1"/>
  <c r="M243" i="93"/>
  <c r="P243" i="93" s="1"/>
  <c r="G243" i="93"/>
  <c r="J243" i="93" s="1"/>
  <c r="M242" i="93"/>
  <c r="P242" i="93" s="1"/>
  <c r="G242" i="93"/>
  <c r="J242" i="93" s="1"/>
  <c r="M241" i="93"/>
  <c r="P241" i="93" s="1"/>
  <c r="G241" i="93"/>
  <c r="J241" i="93" s="1"/>
  <c r="P251" i="94"/>
  <c r="G251" i="94"/>
  <c r="J251" i="94" s="1"/>
  <c r="M250" i="94"/>
  <c r="P250" i="94" s="1"/>
  <c r="G250" i="94"/>
  <c r="J250" i="94" s="1"/>
  <c r="M249" i="94"/>
  <c r="P249" i="94" s="1"/>
  <c r="G249" i="94"/>
  <c r="J249" i="94" s="1"/>
  <c r="M248" i="94"/>
  <c r="P248" i="94" s="1"/>
  <c r="G248" i="94"/>
  <c r="J248" i="94" s="1"/>
  <c r="M247" i="94"/>
  <c r="P247" i="94" s="1"/>
  <c r="G247" i="94"/>
  <c r="J247" i="94" s="1"/>
  <c r="M246" i="94"/>
  <c r="P246" i="94" s="1"/>
  <c r="G246" i="94"/>
  <c r="J246" i="94" s="1"/>
  <c r="M245" i="94"/>
  <c r="P245" i="94" s="1"/>
  <c r="G245" i="94"/>
  <c r="J245" i="94" s="1"/>
  <c r="M244" i="94"/>
  <c r="P244" i="94" s="1"/>
  <c r="M243" i="94"/>
  <c r="P243" i="94" s="1"/>
  <c r="G243" i="94"/>
  <c r="J243" i="94" s="1"/>
  <c r="M242" i="94"/>
  <c r="P242" i="94" s="1"/>
  <c r="G242" i="94"/>
  <c r="J242" i="94" s="1"/>
  <c r="M241" i="94"/>
  <c r="P241" i="94" s="1"/>
  <c r="G241" i="94"/>
  <c r="J241" i="94" s="1"/>
  <c r="P253" i="95"/>
  <c r="M251" i="95"/>
  <c r="P251" i="95" s="1"/>
  <c r="J251" i="95"/>
  <c r="M250" i="95"/>
  <c r="P250" i="95" s="1"/>
  <c r="J250" i="95"/>
  <c r="M249" i="95"/>
  <c r="P249" i="95" s="1"/>
  <c r="M248" i="95"/>
  <c r="P248" i="95" s="1"/>
  <c r="M247" i="95"/>
  <c r="P247" i="95" s="1"/>
  <c r="G247" i="95"/>
  <c r="J247" i="95" s="1"/>
  <c r="M246" i="95"/>
  <c r="P246" i="95" s="1"/>
  <c r="G246" i="95"/>
  <c r="J246" i="95" s="1"/>
  <c r="M245" i="95"/>
  <c r="P245" i="95" s="1"/>
  <c r="G245" i="95"/>
  <c r="J245" i="95" s="1"/>
  <c r="M244" i="95"/>
  <c r="P244" i="95" s="1"/>
  <c r="G244" i="95"/>
  <c r="J244" i="95" s="1"/>
  <c r="M243" i="95"/>
  <c r="P243" i="95" s="1"/>
  <c r="G243" i="95"/>
  <c r="J243" i="95" s="1"/>
  <c r="M242" i="95"/>
  <c r="P242" i="95" s="1"/>
  <c r="G242" i="95"/>
  <c r="J242" i="95" s="1"/>
  <c r="M241" i="95"/>
  <c r="P241" i="95" s="1"/>
  <c r="M253" i="96"/>
  <c r="P253" i="96" s="1"/>
  <c r="M252" i="96"/>
  <c r="P252" i="96" s="1"/>
  <c r="M251" i="96"/>
  <c r="P251" i="96" s="1"/>
  <c r="G251" i="96"/>
  <c r="J251" i="96" s="1"/>
  <c r="M250" i="96"/>
  <c r="P250" i="96" s="1"/>
  <c r="G250" i="96"/>
  <c r="J250" i="96" s="1"/>
  <c r="M249" i="96"/>
  <c r="P249" i="96" s="1"/>
  <c r="G249" i="96"/>
  <c r="J249" i="96" s="1"/>
  <c r="M248" i="96"/>
  <c r="P248" i="96" s="1"/>
  <c r="G248" i="96"/>
  <c r="J248" i="96" s="1"/>
  <c r="M247" i="96"/>
  <c r="P247" i="96" s="1"/>
  <c r="G247" i="96"/>
  <c r="J247" i="96" s="1"/>
  <c r="M246" i="96"/>
  <c r="P246" i="96" s="1"/>
  <c r="G246" i="96"/>
  <c r="J246" i="96" s="1"/>
  <c r="M245" i="96"/>
  <c r="P245" i="96" s="1"/>
  <c r="G245" i="96"/>
  <c r="J245" i="96" s="1"/>
  <c r="M244" i="96"/>
  <c r="P244" i="96" s="1"/>
  <c r="G244" i="96"/>
  <c r="J244" i="96" s="1"/>
  <c r="M243" i="96"/>
  <c r="P243" i="96" s="1"/>
  <c r="G243" i="96"/>
  <c r="J243" i="96" s="1"/>
  <c r="M242" i="96"/>
  <c r="P242" i="96" s="1"/>
  <c r="G242" i="96"/>
  <c r="J242" i="96" s="1"/>
  <c r="M241" i="96"/>
  <c r="P241" i="96" s="1"/>
  <c r="G241" i="96"/>
  <c r="J241" i="96" s="1"/>
  <c r="P253" i="97"/>
  <c r="P252" i="97"/>
  <c r="P251" i="97"/>
  <c r="M249" i="97"/>
  <c r="P249" i="97" s="1"/>
  <c r="G249" i="97"/>
  <c r="J249" i="97" s="1"/>
  <c r="M248" i="97"/>
  <c r="P248" i="97" s="1"/>
  <c r="G248" i="97"/>
  <c r="J248" i="97" s="1"/>
  <c r="M247" i="97"/>
  <c r="P247" i="97" s="1"/>
  <c r="G247" i="97"/>
  <c r="J247" i="97" s="1"/>
  <c r="M246" i="97"/>
  <c r="P246" i="97" s="1"/>
  <c r="G246" i="97"/>
  <c r="J246" i="97" s="1"/>
  <c r="M245" i="97"/>
  <c r="P245" i="97" s="1"/>
  <c r="M244" i="97"/>
  <c r="P244" i="97" s="1"/>
  <c r="G244" i="97"/>
  <c r="J244" i="97" s="1"/>
  <c r="M243" i="97"/>
  <c r="P243" i="97" s="1"/>
  <c r="G243" i="97"/>
  <c r="J243" i="97" s="1"/>
  <c r="M242" i="97"/>
  <c r="P242" i="97" s="1"/>
  <c r="G242" i="97"/>
  <c r="J242" i="97" s="1"/>
  <c r="M241" i="97"/>
  <c r="P241" i="97" s="1"/>
  <c r="G241" i="97"/>
  <c r="J241" i="97" s="1"/>
  <c r="M253" i="98"/>
  <c r="P253" i="98" s="1"/>
  <c r="G253" i="98"/>
  <c r="J253" i="98" s="1"/>
  <c r="M252" i="98"/>
  <c r="P252" i="98" s="1"/>
  <c r="G252" i="98"/>
  <c r="J252" i="98" s="1"/>
  <c r="M251" i="98"/>
  <c r="P251" i="98" s="1"/>
  <c r="G251" i="98"/>
  <c r="J251" i="98" s="1"/>
  <c r="M250" i="98"/>
  <c r="P250" i="98" s="1"/>
  <c r="M249" i="98"/>
  <c r="P249" i="98" s="1"/>
  <c r="G249" i="98"/>
  <c r="J249" i="98" s="1"/>
  <c r="M248" i="98"/>
  <c r="P248" i="98" s="1"/>
  <c r="G248" i="98"/>
  <c r="J248" i="98" s="1"/>
  <c r="M247" i="98"/>
  <c r="P247" i="98" s="1"/>
  <c r="G247" i="98"/>
  <c r="J247" i="98" s="1"/>
  <c r="M246" i="98"/>
  <c r="P246" i="98" s="1"/>
  <c r="G246" i="98"/>
  <c r="J246" i="98" s="1"/>
  <c r="M245" i="98"/>
  <c r="P245" i="98" s="1"/>
  <c r="G245" i="98"/>
  <c r="J245" i="98" s="1"/>
  <c r="M244" i="98"/>
  <c r="P244" i="98" s="1"/>
  <c r="G244" i="98"/>
  <c r="J244" i="98" s="1"/>
  <c r="M243" i="98"/>
  <c r="P243" i="98" s="1"/>
  <c r="G243" i="98"/>
  <c r="J243" i="98" s="1"/>
  <c r="M242" i="98"/>
  <c r="P242" i="98" s="1"/>
  <c r="M241" i="98"/>
  <c r="P241" i="98" s="1"/>
  <c r="G241" i="98"/>
  <c r="J241" i="98" s="1"/>
  <c r="M253" i="99"/>
  <c r="P253" i="99" s="1"/>
  <c r="G253" i="99"/>
  <c r="J253" i="99" s="1"/>
  <c r="M252" i="99"/>
  <c r="P252" i="99" s="1"/>
  <c r="G252" i="99"/>
  <c r="J252" i="99" s="1"/>
  <c r="M251" i="99"/>
  <c r="P251" i="99" s="1"/>
  <c r="G251" i="99"/>
  <c r="J251" i="99" s="1"/>
  <c r="M250" i="99"/>
  <c r="P250" i="99" s="1"/>
  <c r="M249" i="99"/>
  <c r="P249" i="99" s="1"/>
  <c r="G249" i="99"/>
  <c r="J249" i="99" s="1"/>
  <c r="M248" i="99"/>
  <c r="P248" i="99" s="1"/>
  <c r="G248" i="99"/>
  <c r="J248" i="99" s="1"/>
  <c r="M247" i="99"/>
  <c r="P247" i="99" s="1"/>
  <c r="G247" i="99"/>
  <c r="J247" i="99" s="1"/>
  <c r="M246" i="99"/>
  <c r="P246" i="99" s="1"/>
  <c r="G246" i="99"/>
  <c r="J246" i="99" s="1"/>
  <c r="M245" i="99"/>
  <c r="P245" i="99" s="1"/>
  <c r="G245" i="99"/>
  <c r="J245" i="99" s="1"/>
  <c r="M244" i="99"/>
  <c r="P244" i="99" s="1"/>
  <c r="G244" i="99"/>
  <c r="J244" i="99" s="1"/>
  <c r="M243" i="99"/>
  <c r="P243" i="99" s="1"/>
  <c r="G243" i="99"/>
  <c r="J243" i="99" s="1"/>
  <c r="M242" i="99"/>
  <c r="P242" i="99" s="1"/>
  <c r="M241" i="99"/>
  <c r="P241" i="99" s="1"/>
  <c r="G241" i="99"/>
  <c r="J241" i="99" s="1"/>
  <c r="M253" i="100"/>
  <c r="P253" i="100" s="1"/>
  <c r="G253" i="100"/>
  <c r="J253" i="100" s="1"/>
  <c r="M252" i="100"/>
  <c r="P252" i="100" s="1"/>
  <c r="G252" i="100"/>
  <c r="J252" i="100" s="1"/>
  <c r="M251" i="100"/>
  <c r="P251" i="100" s="1"/>
  <c r="G251" i="100"/>
  <c r="J251" i="100" s="1"/>
  <c r="M250" i="100"/>
  <c r="P250" i="100" s="1"/>
  <c r="G250" i="100"/>
  <c r="J250" i="100" s="1"/>
  <c r="M249" i="100"/>
  <c r="P249" i="100" s="1"/>
  <c r="G249" i="100"/>
  <c r="J249" i="100" s="1"/>
  <c r="M248" i="100"/>
  <c r="P248" i="100" s="1"/>
  <c r="G248" i="100"/>
  <c r="J248" i="100" s="1"/>
  <c r="M247" i="100"/>
  <c r="P247" i="100" s="1"/>
  <c r="G247" i="100"/>
  <c r="J247" i="100" s="1"/>
  <c r="M246" i="100"/>
  <c r="P246" i="100" s="1"/>
  <c r="M245" i="100"/>
  <c r="P245" i="100" s="1"/>
  <c r="G245" i="100"/>
  <c r="J245" i="100" s="1"/>
  <c r="M244" i="100"/>
  <c r="P244" i="100" s="1"/>
  <c r="G244" i="100"/>
  <c r="J244" i="100" s="1"/>
  <c r="M243" i="100"/>
  <c r="P243" i="100" s="1"/>
  <c r="G243" i="100"/>
  <c r="J243" i="100" s="1"/>
  <c r="M242" i="100"/>
  <c r="P242" i="100" s="1"/>
  <c r="G242" i="100"/>
  <c r="J242" i="100" s="1"/>
  <c r="M241" i="100"/>
  <c r="P241" i="100" s="1"/>
  <c r="G241" i="100"/>
  <c r="J241" i="100" s="1"/>
  <c r="M253" i="101"/>
  <c r="P253" i="101" s="1"/>
  <c r="G253" i="101"/>
  <c r="J253" i="101" s="1"/>
  <c r="M252" i="101"/>
  <c r="P252" i="101" s="1"/>
  <c r="M251" i="101"/>
  <c r="P251" i="101" s="1"/>
  <c r="G251" i="101"/>
  <c r="J251" i="101" s="1"/>
  <c r="M250" i="101"/>
  <c r="P250" i="101" s="1"/>
  <c r="G250" i="101"/>
  <c r="J250" i="101" s="1"/>
  <c r="M249" i="101"/>
  <c r="P249" i="101" s="1"/>
  <c r="G249" i="101"/>
  <c r="J249" i="101" s="1"/>
  <c r="M248" i="101"/>
  <c r="P248" i="101" s="1"/>
  <c r="G248" i="101"/>
  <c r="J248" i="101" s="1"/>
  <c r="M247" i="101"/>
  <c r="P247" i="101" s="1"/>
  <c r="G247" i="101"/>
  <c r="J247" i="101" s="1"/>
  <c r="M246" i="101"/>
  <c r="P246" i="101" s="1"/>
  <c r="G246" i="101"/>
  <c r="J246" i="101" s="1"/>
  <c r="M245" i="101"/>
  <c r="P245" i="101" s="1"/>
  <c r="G245" i="101"/>
  <c r="J245" i="101" s="1"/>
  <c r="M244" i="101"/>
  <c r="P244" i="101" s="1"/>
  <c r="M243" i="101"/>
  <c r="P243" i="101" s="1"/>
  <c r="G243" i="101"/>
  <c r="J243" i="101" s="1"/>
  <c r="M242" i="101"/>
  <c r="P242" i="101" s="1"/>
  <c r="G242" i="101"/>
  <c r="J242" i="101" s="1"/>
  <c r="M241" i="101"/>
  <c r="P241" i="101" s="1"/>
  <c r="G241" i="101"/>
  <c r="J241" i="101" s="1"/>
  <c r="M253" i="102"/>
  <c r="P253" i="102" s="1"/>
  <c r="G253" i="102"/>
  <c r="J253" i="102" s="1"/>
  <c r="M252" i="102"/>
  <c r="P252" i="102" s="1"/>
  <c r="G252" i="102"/>
  <c r="J252" i="102" s="1"/>
  <c r="M251" i="102"/>
  <c r="P251" i="102" s="1"/>
  <c r="G251" i="102"/>
  <c r="J251" i="102" s="1"/>
  <c r="M250" i="102"/>
  <c r="P250" i="102" s="1"/>
  <c r="G250" i="102"/>
  <c r="J250" i="102" s="1"/>
  <c r="M249" i="102"/>
  <c r="P249" i="102" s="1"/>
  <c r="G249" i="102"/>
  <c r="J249" i="102" s="1"/>
  <c r="M248" i="102"/>
  <c r="P248" i="102" s="1"/>
  <c r="G248" i="102"/>
  <c r="J248" i="102" s="1"/>
  <c r="M247" i="102"/>
  <c r="P247" i="102" s="1"/>
  <c r="M246" i="102"/>
  <c r="P246" i="102" s="1"/>
  <c r="G246" i="102"/>
  <c r="J246" i="102" s="1"/>
  <c r="M245" i="102"/>
  <c r="P245" i="102" s="1"/>
  <c r="G245" i="102"/>
  <c r="J245" i="102" s="1"/>
  <c r="M244" i="102"/>
  <c r="P244" i="102" s="1"/>
  <c r="G244" i="102"/>
  <c r="J244" i="102" s="1"/>
  <c r="M243" i="102"/>
  <c r="P243" i="102" s="1"/>
  <c r="G243" i="102"/>
  <c r="J243" i="102" s="1"/>
  <c r="M242" i="102"/>
  <c r="P242" i="102" s="1"/>
  <c r="G242" i="102"/>
  <c r="J242" i="102" s="1"/>
  <c r="M241" i="102"/>
  <c r="P241" i="102" s="1"/>
  <c r="G241" i="102"/>
  <c r="J241" i="102" s="1"/>
  <c r="M253" i="103"/>
  <c r="P253" i="103" s="1"/>
  <c r="G253" i="103"/>
  <c r="J253" i="103" s="1"/>
  <c r="M252" i="103"/>
  <c r="P252" i="103" s="1"/>
  <c r="G252" i="103"/>
  <c r="J252" i="103" s="1"/>
  <c r="M251" i="103"/>
  <c r="P251" i="103" s="1"/>
  <c r="G251" i="103"/>
  <c r="J251" i="103" s="1"/>
  <c r="M250" i="103"/>
  <c r="P250" i="103" s="1"/>
  <c r="M249" i="103"/>
  <c r="P249" i="103" s="1"/>
  <c r="G249" i="103"/>
  <c r="J249" i="103" s="1"/>
  <c r="M248" i="103"/>
  <c r="P248" i="103" s="1"/>
  <c r="G248" i="103"/>
  <c r="J248" i="103" s="1"/>
  <c r="M247" i="103"/>
  <c r="P247" i="103" s="1"/>
  <c r="G247" i="103"/>
  <c r="J247" i="103" s="1"/>
  <c r="M246" i="103"/>
  <c r="P246" i="103" s="1"/>
  <c r="G246" i="103"/>
  <c r="J246" i="103" s="1"/>
  <c r="M245" i="103"/>
  <c r="P245" i="103" s="1"/>
  <c r="G245" i="103"/>
  <c r="J245" i="103" s="1"/>
  <c r="M244" i="103"/>
  <c r="P244" i="103" s="1"/>
  <c r="G244" i="103"/>
  <c r="J244" i="103" s="1"/>
  <c r="M243" i="103"/>
  <c r="P243" i="103" s="1"/>
  <c r="G243" i="103"/>
  <c r="J243" i="103" s="1"/>
  <c r="M242" i="103"/>
  <c r="P242" i="103" s="1"/>
  <c r="M241" i="103"/>
  <c r="P241" i="103" s="1"/>
  <c r="G241" i="103"/>
  <c r="J241" i="103" s="1"/>
  <c r="M253" i="104"/>
  <c r="P253" i="104" s="1"/>
  <c r="G253" i="104"/>
  <c r="J253" i="104" s="1"/>
  <c r="M252" i="104"/>
  <c r="P252" i="104" s="1"/>
  <c r="G252" i="104"/>
  <c r="J252" i="104" s="1"/>
  <c r="M251" i="104"/>
  <c r="P251" i="104" s="1"/>
  <c r="G251" i="104"/>
  <c r="J251" i="104" s="1"/>
  <c r="M250" i="104"/>
  <c r="P250" i="104" s="1"/>
  <c r="G250" i="104"/>
  <c r="J250" i="104" s="1"/>
  <c r="M249" i="104"/>
  <c r="P249" i="104" s="1"/>
  <c r="M248" i="104"/>
  <c r="P248" i="104" s="1"/>
  <c r="G248" i="104"/>
  <c r="J248" i="104" s="1"/>
  <c r="M247" i="104"/>
  <c r="P247" i="104" s="1"/>
  <c r="G247" i="104"/>
  <c r="J247" i="104" s="1"/>
  <c r="M246" i="104"/>
  <c r="P246" i="104" s="1"/>
  <c r="G246" i="104"/>
  <c r="J246" i="104" s="1"/>
  <c r="M245" i="104"/>
  <c r="P245" i="104" s="1"/>
  <c r="G245" i="104"/>
  <c r="J245" i="104" s="1"/>
  <c r="M244" i="104"/>
  <c r="P244" i="104" s="1"/>
  <c r="G244" i="104"/>
  <c r="J244" i="104" s="1"/>
  <c r="M243" i="104"/>
  <c r="P243" i="104" s="1"/>
  <c r="G243" i="104"/>
  <c r="J243" i="104" s="1"/>
  <c r="M242" i="104"/>
  <c r="P242" i="104" s="1"/>
  <c r="G242" i="104"/>
  <c r="J242" i="104" s="1"/>
  <c r="M241" i="104"/>
  <c r="P241" i="104" s="1"/>
  <c r="M253" i="105"/>
  <c r="P253" i="105" s="1"/>
  <c r="G253" i="105"/>
  <c r="J253" i="105" s="1"/>
  <c r="M252" i="105"/>
  <c r="P252" i="105" s="1"/>
  <c r="G252" i="105"/>
  <c r="J252" i="105" s="1"/>
  <c r="M251" i="105"/>
  <c r="P251" i="105" s="1"/>
  <c r="G251" i="105"/>
  <c r="J251" i="105" s="1"/>
  <c r="M250" i="105"/>
  <c r="P250" i="105" s="1"/>
  <c r="G250" i="105"/>
  <c r="J250" i="105" s="1"/>
  <c r="M249" i="105"/>
  <c r="P249" i="105" s="1"/>
  <c r="G249" i="105"/>
  <c r="J249" i="105" s="1"/>
  <c r="M248" i="105"/>
  <c r="P248" i="105" s="1"/>
  <c r="M247" i="105"/>
  <c r="P247" i="105" s="1"/>
  <c r="G247" i="105"/>
  <c r="J247" i="105" s="1"/>
  <c r="M246" i="105"/>
  <c r="P246" i="105" s="1"/>
  <c r="G246" i="105"/>
  <c r="J246" i="105" s="1"/>
  <c r="M245" i="105"/>
  <c r="P245" i="105" s="1"/>
  <c r="G245" i="105"/>
  <c r="J245" i="105" s="1"/>
  <c r="M244" i="105"/>
  <c r="P244" i="105" s="1"/>
  <c r="G244" i="105"/>
  <c r="J244" i="105" s="1"/>
  <c r="M243" i="105"/>
  <c r="P243" i="105" s="1"/>
  <c r="G243" i="105"/>
  <c r="J243" i="105" s="1"/>
  <c r="M242" i="105"/>
  <c r="P242" i="105" s="1"/>
  <c r="G242" i="105"/>
  <c r="J242" i="105" s="1"/>
  <c r="M241" i="105"/>
  <c r="P241" i="105" s="1"/>
  <c r="G241" i="105"/>
  <c r="J241" i="105" s="1"/>
  <c r="M253" i="106"/>
  <c r="P253" i="106" s="1"/>
  <c r="G253" i="106"/>
  <c r="J253" i="106" s="1"/>
  <c r="M252" i="106"/>
  <c r="P252" i="106" s="1"/>
  <c r="G252" i="106"/>
  <c r="J252" i="106" s="1"/>
  <c r="M251" i="106"/>
  <c r="P251" i="106" s="1"/>
  <c r="G251" i="106"/>
  <c r="J251" i="106" s="1"/>
  <c r="M250" i="106"/>
  <c r="P250" i="106" s="1"/>
  <c r="G250" i="106"/>
  <c r="J250" i="106" s="1"/>
  <c r="M249" i="106"/>
  <c r="P249" i="106" s="1"/>
  <c r="M248" i="106"/>
  <c r="P248" i="106" s="1"/>
  <c r="G248" i="106"/>
  <c r="J248" i="106" s="1"/>
  <c r="M247" i="106"/>
  <c r="P247" i="106" s="1"/>
  <c r="G247" i="106"/>
  <c r="J247" i="106" s="1"/>
  <c r="M246" i="106"/>
  <c r="P246" i="106" s="1"/>
  <c r="G246" i="106"/>
  <c r="J246" i="106" s="1"/>
  <c r="M245" i="106"/>
  <c r="P245" i="106" s="1"/>
  <c r="G245" i="106"/>
  <c r="J245" i="106" s="1"/>
  <c r="M244" i="106"/>
  <c r="P244" i="106" s="1"/>
  <c r="G244" i="106"/>
  <c r="J244" i="106" s="1"/>
  <c r="M243" i="106"/>
  <c r="P243" i="106" s="1"/>
  <c r="G243" i="106"/>
  <c r="J243" i="106" s="1"/>
  <c r="M242" i="106"/>
  <c r="P242" i="106" s="1"/>
  <c r="G242" i="106"/>
  <c r="J242" i="106" s="1"/>
  <c r="M241" i="106"/>
  <c r="P241" i="106" s="1"/>
  <c r="M253" i="107"/>
  <c r="P253" i="107" s="1"/>
  <c r="G253" i="107"/>
  <c r="J253" i="107" s="1"/>
  <c r="M252" i="107"/>
  <c r="P252" i="107" s="1"/>
  <c r="G252" i="107"/>
  <c r="J252" i="107" s="1"/>
  <c r="M251" i="107"/>
  <c r="P251" i="107" s="1"/>
  <c r="G251" i="107"/>
  <c r="J251" i="107" s="1"/>
  <c r="M250" i="107"/>
  <c r="P250" i="107" s="1"/>
  <c r="G250" i="107"/>
  <c r="J250" i="107" s="1"/>
  <c r="M249" i="107"/>
  <c r="P249" i="107" s="1"/>
  <c r="G249" i="107"/>
  <c r="J249" i="107" s="1"/>
  <c r="M248" i="107"/>
  <c r="P248" i="107" s="1"/>
  <c r="G248" i="107"/>
  <c r="J248" i="107" s="1"/>
  <c r="M247" i="107"/>
  <c r="P247" i="107" s="1"/>
  <c r="G247" i="107"/>
  <c r="J247" i="107" s="1"/>
  <c r="M246" i="107"/>
  <c r="P246" i="107" s="1"/>
  <c r="G246" i="107"/>
  <c r="J246" i="107" s="1"/>
  <c r="M245" i="107"/>
  <c r="P245" i="107" s="1"/>
  <c r="G245" i="107"/>
  <c r="J245" i="107" s="1"/>
  <c r="M244" i="107"/>
  <c r="P244" i="107" s="1"/>
  <c r="G244" i="107"/>
  <c r="J244" i="107" s="1"/>
  <c r="M243" i="107"/>
  <c r="P243" i="107" s="1"/>
  <c r="G243" i="107"/>
  <c r="J243" i="107" s="1"/>
  <c r="M242" i="107"/>
  <c r="P242" i="107" s="1"/>
  <c r="G242" i="107"/>
  <c r="J242" i="107" s="1"/>
  <c r="M241" i="107"/>
  <c r="P241" i="107" s="1"/>
  <c r="G241" i="107"/>
  <c r="J241" i="107" s="1"/>
  <c r="M253" i="78"/>
  <c r="M252" i="78"/>
  <c r="P252" i="78" s="1"/>
  <c r="M251" i="78"/>
  <c r="P251" i="78" s="1"/>
  <c r="M250" i="78"/>
  <c r="P250" i="78" s="1"/>
  <c r="M249" i="78"/>
  <c r="P249" i="78" s="1"/>
  <c r="M248" i="78"/>
  <c r="P248" i="78" s="1"/>
  <c r="M247" i="78"/>
  <c r="P247" i="78" s="1"/>
  <c r="M246" i="78"/>
  <c r="P246" i="78" s="1"/>
  <c r="M245" i="78"/>
  <c r="P245" i="78" s="1"/>
  <c r="G245" i="78"/>
  <c r="J245" i="78" s="1"/>
  <c r="M244" i="78"/>
  <c r="P244" i="78" s="1"/>
  <c r="G244" i="78"/>
  <c r="J244" i="78" s="1"/>
  <c r="M243" i="78"/>
  <c r="P243" i="78" s="1"/>
  <c r="P242" i="78"/>
  <c r="M242" i="78"/>
  <c r="G242" i="78"/>
  <c r="J242" i="78" s="1"/>
  <c r="M241" i="78"/>
  <c r="P241" i="78" s="1"/>
  <c r="G241" i="78"/>
  <c r="J241" i="78" s="1"/>
  <c r="M253" i="77"/>
  <c r="M252" i="77"/>
  <c r="P252" i="77" s="1"/>
  <c r="M251" i="77"/>
  <c r="P251" i="77" s="1"/>
  <c r="M250" i="77"/>
  <c r="P250" i="77" s="1"/>
  <c r="M249" i="77"/>
  <c r="P249" i="77" s="1"/>
  <c r="M248" i="77"/>
  <c r="P248" i="77" s="1"/>
  <c r="M247" i="77"/>
  <c r="P247" i="77" s="1"/>
  <c r="M246" i="77"/>
  <c r="P246" i="77" s="1"/>
  <c r="M245" i="77"/>
  <c r="P245" i="77" s="1"/>
  <c r="G245" i="77"/>
  <c r="J245" i="77" s="1"/>
  <c r="M244" i="77"/>
  <c r="P244" i="77" s="1"/>
  <c r="G244" i="77"/>
  <c r="J244" i="77" s="1"/>
  <c r="M243" i="77"/>
  <c r="P243" i="77" s="1"/>
  <c r="M242" i="77"/>
  <c r="P242" i="77" s="1"/>
  <c r="G242" i="77"/>
  <c r="J242" i="77" s="1"/>
  <c r="M241" i="77"/>
  <c r="P241" i="77" s="1"/>
  <c r="G259" i="8" l="1"/>
  <c r="J259" i="8" s="1"/>
  <c r="M253" i="8"/>
  <c r="M252" i="8"/>
  <c r="M251" i="8"/>
  <c r="J248" i="95"/>
  <c r="J249" i="95"/>
  <c r="P252" i="94"/>
  <c r="M257" i="8"/>
  <c r="P253" i="94"/>
  <c r="M258" i="8"/>
  <c r="G258" i="8"/>
  <c r="J258" i="8" s="1"/>
  <c r="P258" i="8"/>
  <c r="J234" i="8"/>
  <c r="J226" i="8"/>
  <c r="J218" i="8"/>
  <c r="J210" i="8"/>
  <c r="J202" i="8"/>
  <c r="J194" i="8"/>
  <c r="J186" i="8"/>
  <c r="J170" i="8"/>
  <c r="J256" i="8"/>
  <c r="G254" i="8"/>
  <c r="J246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86" i="8"/>
  <c r="J78" i="8"/>
  <c r="J70" i="8"/>
  <c r="J54" i="8"/>
  <c r="J38" i="8"/>
  <c r="G252" i="8"/>
  <c r="J253" i="8"/>
  <c r="G251" i="8"/>
  <c r="P256" i="8"/>
  <c r="J257" i="8"/>
  <c r="J255" i="8"/>
  <c r="J254" i="8"/>
  <c r="J252" i="8"/>
  <c r="G255" i="8"/>
  <c r="J251" i="8"/>
  <c r="J228" i="8"/>
  <c r="J164" i="8"/>
  <c r="J132" i="8"/>
  <c r="J68" i="8"/>
  <c r="J60" i="8"/>
  <c r="J52" i="8"/>
  <c r="J44" i="8"/>
  <c r="J36" i="8"/>
  <c r="J236" i="8"/>
  <c r="J204" i="8"/>
  <c r="J172" i="8"/>
  <c r="J140" i="8"/>
  <c r="J108" i="8"/>
  <c r="J76" i="8"/>
  <c r="J19" i="8"/>
  <c r="J220" i="8"/>
  <c r="J188" i="8"/>
  <c r="J156" i="8"/>
  <c r="J124" i="8"/>
  <c r="J100" i="8"/>
  <c r="J84" i="8"/>
  <c r="G36" i="8"/>
  <c r="J244" i="8"/>
  <c r="J212" i="8"/>
  <c r="J180" i="8"/>
  <c r="J148" i="8"/>
  <c r="J116" i="8"/>
  <c r="J92" i="8"/>
  <c r="J25" i="8"/>
  <c r="J17" i="8"/>
  <c r="J9" i="8"/>
  <c r="J15" i="8"/>
  <c r="J7" i="8"/>
  <c r="J30" i="8"/>
  <c r="J53" i="8"/>
  <c r="J45" i="8"/>
  <c r="J37" i="8"/>
  <c r="J250" i="8"/>
  <c r="J196" i="8"/>
  <c r="J62" i="8"/>
  <c r="J46" i="8"/>
  <c r="J11" i="8"/>
  <c r="G164" i="8"/>
  <c r="J248" i="8"/>
  <c r="J240" i="8"/>
  <c r="J232" i="8"/>
  <c r="J224" i="8"/>
  <c r="J216" i="8"/>
  <c r="J208" i="8"/>
  <c r="J200" i="8"/>
  <c r="J192" i="8"/>
  <c r="J184" i="8"/>
  <c r="J176" i="8"/>
  <c r="J168" i="8"/>
  <c r="J152" i="8"/>
  <c r="J144" i="8"/>
  <c r="J136" i="8"/>
  <c r="J128" i="8"/>
  <c r="J120" i="8"/>
  <c r="J112" i="8"/>
  <c r="J104" i="8"/>
  <c r="J88" i="8"/>
  <c r="J80" i="8"/>
  <c r="J72" i="8"/>
  <c r="J64" i="8"/>
  <c r="J56" i="8"/>
  <c r="J48" i="8"/>
  <c r="J40" i="8"/>
  <c r="G72" i="8"/>
  <c r="J41" i="8"/>
  <c r="G196" i="8"/>
  <c r="G52" i="8"/>
  <c r="J187" i="8"/>
  <c r="G180" i="8"/>
  <c r="J114" i="8"/>
  <c r="G148" i="8"/>
  <c r="J28" i="8"/>
  <c r="G116" i="8"/>
  <c r="J6" i="8"/>
  <c r="G100" i="8"/>
  <c r="G84" i="8"/>
  <c r="G19" i="8"/>
  <c r="G240" i="8"/>
  <c r="J14" i="8"/>
  <c r="G14" i="8"/>
  <c r="J245" i="8"/>
  <c r="G245" i="8"/>
  <c r="J237" i="8"/>
  <c r="G237" i="8"/>
  <c r="J229" i="8"/>
  <c r="G229" i="8"/>
  <c r="G221" i="8"/>
  <c r="J221" i="8"/>
  <c r="J213" i="8"/>
  <c r="G213" i="8"/>
  <c r="J197" i="8"/>
  <c r="G197" i="8"/>
  <c r="J189" i="8"/>
  <c r="G189" i="8"/>
  <c r="J181" i="8"/>
  <c r="G181" i="8"/>
  <c r="J173" i="8"/>
  <c r="G173" i="8"/>
  <c r="J165" i="8"/>
  <c r="G165" i="8"/>
  <c r="G157" i="8"/>
  <c r="J157" i="8"/>
  <c r="J149" i="8"/>
  <c r="G149" i="8"/>
  <c r="J133" i="8"/>
  <c r="G133" i="8"/>
  <c r="J125" i="8"/>
  <c r="G125" i="8"/>
  <c r="J117" i="8"/>
  <c r="G117" i="8"/>
  <c r="J109" i="8"/>
  <c r="G109" i="8"/>
  <c r="J101" i="8"/>
  <c r="G101" i="8"/>
  <c r="G93" i="8"/>
  <c r="J93" i="8"/>
  <c r="J85" i="8"/>
  <c r="G85" i="8"/>
  <c r="J69" i="8"/>
  <c r="G69" i="8"/>
  <c r="J61" i="8"/>
  <c r="G61" i="8"/>
  <c r="G17" i="8"/>
  <c r="G238" i="8"/>
  <c r="G222" i="8"/>
  <c r="G206" i="8"/>
  <c r="G190" i="8"/>
  <c r="G174" i="8"/>
  <c r="G156" i="8"/>
  <c r="G134" i="8"/>
  <c r="G112" i="8"/>
  <c r="G92" i="8"/>
  <c r="G70" i="8"/>
  <c r="G48" i="8"/>
  <c r="G28" i="8"/>
  <c r="J178" i="8"/>
  <c r="J105" i="8"/>
  <c r="J32" i="8"/>
  <c r="G224" i="8"/>
  <c r="G192" i="8"/>
  <c r="G158" i="8"/>
  <c r="G136" i="8"/>
  <c r="G94" i="8"/>
  <c r="G30" i="8"/>
  <c r="G15" i="8"/>
  <c r="G236" i="8"/>
  <c r="G220" i="8"/>
  <c r="G204" i="8"/>
  <c r="G188" i="8"/>
  <c r="G172" i="8"/>
  <c r="G152" i="8"/>
  <c r="G132" i="8"/>
  <c r="G110" i="8"/>
  <c r="G88" i="8"/>
  <c r="G68" i="8"/>
  <c r="G46" i="8"/>
  <c r="J242" i="8"/>
  <c r="J169" i="8"/>
  <c r="J96" i="8"/>
  <c r="J23" i="8"/>
  <c r="G208" i="8"/>
  <c r="G176" i="8"/>
  <c r="G20" i="8"/>
  <c r="J20" i="8"/>
  <c r="G12" i="8"/>
  <c r="J12" i="8"/>
  <c r="J243" i="8"/>
  <c r="G243" i="8"/>
  <c r="J235" i="8"/>
  <c r="G235" i="8"/>
  <c r="J227" i="8"/>
  <c r="G227" i="8"/>
  <c r="G219" i="8"/>
  <c r="J219" i="8"/>
  <c r="G211" i="8"/>
  <c r="J211" i="8"/>
  <c r="G203" i="8"/>
  <c r="J203" i="8"/>
  <c r="J195" i="8"/>
  <c r="G195" i="8"/>
  <c r="J179" i="8"/>
  <c r="G179" i="8"/>
  <c r="J171" i="8"/>
  <c r="G171" i="8"/>
  <c r="J163" i="8"/>
  <c r="G163" i="8"/>
  <c r="G155" i="8"/>
  <c r="J155" i="8"/>
  <c r="G147" i="8"/>
  <c r="J147" i="8"/>
  <c r="G139" i="8"/>
  <c r="J139" i="8"/>
  <c r="J131" i="8"/>
  <c r="G131" i="8"/>
  <c r="J115" i="8"/>
  <c r="G115" i="8"/>
  <c r="J107" i="8"/>
  <c r="G107" i="8"/>
  <c r="J99" i="8"/>
  <c r="G99" i="8"/>
  <c r="G91" i="8"/>
  <c r="J91" i="8"/>
  <c r="G83" i="8"/>
  <c r="J83" i="8"/>
  <c r="G75" i="8"/>
  <c r="J75" i="8"/>
  <c r="J67" i="8"/>
  <c r="G67" i="8"/>
  <c r="J51" i="8"/>
  <c r="G51" i="8"/>
  <c r="J43" i="8"/>
  <c r="J35" i="8"/>
  <c r="G250" i="8"/>
  <c r="G234" i="8"/>
  <c r="G218" i="8"/>
  <c r="G202" i="8"/>
  <c r="G186" i="8"/>
  <c r="G170" i="8"/>
  <c r="G150" i="8"/>
  <c r="G128" i="8"/>
  <c r="G108" i="8"/>
  <c r="G86" i="8"/>
  <c r="G64" i="8"/>
  <c r="G44" i="8"/>
  <c r="J233" i="8"/>
  <c r="J160" i="8"/>
  <c r="J162" i="8"/>
  <c r="G162" i="8"/>
  <c r="G154" i="8"/>
  <c r="J154" i="8"/>
  <c r="G146" i="8"/>
  <c r="J146" i="8"/>
  <c r="G138" i="8"/>
  <c r="J138" i="8"/>
  <c r="G130" i="8"/>
  <c r="J130" i="8"/>
  <c r="J122" i="8"/>
  <c r="G122" i="8"/>
  <c r="J106" i="8"/>
  <c r="G106" i="8"/>
  <c r="J98" i="8"/>
  <c r="G98" i="8"/>
  <c r="G90" i="8"/>
  <c r="J90" i="8"/>
  <c r="G82" i="8"/>
  <c r="J82" i="8"/>
  <c r="G74" i="8"/>
  <c r="J74" i="8"/>
  <c r="G66" i="8"/>
  <c r="J66" i="8"/>
  <c r="J58" i="8"/>
  <c r="G58" i="8"/>
  <c r="J42" i="8"/>
  <c r="G42" i="8"/>
  <c r="J34" i="8"/>
  <c r="G34" i="8"/>
  <c r="G26" i="8"/>
  <c r="J26" i="8"/>
  <c r="G11" i="8"/>
  <c r="G248" i="8"/>
  <c r="G232" i="8"/>
  <c r="G216" i="8"/>
  <c r="G200" i="8"/>
  <c r="G184" i="8"/>
  <c r="G168" i="8"/>
  <c r="G126" i="8"/>
  <c r="G104" i="8"/>
  <c r="G62" i="8"/>
  <c r="J77" i="8"/>
  <c r="G18" i="8"/>
  <c r="J18" i="8"/>
  <c r="G10" i="8"/>
  <c r="J10" i="8"/>
  <c r="G249" i="8"/>
  <c r="J249" i="8"/>
  <c r="J241" i="8"/>
  <c r="G241" i="8"/>
  <c r="J225" i="8"/>
  <c r="G225" i="8"/>
  <c r="G217" i="8"/>
  <c r="J217" i="8"/>
  <c r="G209" i="8"/>
  <c r="J209" i="8"/>
  <c r="G201" i="8"/>
  <c r="J201" i="8"/>
  <c r="G193" i="8"/>
  <c r="J193" i="8"/>
  <c r="G185" i="8"/>
  <c r="J185" i="8"/>
  <c r="J177" i="8"/>
  <c r="G177" i="8"/>
  <c r="J161" i="8"/>
  <c r="G161" i="8"/>
  <c r="G153" i="8"/>
  <c r="J153" i="8"/>
  <c r="G145" i="8"/>
  <c r="J145" i="8"/>
  <c r="G137" i="8"/>
  <c r="J137" i="8"/>
  <c r="G129" i="8"/>
  <c r="J129" i="8"/>
  <c r="G121" i="8"/>
  <c r="J121" i="8"/>
  <c r="J113" i="8"/>
  <c r="G113" i="8"/>
  <c r="J97" i="8"/>
  <c r="G97" i="8"/>
  <c r="G89" i="8"/>
  <c r="J89" i="8"/>
  <c r="G81" i="8"/>
  <c r="J81" i="8"/>
  <c r="G73" i="8"/>
  <c r="J73" i="8"/>
  <c r="G65" i="8"/>
  <c r="J65" i="8"/>
  <c r="G57" i="8"/>
  <c r="J57" i="8"/>
  <c r="J49" i="8"/>
  <c r="G49" i="8"/>
  <c r="J33" i="8"/>
  <c r="G25" i="8"/>
  <c r="G9" i="8"/>
  <c r="G246" i="8"/>
  <c r="G230" i="8"/>
  <c r="G214" i="8"/>
  <c r="G198" i="8"/>
  <c r="G182" i="8"/>
  <c r="G166" i="8"/>
  <c r="G144" i="8"/>
  <c r="G124" i="8"/>
  <c r="G102" i="8"/>
  <c r="G80" i="8"/>
  <c r="G60" i="8"/>
  <c r="G38" i="8"/>
  <c r="J141" i="8"/>
  <c r="G7" i="8"/>
  <c r="G244" i="8"/>
  <c r="G228" i="8"/>
  <c r="G212" i="8"/>
  <c r="G142" i="8"/>
  <c r="G120" i="8"/>
  <c r="G78" i="8"/>
  <c r="G56" i="8"/>
  <c r="J205" i="8"/>
  <c r="J59" i="8"/>
  <c r="J24" i="8"/>
  <c r="G24" i="8"/>
  <c r="J16" i="8"/>
  <c r="G16" i="8"/>
  <c r="J8" i="8"/>
  <c r="G8" i="8"/>
  <c r="G226" i="8"/>
  <c r="G210" i="8"/>
  <c r="G194" i="8"/>
  <c r="G140" i="8"/>
  <c r="G118" i="8"/>
  <c r="G76" i="8"/>
  <c r="G54" i="8"/>
  <c r="J123" i="8"/>
  <c r="J50" i="8"/>
  <c r="J29" i="8"/>
  <c r="J21" i="8"/>
  <c r="J13" i="8"/>
  <c r="G53" i="8"/>
  <c r="G45" i="8"/>
  <c r="G37" i="8"/>
  <c r="J27" i="8"/>
  <c r="G43" i="8"/>
  <c r="G35" i="8"/>
  <c r="J247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J55" i="8"/>
  <c r="J47" i="8"/>
  <c r="J39" i="8"/>
  <c r="J31" i="8"/>
  <c r="G33" i="8"/>
  <c r="J22" i="8"/>
  <c r="M242" i="8"/>
  <c r="M244" i="8"/>
  <c r="M249" i="8"/>
  <c r="P251" i="83"/>
  <c r="P249" i="83"/>
  <c r="P244" i="83"/>
  <c r="P242" i="83"/>
  <c r="P246" i="83"/>
  <c r="M246" i="8"/>
  <c r="P250" i="83"/>
  <c r="M250" i="8"/>
  <c r="P241" i="83"/>
  <c r="M241" i="8"/>
  <c r="P252" i="83"/>
  <c r="P243" i="83"/>
  <c r="M243" i="8"/>
  <c r="P247" i="83"/>
  <c r="M247" i="8"/>
  <c r="P248" i="83"/>
  <c r="M248" i="8"/>
  <c r="M245" i="8"/>
  <c r="P94" i="99"/>
  <c r="P94" i="107"/>
  <c r="H260" i="8" l="1"/>
  <c r="J260" i="8" s="1"/>
  <c r="G260" i="8"/>
  <c r="P94" i="96"/>
  <c r="P94" i="106"/>
  <c r="P94" i="105"/>
  <c r="P94" i="104"/>
  <c r="P94" i="102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P238" i="95" s="1"/>
  <c r="M239" i="95"/>
  <c r="M240" i="95"/>
  <c r="P254" i="95"/>
  <c r="P255" i="95"/>
  <c r="M260" i="95"/>
  <c r="M261" i="95"/>
  <c r="P261" i="95" s="1"/>
  <c r="P241" i="8"/>
  <c r="P242" i="8"/>
  <c r="P243" i="8"/>
  <c r="P244" i="8"/>
  <c r="P245" i="8"/>
  <c r="P246" i="8"/>
  <c r="P247" i="8"/>
  <c r="P249" i="8"/>
  <c r="G250" i="74"/>
  <c r="J250" i="74" s="1"/>
  <c r="E250" i="77" s="1"/>
  <c r="G250" i="77" s="1"/>
  <c r="J250" i="77" s="1"/>
  <c r="E250" i="78" s="1"/>
  <c r="G250" i="78" s="1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50" i="82" s="1"/>
  <c r="G250" i="82" s="1"/>
  <c r="J250" i="82" s="1"/>
  <c r="G249" i="74"/>
  <c r="J249" i="74" s="1"/>
  <c r="E249" i="77" s="1"/>
  <c r="G249" i="77" s="1"/>
  <c r="J249" i="77" s="1"/>
  <c r="E249" i="78" s="1"/>
  <c r="G249" i="78" s="1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E249" i="82" s="1"/>
  <c r="G249" i="82" s="1"/>
  <c r="J249" i="82" s="1"/>
  <c r="G248" i="74"/>
  <c r="J248" i="74" s="1"/>
  <c r="E248" i="77" s="1"/>
  <c r="G248" i="77" s="1"/>
  <c r="J248" i="77" s="1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G247" i="74"/>
  <c r="J247" i="74" s="1"/>
  <c r="E247" i="77" s="1"/>
  <c r="G247" i="77" s="1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G246" i="74"/>
  <c r="J246" i="74" s="1"/>
  <c r="G245" i="74"/>
  <c r="J245" i="74" s="1"/>
  <c r="G244" i="74"/>
  <c r="J244" i="74" s="1"/>
  <c r="G243" i="74"/>
  <c r="J243" i="74" s="1"/>
  <c r="P94" i="101"/>
  <c r="M94" i="103"/>
  <c r="P94" i="103" s="1"/>
  <c r="P250" i="8"/>
  <c r="P251" i="8"/>
  <c r="F261" i="8"/>
  <c r="H261" i="8"/>
  <c r="I261" i="8"/>
  <c r="K261" i="8"/>
  <c r="P261" i="8" s="1"/>
  <c r="R257" i="74"/>
  <c r="M257" i="74"/>
  <c r="P257" i="74" s="1"/>
  <c r="G257" i="74"/>
  <c r="J257" i="74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60" i="86"/>
  <c r="M260" i="86"/>
  <c r="P260" i="86" s="1"/>
  <c r="G260" i="86"/>
  <c r="J260" i="86" s="1"/>
  <c r="R259" i="87"/>
  <c r="M259" i="87"/>
  <c r="P259" i="87" s="1"/>
  <c r="G259" i="87"/>
  <c r="J259" i="87" s="1"/>
  <c r="R259" i="88"/>
  <c r="M259" i="88"/>
  <c r="P259" i="88" s="1"/>
  <c r="R259" i="89"/>
  <c r="M259" i="89"/>
  <c r="R259" i="90"/>
  <c r="M259" i="90"/>
  <c r="P259" i="90" s="1"/>
  <c r="G259" i="90"/>
  <c r="J259" i="90" s="1"/>
  <c r="R259" i="91"/>
  <c r="R259" i="92"/>
  <c r="M259" i="98"/>
  <c r="G259" i="98"/>
  <c r="J259" i="98" s="1"/>
  <c r="M259" i="99"/>
  <c r="P259" i="99" s="1"/>
  <c r="G259" i="99"/>
  <c r="J259" i="99" s="1"/>
  <c r="M259" i="100"/>
  <c r="P259" i="100" s="1"/>
  <c r="G259" i="100"/>
  <c r="J259" i="100" s="1"/>
  <c r="M259" i="101"/>
  <c r="P259" i="101" s="1"/>
  <c r="G259" i="101"/>
  <c r="J259" i="101" s="1"/>
  <c r="M259" i="102"/>
  <c r="P259" i="102" s="1"/>
  <c r="G259" i="102"/>
  <c r="J259" i="102" s="1"/>
  <c r="M259" i="103"/>
  <c r="P259" i="103" s="1"/>
  <c r="M259" i="104"/>
  <c r="P259" i="104" s="1"/>
  <c r="M259" i="105"/>
  <c r="P259" i="105" s="1"/>
  <c r="M259" i="106"/>
  <c r="P259" i="106" s="1"/>
  <c r="M259" i="107"/>
  <c r="P259" i="107" s="1"/>
  <c r="R257" i="82"/>
  <c r="M257" i="82"/>
  <c r="P257" i="82" s="1"/>
  <c r="G257" i="82"/>
  <c r="J257" i="82" s="1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G253" i="74"/>
  <c r="J253" i="74" s="1"/>
  <c r="E253" i="77" s="1"/>
  <c r="G253" i="77" s="1"/>
  <c r="J253" i="77" s="1"/>
  <c r="E253" i="78" s="1"/>
  <c r="G253" i="78" s="1"/>
  <c r="J253" i="78" s="1"/>
  <c r="E253" i="79" s="1"/>
  <c r="G253" i="79" s="1"/>
  <c r="J253" i="79" s="1"/>
  <c r="E253" i="80" s="1"/>
  <c r="G253" i="80" s="1"/>
  <c r="J253" i="80" s="1"/>
  <c r="E253" i="81" s="1"/>
  <c r="G253" i="81" s="1"/>
  <c r="J253" i="81" s="1"/>
  <c r="E253" i="82" s="1"/>
  <c r="G253" i="82" s="1"/>
  <c r="J253" i="82" s="1"/>
  <c r="R252" i="74"/>
  <c r="M252" i="74"/>
  <c r="P252" i="74" s="1"/>
  <c r="G252" i="74"/>
  <c r="J252" i="74" s="1"/>
  <c r="E252" i="77" s="1"/>
  <c r="G252" i="77" s="1"/>
  <c r="J252" i="77" s="1"/>
  <c r="E252" i="78" s="1"/>
  <c r="G252" i="78" s="1"/>
  <c r="J252" i="78" s="1"/>
  <c r="E252" i="79" s="1"/>
  <c r="G252" i="79" s="1"/>
  <c r="J252" i="79" s="1"/>
  <c r="E252" i="80" s="1"/>
  <c r="G252" i="80" s="1"/>
  <c r="J252" i="80" s="1"/>
  <c r="E252" i="81" s="1"/>
  <c r="G252" i="81" s="1"/>
  <c r="J252" i="81" s="1"/>
  <c r="E252" i="82" s="1"/>
  <c r="G252" i="82" s="1"/>
  <c r="J252" i="82" s="1"/>
  <c r="R251" i="74"/>
  <c r="M251" i="74"/>
  <c r="P251" i="74" s="1"/>
  <c r="G251" i="74"/>
  <c r="J251" i="74" s="1"/>
  <c r="E251" i="77" s="1"/>
  <c r="G251" i="77" s="1"/>
  <c r="J251" i="77" s="1"/>
  <c r="E251" i="78" s="1"/>
  <c r="G251" i="78" s="1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R250" i="74"/>
  <c r="M250" i="74"/>
  <c r="P250" i="74" s="1"/>
  <c r="R249" i="74"/>
  <c r="M249" i="74"/>
  <c r="P249" i="74" s="1"/>
  <c r="R253" i="77"/>
  <c r="R252" i="77"/>
  <c r="R251" i="77"/>
  <c r="R250" i="77"/>
  <c r="R249" i="77"/>
  <c r="R253" i="78"/>
  <c r="R252" i="78"/>
  <c r="R251" i="78"/>
  <c r="R250" i="78"/>
  <c r="R249" i="78"/>
  <c r="R253" i="79"/>
  <c r="R252" i="79"/>
  <c r="R251" i="79"/>
  <c r="R250" i="79"/>
  <c r="R249" i="79"/>
  <c r="R253" i="80"/>
  <c r="R252" i="80"/>
  <c r="R251" i="80"/>
  <c r="R250" i="80"/>
  <c r="R249" i="80"/>
  <c r="R253" i="81"/>
  <c r="R252" i="81"/>
  <c r="R251" i="81"/>
  <c r="R250" i="81"/>
  <c r="R249" i="81"/>
  <c r="R253" i="82"/>
  <c r="R252" i="82"/>
  <c r="R251" i="82"/>
  <c r="R250" i="82"/>
  <c r="R249" i="82"/>
  <c r="R253" i="83"/>
  <c r="R252" i="83"/>
  <c r="R251" i="83"/>
  <c r="R250" i="83"/>
  <c r="R249" i="83"/>
  <c r="R253" i="84"/>
  <c r="R252" i="84"/>
  <c r="R251" i="84"/>
  <c r="R250" i="84"/>
  <c r="R249" i="84"/>
  <c r="R253" i="85"/>
  <c r="R252" i="85"/>
  <c r="R251" i="85"/>
  <c r="R250" i="85"/>
  <c r="R249" i="85"/>
  <c r="R253" i="86"/>
  <c r="R252" i="86"/>
  <c r="R251" i="86"/>
  <c r="R250" i="86"/>
  <c r="R249" i="86"/>
  <c r="R253" i="87"/>
  <c r="R252" i="87"/>
  <c r="R251" i="87"/>
  <c r="R250" i="87"/>
  <c r="R249" i="87"/>
  <c r="R253" i="88"/>
  <c r="R252" i="88"/>
  <c r="R251" i="88"/>
  <c r="R250" i="88"/>
  <c r="R249" i="88"/>
  <c r="R253" i="89"/>
  <c r="R252" i="89"/>
  <c r="R251" i="89"/>
  <c r="R250" i="89"/>
  <c r="R249" i="89"/>
  <c r="R253" i="90"/>
  <c r="R252" i="90"/>
  <c r="R251" i="90"/>
  <c r="R250" i="90"/>
  <c r="R249" i="90"/>
  <c r="R253" i="91"/>
  <c r="R252" i="91"/>
  <c r="R251" i="91"/>
  <c r="R250" i="91"/>
  <c r="R249" i="91"/>
  <c r="R253" i="92"/>
  <c r="R252" i="92"/>
  <c r="R251" i="92"/>
  <c r="R250" i="92"/>
  <c r="R249" i="92"/>
  <c r="R250" i="93"/>
  <c r="R249" i="93"/>
  <c r="R252" i="94"/>
  <c r="R251" i="94"/>
  <c r="R250" i="94"/>
  <c r="R249" i="94"/>
  <c r="R253" i="95"/>
  <c r="R252" i="95"/>
  <c r="R251" i="95"/>
  <c r="R250" i="95"/>
  <c r="R249" i="95"/>
  <c r="R253" i="96"/>
  <c r="R252" i="96"/>
  <c r="R251" i="96"/>
  <c r="R250" i="96"/>
  <c r="R249" i="96"/>
  <c r="R253" i="97"/>
  <c r="R252" i="97"/>
  <c r="R251" i="97"/>
  <c r="R250" i="97"/>
  <c r="R249" i="97"/>
  <c r="R253" i="98"/>
  <c r="R252" i="98"/>
  <c r="R251" i="98"/>
  <c r="R250" i="98"/>
  <c r="R249" i="98"/>
  <c r="R253" i="99"/>
  <c r="R252" i="99"/>
  <c r="R251" i="99"/>
  <c r="R250" i="99"/>
  <c r="R249" i="99"/>
  <c r="R253" i="100"/>
  <c r="R252" i="100"/>
  <c r="R251" i="100"/>
  <c r="R250" i="100"/>
  <c r="R249" i="100"/>
  <c r="R253" i="101"/>
  <c r="R252" i="101"/>
  <c r="R251" i="101"/>
  <c r="R250" i="101"/>
  <c r="R249" i="101"/>
  <c r="R253" i="102"/>
  <c r="R252" i="102"/>
  <c r="R251" i="102"/>
  <c r="R250" i="102"/>
  <c r="R249" i="102"/>
  <c r="R253" i="103"/>
  <c r="R252" i="103"/>
  <c r="R251" i="103"/>
  <c r="R250" i="103"/>
  <c r="R249" i="103"/>
  <c r="R253" i="104"/>
  <c r="R252" i="104"/>
  <c r="R251" i="104"/>
  <c r="R250" i="104"/>
  <c r="R249" i="104"/>
  <c r="R253" i="105"/>
  <c r="R252" i="105"/>
  <c r="R251" i="105"/>
  <c r="R250" i="105"/>
  <c r="R249" i="105"/>
  <c r="R253" i="106"/>
  <c r="R252" i="106"/>
  <c r="R251" i="106"/>
  <c r="R250" i="106"/>
  <c r="R249" i="106"/>
  <c r="R253" i="107"/>
  <c r="R252" i="107"/>
  <c r="R251" i="107"/>
  <c r="R250" i="107"/>
  <c r="R249" i="107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R245" i="77"/>
  <c r="R244" i="77"/>
  <c r="R243" i="77"/>
  <c r="R242" i="77"/>
  <c r="R246" i="78"/>
  <c r="R245" i="78"/>
  <c r="R244" i="78"/>
  <c r="R243" i="78"/>
  <c r="R242" i="78"/>
  <c r="R246" i="79"/>
  <c r="R245" i="79"/>
  <c r="R244" i="79"/>
  <c r="R243" i="79"/>
  <c r="R242" i="79"/>
  <c r="R246" i="80"/>
  <c r="R245" i="80"/>
  <c r="R244" i="80"/>
  <c r="R243" i="80"/>
  <c r="R242" i="80"/>
  <c r="R246" i="81"/>
  <c r="R245" i="81"/>
  <c r="R244" i="81"/>
  <c r="R243" i="81"/>
  <c r="R242" i="81"/>
  <c r="R246" i="82"/>
  <c r="R245" i="82"/>
  <c r="R244" i="82"/>
  <c r="R243" i="82"/>
  <c r="R242" i="82"/>
  <c r="R246" i="83"/>
  <c r="R245" i="83"/>
  <c r="R244" i="83"/>
  <c r="R243" i="83"/>
  <c r="R242" i="83"/>
  <c r="R246" i="84"/>
  <c r="R245" i="84"/>
  <c r="R244" i="84"/>
  <c r="R243" i="84"/>
  <c r="R242" i="84"/>
  <c r="R246" i="85"/>
  <c r="R245" i="85"/>
  <c r="R244" i="85"/>
  <c r="R243" i="85"/>
  <c r="R242" i="85"/>
  <c r="R246" i="86"/>
  <c r="R245" i="86"/>
  <c r="R244" i="86"/>
  <c r="R243" i="86"/>
  <c r="R242" i="86"/>
  <c r="R246" i="87"/>
  <c r="R245" i="87"/>
  <c r="R244" i="87"/>
  <c r="R243" i="87"/>
  <c r="R242" i="87"/>
  <c r="R246" i="88"/>
  <c r="R245" i="88"/>
  <c r="R244" i="88"/>
  <c r="R243" i="88"/>
  <c r="R242" i="88"/>
  <c r="R246" i="89"/>
  <c r="R245" i="89"/>
  <c r="R244" i="89"/>
  <c r="R243" i="89"/>
  <c r="R242" i="89"/>
  <c r="R246" i="90"/>
  <c r="R245" i="90"/>
  <c r="R244" i="90"/>
  <c r="R243" i="90"/>
  <c r="R242" i="90"/>
  <c r="R246" i="91"/>
  <c r="R245" i="91"/>
  <c r="R244" i="91"/>
  <c r="R243" i="91"/>
  <c r="R242" i="91"/>
  <c r="R246" i="92"/>
  <c r="R245" i="92"/>
  <c r="R244" i="92"/>
  <c r="R243" i="92"/>
  <c r="R242" i="92"/>
  <c r="R246" i="93"/>
  <c r="R245" i="93"/>
  <c r="R244" i="93"/>
  <c r="R243" i="93"/>
  <c r="R242" i="93"/>
  <c r="R246" i="94"/>
  <c r="R245" i="94"/>
  <c r="R244" i="94"/>
  <c r="R243" i="94"/>
  <c r="R242" i="94"/>
  <c r="R246" i="95"/>
  <c r="R245" i="95"/>
  <c r="R244" i="95"/>
  <c r="R243" i="95"/>
  <c r="R242" i="95"/>
  <c r="R246" i="96"/>
  <c r="R245" i="96"/>
  <c r="R244" i="96"/>
  <c r="R243" i="96"/>
  <c r="R242" i="96"/>
  <c r="R246" i="97"/>
  <c r="R245" i="97"/>
  <c r="R244" i="97"/>
  <c r="R243" i="97"/>
  <c r="R242" i="97"/>
  <c r="R246" i="98"/>
  <c r="R245" i="98"/>
  <c r="R244" i="98"/>
  <c r="R243" i="98"/>
  <c r="R242" i="98"/>
  <c r="R246" i="99"/>
  <c r="R245" i="99"/>
  <c r="R244" i="99"/>
  <c r="R243" i="99"/>
  <c r="R242" i="99"/>
  <c r="R246" i="100"/>
  <c r="R245" i="100"/>
  <c r="R244" i="100"/>
  <c r="R243" i="100"/>
  <c r="R242" i="100"/>
  <c r="R246" i="101"/>
  <c r="R245" i="101"/>
  <c r="R244" i="101"/>
  <c r="R243" i="101"/>
  <c r="R242" i="101"/>
  <c r="R246" i="102"/>
  <c r="R245" i="102"/>
  <c r="R244" i="102"/>
  <c r="R243" i="102"/>
  <c r="R242" i="102"/>
  <c r="R246" i="103"/>
  <c r="R245" i="103"/>
  <c r="R244" i="103"/>
  <c r="R243" i="103"/>
  <c r="R242" i="103"/>
  <c r="R246" i="104"/>
  <c r="R245" i="104"/>
  <c r="R244" i="104"/>
  <c r="R243" i="104"/>
  <c r="R242" i="104"/>
  <c r="R246" i="105"/>
  <c r="R245" i="105"/>
  <c r="R244" i="105"/>
  <c r="R243" i="105"/>
  <c r="R242" i="105"/>
  <c r="R246" i="106"/>
  <c r="R245" i="106"/>
  <c r="R244" i="106"/>
  <c r="R243" i="106"/>
  <c r="R242" i="106"/>
  <c r="R246" i="107"/>
  <c r="R245" i="107"/>
  <c r="R244" i="107"/>
  <c r="R243" i="107"/>
  <c r="R242" i="107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R241" i="77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R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R241" i="79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R241" i="80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R241" i="8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R241" i="82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R241" i="83"/>
  <c r="R240" i="83"/>
  <c r="M240" i="83"/>
  <c r="R239" i="83"/>
  <c r="M239" i="83"/>
  <c r="R238" i="83"/>
  <c r="M238" i="83"/>
  <c r="R237" i="83"/>
  <c r="M237" i="83"/>
  <c r="R236" i="83"/>
  <c r="M236" i="83"/>
  <c r="R235" i="83"/>
  <c r="M235" i="83"/>
  <c r="R247" i="84"/>
  <c r="R241" i="84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R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R241" i="86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R241" i="87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R241" i="88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R241" i="89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R241" i="90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R241" i="9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R241" i="92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R241" i="93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R241" i="94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P240" i="95"/>
  <c r="R239" i="95"/>
  <c r="P239" i="95"/>
  <c r="R238" i="95"/>
  <c r="R237" i="95"/>
  <c r="R236" i="95"/>
  <c r="R235" i="95"/>
  <c r="R247" i="96"/>
  <c r="R241" i="96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R241" i="97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R241" i="98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R241" i="99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R241" i="100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R241" i="10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R241" i="102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R241" i="103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R241" i="104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R241" i="105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R241" i="106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R241" i="107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62" i="86"/>
  <c r="M262" i="86"/>
  <c r="P262" i="86" s="1"/>
  <c r="R261" i="87"/>
  <c r="M261" i="87"/>
  <c r="P261" i="87" s="1"/>
  <c r="R261" i="88"/>
  <c r="M261" i="88"/>
  <c r="P261" i="88" s="1"/>
  <c r="R261" i="89"/>
  <c r="M261" i="89"/>
  <c r="P261" i="89" s="1"/>
  <c r="R261" i="90"/>
  <c r="M261" i="90"/>
  <c r="P261" i="90" s="1"/>
  <c r="R261" i="91"/>
  <c r="P261" i="91"/>
  <c r="R261" i="92"/>
  <c r="M261" i="92"/>
  <c r="P261" i="92" s="1"/>
  <c r="R261" i="93"/>
  <c r="M261" i="93"/>
  <c r="P261" i="93" s="1"/>
  <c r="R261" i="94"/>
  <c r="M261" i="94"/>
  <c r="P261" i="94" s="1"/>
  <c r="R261" i="95"/>
  <c r="R261" i="96"/>
  <c r="M261" i="96"/>
  <c r="P261" i="96" s="1"/>
  <c r="R261" i="97"/>
  <c r="M261" i="97"/>
  <c r="P261" i="97" s="1"/>
  <c r="R261" i="98"/>
  <c r="M261" i="98"/>
  <c r="P261" i="98" s="1"/>
  <c r="R261" i="99"/>
  <c r="M261" i="99"/>
  <c r="P261" i="99" s="1"/>
  <c r="R261" i="100"/>
  <c r="M261" i="100"/>
  <c r="P261" i="100" s="1"/>
  <c r="R261" i="101"/>
  <c r="M261" i="101"/>
  <c r="P261" i="101" s="1"/>
  <c r="G261" i="101"/>
  <c r="J261" i="101" s="1"/>
  <c r="R261" i="102"/>
  <c r="M261" i="102"/>
  <c r="P261" i="102" s="1"/>
  <c r="R261" i="103"/>
  <c r="M261" i="103"/>
  <c r="P261" i="103" s="1"/>
  <c r="R261" i="104"/>
  <c r="M261" i="104"/>
  <c r="P261" i="104" s="1"/>
  <c r="R261" i="105"/>
  <c r="M261" i="105"/>
  <c r="P261" i="105" s="1"/>
  <c r="R261" i="106"/>
  <c r="M261" i="106"/>
  <c r="P261" i="106" s="1"/>
  <c r="R261" i="107"/>
  <c r="M261" i="107"/>
  <c r="P261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59" i="98" l="1"/>
  <c r="M259" i="8"/>
  <c r="P259" i="89"/>
  <c r="M94" i="8"/>
  <c r="P238" i="83"/>
  <c r="M238" i="8"/>
  <c r="P174" i="83"/>
  <c r="M174" i="8"/>
  <c r="P87" i="83"/>
  <c r="M87" i="8"/>
  <c r="P257" i="83"/>
  <c r="P235" i="83"/>
  <c r="M235" i="8"/>
  <c r="P236" i="83"/>
  <c r="M236" i="8"/>
  <c r="P240" i="83"/>
  <c r="M240" i="8"/>
  <c r="P88" i="83"/>
  <c r="M88" i="8"/>
  <c r="P239" i="83"/>
  <c r="M239" i="8"/>
  <c r="P237" i="83"/>
  <c r="M237" i="8"/>
  <c r="P102" i="83"/>
  <c r="M102" i="8"/>
  <c r="E261" i="8"/>
  <c r="G261" i="8" s="1"/>
  <c r="E246" i="77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M261" i="8"/>
  <c r="P237" i="82"/>
  <c r="P87" i="77"/>
  <c r="P238" i="77"/>
  <c r="J261" i="8" l="1"/>
  <c r="N267" i="78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J254" i="74" s="1"/>
  <c r="E254" i="77" s="1"/>
  <c r="J255" i="74"/>
  <c r="G256" i="74"/>
  <c r="J256" i="74" s="1"/>
  <c r="E256" i="77" s="1"/>
  <c r="G258" i="74"/>
  <c r="J258" i="74" s="1"/>
  <c r="E258" i="77" s="1"/>
  <c r="G173" i="74"/>
  <c r="J173" i="74" s="1"/>
  <c r="G82" i="74"/>
  <c r="J82" i="74" s="1"/>
  <c r="G103" i="74"/>
  <c r="J103" i="74" s="1"/>
  <c r="G104" i="74"/>
  <c r="J104" i="74" s="1"/>
  <c r="N269" i="107"/>
  <c r="N266" i="107"/>
  <c r="M263" i="107"/>
  <c r="N266" i="106"/>
  <c r="M263" i="106"/>
  <c r="N269" i="105"/>
  <c r="N266" i="105"/>
  <c r="M263" i="105"/>
  <c r="N269" i="104"/>
  <c r="N266" i="104"/>
  <c r="M263" i="104"/>
  <c r="N269" i="103"/>
  <c r="N266" i="103"/>
  <c r="M263" i="103"/>
  <c r="N269" i="102"/>
  <c r="N266" i="102"/>
  <c r="M263" i="102"/>
  <c r="N269" i="101"/>
  <c r="N266" i="101"/>
  <c r="M263" i="101"/>
  <c r="N269" i="100"/>
  <c r="N266" i="100"/>
  <c r="M263" i="100"/>
  <c r="N269" i="99"/>
  <c r="N266" i="99"/>
  <c r="M263" i="99"/>
  <c r="N269" i="98"/>
  <c r="N266" i="98"/>
  <c r="M263" i="98"/>
  <c r="N269" i="97"/>
  <c r="N266" i="97"/>
  <c r="M263" i="97"/>
  <c r="N269" i="96"/>
  <c r="N266" i="96"/>
  <c r="M263" i="96"/>
  <c r="N269" i="95"/>
  <c r="N266" i="95"/>
  <c r="M263" i="95"/>
  <c r="N269" i="94"/>
  <c r="N266" i="94"/>
  <c r="M263" i="94"/>
  <c r="N269" i="93"/>
  <c r="N266" i="93"/>
  <c r="M263" i="93"/>
  <c r="N269" i="92"/>
  <c r="N266" i="92"/>
  <c r="M263" i="92"/>
  <c r="N269" i="91"/>
  <c r="N266" i="91"/>
  <c r="M263" i="91"/>
  <c r="N269" i="90"/>
  <c r="N266" i="90"/>
  <c r="M263" i="90"/>
  <c r="N269" i="89"/>
  <c r="N266" i="89"/>
  <c r="M263" i="89"/>
  <c r="N269" i="88"/>
  <c r="N266" i="88"/>
  <c r="M263" i="88"/>
  <c r="N269" i="87"/>
  <c r="N266" i="87"/>
  <c r="M263" i="87"/>
  <c r="N270" i="86"/>
  <c r="N267" i="86"/>
  <c r="M264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60" i="107"/>
  <c r="P260" i="107" s="1"/>
  <c r="M256" i="107"/>
  <c r="P256" i="107" s="1"/>
  <c r="M255" i="107"/>
  <c r="P255" i="107" s="1"/>
  <c r="M254" i="107"/>
  <c r="P254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60" i="106"/>
  <c r="P260" i="106" s="1"/>
  <c r="M256" i="106"/>
  <c r="P256" i="106" s="1"/>
  <c r="M255" i="106"/>
  <c r="P255" i="106" s="1"/>
  <c r="M254" i="106"/>
  <c r="P254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0" i="105"/>
  <c r="P260" i="105" s="1"/>
  <c r="M256" i="105"/>
  <c r="P256" i="105" s="1"/>
  <c r="M255" i="105"/>
  <c r="P255" i="105" s="1"/>
  <c r="M254" i="105"/>
  <c r="P254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0" i="104"/>
  <c r="P260" i="104" s="1"/>
  <c r="M256" i="104"/>
  <c r="P256" i="104" s="1"/>
  <c r="M255" i="104"/>
  <c r="P255" i="104" s="1"/>
  <c r="M254" i="104"/>
  <c r="P254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60" i="103"/>
  <c r="P260" i="103" s="1"/>
  <c r="M256" i="103"/>
  <c r="P256" i="103" s="1"/>
  <c r="M255" i="103"/>
  <c r="P255" i="103" s="1"/>
  <c r="M254" i="103"/>
  <c r="P254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0" i="102"/>
  <c r="P260" i="102" s="1"/>
  <c r="M256" i="102"/>
  <c r="P256" i="102" s="1"/>
  <c r="M255" i="102"/>
  <c r="P255" i="102" s="1"/>
  <c r="M254" i="102"/>
  <c r="P254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60" i="101"/>
  <c r="P260" i="101" s="1"/>
  <c r="M256" i="101"/>
  <c r="P256" i="101" s="1"/>
  <c r="M255" i="101"/>
  <c r="P255" i="101" s="1"/>
  <c r="M254" i="101"/>
  <c r="P254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60" i="100"/>
  <c r="P260" i="100" s="1"/>
  <c r="M256" i="100"/>
  <c r="P256" i="100" s="1"/>
  <c r="M255" i="100"/>
  <c r="P255" i="100" s="1"/>
  <c r="M254" i="100"/>
  <c r="P254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0" i="99"/>
  <c r="P260" i="99" s="1"/>
  <c r="M256" i="99"/>
  <c r="P256" i="99" s="1"/>
  <c r="M255" i="99"/>
  <c r="P255" i="99" s="1"/>
  <c r="M254" i="99"/>
  <c r="P254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60" i="98"/>
  <c r="P260" i="98" s="1"/>
  <c r="M256" i="98"/>
  <c r="M255" i="98"/>
  <c r="M254" i="98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60" i="97"/>
  <c r="P255" i="97"/>
  <c r="P254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60" i="96"/>
  <c r="P260" i="96" s="1"/>
  <c r="P255" i="96"/>
  <c r="P254" i="96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60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60" i="94"/>
  <c r="P260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60" i="93"/>
  <c r="P260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5" i="91"/>
  <c r="P255" i="91" s="1"/>
  <c r="M254" i="91"/>
  <c r="P254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60" i="90"/>
  <c r="P260" i="90" s="1"/>
  <c r="M256" i="90"/>
  <c r="P256" i="90" s="1"/>
  <c r="M255" i="90"/>
  <c r="P255" i="90" s="1"/>
  <c r="M254" i="90"/>
  <c r="P254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60" i="89"/>
  <c r="M256" i="89"/>
  <c r="M255" i="89"/>
  <c r="M254" i="89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0" i="88"/>
  <c r="P260" i="88" s="1"/>
  <c r="M256" i="88"/>
  <c r="P256" i="88" s="1"/>
  <c r="M255" i="88"/>
  <c r="P255" i="88" s="1"/>
  <c r="M254" i="88"/>
  <c r="P254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60" i="87"/>
  <c r="P260" i="87" s="1"/>
  <c r="M256" i="87"/>
  <c r="P256" i="87" s="1"/>
  <c r="M255" i="87"/>
  <c r="P255" i="87" s="1"/>
  <c r="M254" i="87"/>
  <c r="P254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1" i="86"/>
  <c r="P261" i="86" s="1"/>
  <c r="M256" i="86"/>
  <c r="P256" i="86" s="1"/>
  <c r="M255" i="86"/>
  <c r="P255" i="86" s="1"/>
  <c r="M254" i="86"/>
  <c r="P254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M207" i="83"/>
  <c r="M189" i="83"/>
  <c r="M188" i="83"/>
  <c r="M187" i="83"/>
  <c r="M105" i="83"/>
  <c r="M104" i="83"/>
  <c r="M103" i="83"/>
  <c r="M82" i="83"/>
  <c r="M173" i="83"/>
  <c r="M258" i="83"/>
  <c r="M256" i="83"/>
  <c r="M255" i="83"/>
  <c r="M254" i="83"/>
  <c r="P254" i="83" s="1"/>
  <c r="M234" i="83"/>
  <c r="M233" i="83"/>
  <c r="M232" i="83"/>
  <c r="M231" i="83"/>
  <c r="M230" i="83"/>
  <c r="M229" i="83"/>
  <c r="M228" i="83"/>
  <c r="M227" i="83"/>
  <c r="M226" i="83"/>
  <c r="M225" i="83"/>
  <c r="M224" i="83"/>
  <c r="M223" i="83"/>
  <c r="M222" i="83"/>
  <c r="M221" i="83"/>
  <c r="M220" i="83"/>
  <c r="M219" i="83"/>
  <c r="M218" i="83"/>
  <c r="M217" i="83"/>
  <c r="M216" i="83"/>
  <c r="M215" i="83"/>
  <c r="M214" i="83"/>
  <c r="M213" i="83"/>
  <c r="M212" i="83"/>
  <c r="M211" i="83"/>
  <c r="M210" i="83"/>
  <c r="M209" i="83"/>
  <c r="M208" i="83"/>
  <c r="M206" i="83"/>
  <c r="M205" i="83"/>
  <c r="M204" i="83"/>
  <c r="M203" i="83"/>
  <c r="M202" i="83"/>
  <c r="M201" i="83"/>
  <c r="M200" i="83"/>
  <c r="M199" i="83"/>
  <c r="M198" i="83"/>
  <c r="M197" i="83"/>
  <c r="M196" i="83"/>
  <c r="M195" i="83"/>
  <c r="M194" i="83"/>
  <c r="M193" i="83"/>
  <c r="M192" i="83"/>
  <c r="M191" i="83"/>
  <c r="M190" i="83"/>
  <c r="M186" i="83"/>
  <c r="M185" i="83"/>
  <c r="M184" i="83"/>
  <c r="M183" i="83"/>
  <c r="M182" i="83"/>
  <c r="M181" i="83"/>
  <c r="M180" i="83"/>
  <c r="M179" i="83"/>
  <c r="M178" i="83"/>
  <c r="M177" i="83"/>
  <c r="M176" i="83"/>
  <c r="M175" i="83"/>
  <c r="M172" i="83"/>
  <c r="M171" i="83"/>
  <c r="M170" i="83"/>
  <c r="M169" i="83"/>
  <c r="M168" i="83"/>
  <c r="M167" i="83"/>
  <c r="M166" i="83"/>
  <c r="M165" i="83"/>
  <c r="M164" i="83"/>
  <c r="M163" i="83"/>
  <c r="M162" i="83"/>
  <c r="M161" i="83"/>
  <c r="M160" i="83"/>
  <c r="M159" i="83"/>
  <c r="M158" i="83"/>
  <c r="M157" i="83"/>
  <c r="M156" i="83"/>
  <c r="M155" i="83"/>
  <c r="M154" i="83"/>
  <c r="M153" i="83"/>
  <c r="M152" i="83"/>
  <c r="M151" i="83"/>
  <c r="M150" i="83"/>
  <c r="M149" i="83"/>
  <c r="M148" i="83"/>
  <c r="M147" i="83"/>
  <c r="M146" i="83"/>
  <c r="M145" i="83"/>
  <c r="M144" i="83"/>
  <c r="M143" i="83"/>
  <c r="M142" i="83"/>
  <c r="M141" i="83"/>
  <c r="M140" i="83"/>
  <c r="M139" i="83"/>
  <c r="M138" i="83"/>
  <c r="M137" i="83"/>
  <c r="M136" i="83"/>
  <c r="M135" i="83"/>
  <c r="M134" i="83"/>
  <c r="M133" i="83"/>
  <c r="M132" i="83"/>
  <c r="M131" i="83"/>
  <c r="M130" i="83"/>
  <c r="M129" i="83"/>
  <c r="M128" i="83"/>
  <c r="M127" i="83"/>
  <c r="M126" i="83"/>
  <c r="M125" i="83"/>
  <c r="M124" i="83"/>
  <c r="M123" i="83"/>
  <c r="M122" i="83"/>
  <c r="M121" i="83"/>
  <c r="M120" i="83"/>
  <c r="M119" i="83"/>
  <c r="M118" i="83"/>
  <c r="M117" i="83"/>
  <c r="M116" i="83"/>
  <c r="M115" i="83"/>
  <c r="M114" i="83"/>
  <c r="M113" i="83"/>
  <c r="M112" i="83"/>
  <c r="M111" i="83"/>
  <c r="M110" i="83"/>
  <c r="M109" i="83"/>
  <c r="M108" i="83"/>
  <c r="M107" i="83"/>
  <c r="M106" i="83"/>
  <c r="M101" i="83"/>
  <c r="M100" i="83"/>
  <c r="M99" i="83"/>
  <c r="M98" i="83"/>
  <c r="M97" i="83"/>
  <c r="M96" i="83"/>
  <c r="M95" i="83"/>
  <c r="M93" i="83"/>
  <c r="M92" i="83"/>
  <c r="M91" i="83"/>
  <c r="M90" i="83"/>
  <c r="M89" i="83"/>
  <c r="M86" i="83"/>
  <c r="M85" i="83"/>
  <c r="M84" i="83"/>
  <c r="M83" i="83"/>
  <c r="M81" i="83"/>
  <c r="M80" i="83"/>
  <c r="M79" i="83"/>
  <c r="M78" i="83"/>
  <c r="M77" i="83"/>
  <c r="M75" i="83"/>
  <c r="M74" i="83"/>
  <c r="M73" i="83"/>
  <c r="M72" i="83"/>
  <c r="M71" i="83"/>
  <c r="M70" i="83"/>
  <c r="M69" i="83"/>
  <c r="M68" i="83"/>
  <c r="M67" i="83"/>
  <c r="M66" i="83"/>
  <c r="M65" i="83"/>
  <c r="M64" i="83"/>
  <c r="M63" i="83"/>
  <c r="M62" i="83"/>
  <c r="M61" i="83"/>
  <c r="M60" i="83"/>
  <c r="M59" i="83"/>
  <c r="M58" i="83"/>
  <c r="M57" i="83"/>
  <c r="M56" i="83"/>
  <c r="M55" i="83"/>
  <c r="M54" i="83"/>
  <c r="M53" i="83"/>
  <c r="M52" i="83"/>
  <c r="M51" i="83"/>
  <c r="M50" i="83"/>
  <c r="M49" i="83"/>
  <c r="M48" i="83"/>
  <c r="M47" i="83"/>
  <c r="M46" i="83"/>
  <c r="M45" i="83"/>
  <c r="M44" i="83"/>
  <c r="M43" i="83"/>
  <c r="M42" i="83"/>
  <c r="M41" i="83"/>
  <c r="M40" i="83"/>
  <c r="M39" i="83"/>
  <c r="M38" i="83"/>
  <c r="M37" i="83"/>
  <c r="M36" i="83"/>
  <c r="M35" i="83"/>
  <c r="M34" i="83"/>
  <c r="M33" i="83"/>
  <c r="M32" i="83"/>
  <c r="M31" i="83"/>
  <c r="M30" i="83"/>
  <c r="M29" i="83"/>
  <c r="M28" i="83"/>
  <c r="M27" i="83"/>
  <c r="M26" i="83"/>
  <c r="M25" i="83"/>
  <c r="M24" i="83"/>
  <c r="M23" i="83"/>
  <c r="M22" i="83"/>
  <c r="M21" i="83"/>
  <c r="M20" i="83"/>
  <c r="M19" i="83"/>
  <c r="M18" i="83"/>
  <c r="M17" i="83"/>
  <c r="M16" i="83"/>
  <c r="M15" i="83"/>
  <c r="M14" i="83"/>
  <c r="M13" i="83"/>
  <c r="M12" i="83"/>
  <c r="M11" i="83"/>
  <c r="M10" i="83"/>
  <c r="M9" i="83"/>
  <c r="M8" i="83"/>
  <c r="M7" i="83"/>
  <c r="M6" i="83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56" i="98" l="1"/>
  <c r="M256" i="8"/>
  <c r="P254" i="98"/>
  <c r="M254" i="8"/>
  <c r="P255" i="98"/>
  <c r="M255" i="8"/>
  <c r="P260" i="89"/>
  <c r="M260" i="8"/>
  <c r="P256" i="89"/>
  <c r="P255" i="89"/>
  <c r="P254" i="89"/>
  <c r="P23" i="83"/>
  <c r="M23" i="8"/>
  <c r="P47" i="83"/>
  <c r="M47" i="8"/>
  <c r="P80" i="83"/>
  <c r="M80" i="8"/>
  <c r="P128" i="83"/>
  <c r="M128" i="8"/>
  <c r="P168" i="83"/>
  <c r="M168" i="8"/>
  <c r="P205" i="83"/>
  <c r="M205" i="8"/>
  <c r="P230" i="83"/>
  <c r="M230" i="8"/>
  <c r="P8" i="83"/>
  <c r="M8" i="8"/>
  <c r="P16" i="83"/>
  <c r="M16" i="8"/>
  <c r="P24" i="83"/>
  <c r="M24" i="8"/>
  <c r="P32" i="83"/>
  <c r="M32" i="8"/>
  <c r="P48" i="83"/>
  <c r="M48" i="8"/>
  <c r="P56" i="83"/>
  <c r="M56" i="8"/>
  <c r="P64" i="83"/>
  <c r="M64" i="8"/>
  <c r="P72" i="83"/>
  <c r="M72" i="8"/>
  <c r="P81" i="83"/>
  <c r="M81" i="8"/>
  <c r="P92" i="83"/>
  <c r="M92" i="8"/>
  <c r="P101" i="83"/>
  <c r="M101" i="8"/>
  <c r="P113" i="83"/>
  <c r="M113" i="8"/>
  <c r="P121" i="83"/>
  <c r="M121" i="8"/>
  <c r="P129" i="83"/>
  <c r="M129" i="8"/>
  <c r="P137" i="83"/>
  <c r="M137" i="8"/>
  <c r="P145" i="83"/>
  <c r="M145" i="8"/>
  <c r="P153" i="83"/>
  <c r="M153" i="8"/>
  <c r="P161" i="83"/>
  <c r="M161" i="8"/>
  <c r="P169" i="83"/>
  <c r="M169" i="8"/>
  <c r="P179" i="83"/>
  <c r="M179" i="8"/>
  <c r="P190" i="83"/>
  <c r="M190" i="8"/>
  <c r="P198" i="83"/>
  <c r="M198" i="8"/>
  <c r="P206" i="83"/>
  <c r="M206" i="8"/>
  <c r="P215" i="83"/>
  <c r="M215" i="8"/>
  <c r="P223" i="83"/>
  <c r="M223" i="8"/>
  <c r="P231" i="83"/>
  <c r="M231" i="8"/>
  <c r="P173" i="83"/>
  <c r="M173" i="8"/>
  <c r="P207" i="83"/>
  <c r="M207" i="8"/>
  <c r="P6" i="83"/>
  <c r="M6" i="8"/>
  <c r="P30" i="83"/>
  <c r="M30" i="8"/>
  <c r="P54" i="83"/>
  <c r="M54" i="8"/>
  <c r="P70" i="83"/>
  <c r="M70" i="8"/>
  <c r="P99" i="83"/>
  <c r="M99" i="8"/>
  <c r="P127" i="83"/>
  <c r="M127" i="8"/>
  <c r="P143" i="83"/>
  <c r="M143" i="8"/>
  <c r="P167" i="83"/>
  <c r="M167" i="8"/>
  <c r="P185" i="83"/>
  <c r="M185" i="8"/>
  <c r="P204" i="83"/>
  <c r="M204" i="8"/>
  <c r="P221" i="83"/>
  <c r="M221" i="8"/>
  <c r="P256" i="83"/>
  <c r="P15" i="83"/>
  <c r="M15" i="8"/>
  <c r="P55" i="83"/>
  <c r="M55" i="8"/>
  <c r="P100" i="83"/>
  <c r="M100" i="8"/>
  <c r="P136" i="83"/>
  <c r="M136" i="8"/>
  <c r="P160" i="83"/>
  <c r="M160" i="8"/>
  <c r="P197" i="83"/>
  <c r="M197" i="8"/>
  <c r="P222" i="83"/>
  <c r="M222" i="8"/>
  <c r="P9" i="83"/>
  <c r="M9" i="8"/>
  <c r="P17" i="83"/>
  <c r="M17" i="8"/>
  <c r="P25" i="83"/>
  <c r="M25" i="8"/>
  <c r="P33" i="83"/>
  <c r="M33" i="8"/>
  <c r="P41" i="83"/>
  <c r="M41" i="8"/>
  <c r="P57" i="83"/>
  <c r="M57" i="8"/>
  <c r="P65" i="83"/>
  <c r="M65" i="8"/>
  <c r="P73" i="83"/>
  <c r="M73" i="8"/>
  <c r="P83" i="83"/>
  <c r="M83" i="8"/>
  <c r="P93" i="83"/>
  <c r="M93" i="8"/>
  <c r="P106" i="83"/>
  <c r="M106" i="8"/>
  <c r="P114" i="83"/>
  <c r="M114" i="8"/>
  <c r="P122" i="83"/>
  <c r="M122" i="8"/>
  <c r="P130" i="83"/>
  <c r="M130" i="8"/>
  <c r="P138" i="83"/>
  <c r="M138" i="8"/>
  <c r="P146" i="83"/>
  <c r="M146" i="8"/>
  <c r="P154" i="83"/>
  <c r="M154" i="8"/>
  <c r="P162" i="83"/>
  <c r="M162" i="8"/>
  <c r="P170" i="83"/>
  <c r="M170" i="8"/>
  <c r="P180" i="83"/>
  <c r="M180" i="8"/>
  <c r="P191" i="83"/>
  <c r="M191" i="8"/>
  <c r="P199" i="83"/>
  <c r="M199" i="8"/>
  <c r="P208" i="83"/>
  <c r="M208" i="8"/>
  <c r="P216" i="83"/>
  <c r="M216" i="8"/>
  <c r="P224" i="83"/>
  <c r="M224" i="8"/>
  <c r="P232" i="83"/>
  <c r="M232" i="8"/>
  <c r="P82" i="83"/>
  <c r="M82" i="8"/>
  <c r="P76" i="83"/>
  <c r="M76" i="8"/>
  <c r="P10" i="83"/>
  <c r="M10" i="8"/>
  <c r="P18" i="83"/>
  <c r="M18" i="8"/>
  <c r="P26" i="83"/>
  <c r="M26" i="8"/>
  <c r="P34" i="83"/>
  <c r="M34" i="8"/>
  <c r="P42" i="83"/>
  <c r="M42" i="8"/>
  <c r="P50" i="83"/>
  <c r="M50" i="8"/>
  <c r="P58" i="83"/>
  <c r="M58" i="8"/>
  <c r="P66" i="83"/>
  <c r="M66" i="8"/>
  <c r="P74" i="83"/>
  <c r="M74" i="8"/>
  <c r="P84" i="83"/>
  <c r="M84" i="8"/>
  <c r="P95" i="83"/>
  <c r="M95" i="8"/>
  <c r="P107" i="83"/>
  <c r="M107" i="8"/>
  <c r="P123" i="83"/>
  <c r="M123" i="8"/>
  <c r="P131" i="83"/>
  <c r="M131" i="8"/>
  <c r="P139" i="83"/>
  <c r="M139" i="8"/>
  <c r="P147" i="83"/>
  <c r="M147" i="8"/>
  <c r="P155" i="83"/>
  <c r="M155" i="8"/>
  <c r="P163" i="83"/>
  <c r="M163" i="8"/>
  <c r="P171" i="83"/>
  <c r="M171" i="8"/>
  <c r="P181" i="83"/>
  <c r="M181" i="8"/>
  <c r="P192" i="83"/>
  <c r="M192" i="8"/>
  <c r="P200" i="83"/>
  <c r="M200" i="8"/>
  <c r="P209" i="83"/>
  <c r="M209" i="8"/>
  <c r="P217" i="83"/>
  <c r="M217" i="8"/>
  <c r="P225" i="83"/>
  <c r="M225" i="8"/>
  <c r="P233" i="83"/>
  <c r="M233" i="8"/>
  <c r="P103" i="83"/>
  <c r="M103" i="8"/>
  <c r="P22" i="83"/>
  <c r="M22" i="8"/>
  <c r="P46" i="83"/>
  <c r="M46" i="8"/>
  <c r="P79" i="83"/>
  <c r="M79" i="8"/>
  <c r="P119" i="83"/>
  <c r="M119" i="8"/>
  <c r="P159" i="83"/>
  <c r="M159" i="8"/>
  <c r="P188" i="83"/>
  <c r="M188" i="8"/>
  <c r="P7" i="83"/>
  <c r="M7" i="8"/>
  <c r="P39" i="83"/>
  <c r="M39" i="8"/>
  <c r="P71" i="83"/>
  <c r="M71" i="8"/>
  <c r="P112" i="83"/>
  <c r="M112" i="8"/>
  <c r="P144" i="83"/>
  <c r="M144" i="8"/>
  <c r="P178" i="83"/>
  <c r="M178" i="8"/>
  <c r="P214" i="83"/>
  <c r="M214" i="8"/>
  <c r="P189" i="83"/>
  <c r="M189" i="8"/>
  <c r="P19" i="83"/>
  <c r="M19" i="8"/>
  <c r="P27" i="83"/>
  <c r="M27" i="8"/>
  <c r="P35" i="83"/>
  <c r="M35" i="8"/>
  <c r="P43" i="83"/>
  <c r="M43" i="8"/>
  <c r="P51" i="83"/>
  <c r="M51" i="8"/>
  <c r="P67" i="83"/>
  <c r="M67" i="8"/>
  <c r="P75" i="83"/>
  <c r="M75" i="8"/>
  <c r="P85" i="83"/>
  <c r="M85" i="8"/>
  <c r="P96" i="83"/>
  <c r="M96" i="8"/>
  <c r="P108" i="83"/>
  <c r="M108" i="8"/>
  <c r="P116" i="83"/>
  <c r="M116" i="8"/>
  <c r="P124" i="83"/>
  <c r="M124" i="8"/>
  <c r="P140" i="83"/>
  <c r="M140" i="8"/>
  <c r="P148" i="83"/>
  <c r="M148" i="8"/>
  <c r="P156" i="83"/>
  <c r="M156" i="8"/>
  <c r="P164" i="83"/>
  <c r="M164" i="8"/>
  <c r="P172" i="83"/>
  <c r="M172" i="8"/>
  <c r="P182" i="83"/>
  <c r="M182" i="8"/>
  <c r="P201" i="83"/>
  <c r="M201" i="8"/>
  <c r="P210" i="83"/>
  <c r="M210" i="8"/>
  <c r="P218" i="83"/>
  <c r="M218" i="8"/>
  <c r="P226" i="83"/>
  <c r="M226" i="8"/>
  <c r="P234" i="83"/>
  <c r="M234" i="8"/>
  <c r="P104" i="83"/>
  <c r="M104" i="8"/>
  <c r="P14" i="83"/>
  <c r="M14" i="8"/>
  <c r="P38" i="83"/>
  <c r="M38" i="8"/>
  <c r="P90" i="83"/>
  <c r="M90" i="8"/>
  <c r="P111" i="83"/>
  <c r="M111" i="8"/>
  <c r="P135" i="83"/>
  <c r="M135" i="8"/>
  <c r="P151" i="83"/>
  <c r="M151" i="8"/>
  <c r="P177" i="83"/>
  <c r="M177" i="8"/>
  <c r="P196" i="83"/>
  <c r="M196" i="8"/>
  <c r="P213" i="83"/>
  <c r="M213" i="8"/>
  <c r="P229" i="83"/>
  <c r="M229" i="8"/>
  <c r="P31" i="83"/>
  <c r="M31" i="8"/>
  <c r="P63" i="83"/>
  <c r="M63" i="8"/>
  <c r="P91" i="83"/>
  <c r="M91" i="8"/>
  <c r="P120" i="83"/>
  <c r="M120" i="8"/>
  <c r="P152" i="83"/>
  <c r="M152" i="8"/>
  <c r="P186" i="83"/>
  <c r="M186" i="8"/>
  <c r="P258" i="83"/>
  <c r="P12" i="83"/>
  <c r="M12" i="8"/>
  <c r="P36" i="83"/>
  <c r="M36" i="8"/>
  <c r="P44" i="83"/>
  <c r="M44" i="8"/>
  <c r="P52" i="83"/>
  <c r="M52" i="8"/>
  <c r="P60" i="83"/>
  <c r="M60" i="8"/>
  <c r="P68" i="83"/>
  <c r="M68" i="8"/>
  <c r="P77" i="83"/>
  <c r="M77" i="8"/>
  <c r="P86" i="83"/>
  <c r="M86" i="8"/>
  <c r="P97" i="83"/>
  <c r="M97" i="8"/>
  <c r="P109" i="83"/>
  <c r="M109" i="8"/>
  <c r="P117" i="83"/>
  <c r="M117" i="8"/>
  <c r="P125" i="83"/>
  <c r="M125" i="8"/>
  <c r="P133" i="83"/>
  <c r="M133" i="8"/>
  <c r="P141" i="83"/>
  <c r="M141" i="8"/>
  <c r="P149" i="83"/>
  <c r="M149" i="8"/>
  <c r="P157" i="83"/>
  <c r="M157" i="8"/>
  <c r="P165" i="83"/>
  <c r="M165" i="8"/>
  <c r="P175" i="83"/>
  <c r="M175" i="8"/>
  <c r="P183" i="83"/>
  <c r="M183" i="8"/>
  <c r="P202" i="83"/>
  <c r="M202" i="8"/>
  <c r="P211" i="83"/>
  <c r="M211" i="8"/>
  <c r="P219" i="83"/>
  <c r="M219" i="8"/>
  <c r="P227" i="83"/>
  <c r="M227" i="8"/>
  <c r="P105" i="83"/>
  <c r="M105" i="8"/>
  <c r="P13" i="83"/>
  <c r="M13" i="8"/>
  <c r="P21" i="83"/>
  <c r="M21" i="8"/>
  <c r="P29" i="83"/>
  <c r="M29" i="8"/>
  <c r="P37" i="83"/>
  <c r="M37" i="8"/>
  <c r="P45" i="83"/>
  <c r="M45" i="8"/>
  <c r="P61" i="83"/>
  <c r="M61" i="8"/>
  <c r="P69" i="83"/>
  <c r="M69" i="8"/>
  <c r="P78" i="83"/>
  <c r="M78" i="8"/>
  <c r="P89" i="83"/>
  <c r="M89" i="8"/>
  <c r="P98" i="83"/>
  <c r="M98" i="8"/>
  <c r="P110" i="83"/>
  <c r="M110" i="8"/>
  <c r="P118" i="83"/>
  <c r="M118" i="8"/>
  <c r="P126" i="83"/>
  <c r="M126" i="8"/>
  <c r="P134" i="83"/>
  <c r="M134" i="8"/>
  <c r="P142" i="83"/>
  <c r="M142" i="8"/>
  <c r="P150" i="83"/>
  <c r="M150" i="8"/>
  <c r="P158" i="83"/>
  <c r="M158" i="8"/>
  <c r="P166" i="83"/>
  <c r="M166" i="8"/>
  <c r="P176" i="83"/>
  <c r="M176" i="8"/>
  <c r="P184" i="83"/>
  <c r="M184" i="8"/>
  <c r="P195" i="83"/>
  <c r="M195" i="8"/>
  <c r="P203" i="83"/>
  <c r="M203" i="8"/>
  <c r="P212" i="83"/>
  <c r="M212" i="8"/>
  <c r="P220" i="83"/>
  <c r="M220" i="8"/>
  <c r="P228" i="83"/>
  <c r="M228" i="8"/>
  <c r="P255" i="83"/>
  <c r="P187" i="83"/>
  <c r="M187" i="8"/>
  <c r="P194" i="83"/>
  <c r="M194" i="8"/>
  <c r="P193" i="83"/>
  <c r="M193" i="8"/>
  <c r="P132" i="83"/>
  <c r="M132" i="8"/>
  <c r="P115" i="83"/>
  <c r="M115" i="8"/>
  <c r="P62" i="83"/>
  <c r="M62" i="8"/>
  <c r="P59" i="83"/>
  <c r="M59" i="8"/>
  <c r="P53" i="83"/>
  <c r="M53" i="8"/>
  <c r="P49" i="83"/>
  <c r="M49" i="8"/>
  <c r="P40" i="83"/>
  <c r="M40" i="8"/>
  <c r="P28" i="83"/>
  <c r="M28" i="8"/>
  <c r="P20" i="83"/>
  <c r="M20" i="8"/>
  <c r="P11" i="83"/>
  <c r="M11" i="8"/>
  <c r="P254" i="80"/>
  <c r="N264" i="106"/>
  <c r="N270" i="106" s="1"/>
  <c r="N273" i="106" s="1"/>
  <c r="N264" i="105"/>
  <c r="N270" i="105" s="1"/>
  <c r="N272" i="105" s="1"/>
  <c r="P5" i="107"/>
  <c r="N264" i="107"/>
  <c r="N270" i="107" s="1"/>
  <c r="N273" i="107" s="1"/>
  <c r="N264" i="103"/>
  <c r="N270" i="103" s="1"/>
  <c r="N272" i="103" s="1"/>
  <c r="N264" i="104"/>
  <c r="N270" i="104" s="1"/>
  <c r="N272" i="104" s="1"/>
  <c r="P5" i="102"/>
  <c r="N264" i="102"/>
  <c r="N270" i="102" s="1"/>
  <c r="N273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260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0" i="77"/>
  <c r="J240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4" i="95"/>
  <c r="N270" i="95" s="1"/>
  <c r="N273" i="95" s="1"/>
  <c r="P97" i="78"/>
  <c r="N262" i="82"/>
  <c r="N268" i="82" s="1"/>
  <c r="N271" i="82" s="1"/>
  <c r="N264" i="90"/>
  <c r="N270" i="90" s="1"/>
  <c r="N273" i="90" s="1"/>
  <c r="N262" i="79"/>
  <c r="N268" i="79" s="1"/>
  <c r="N271" i="79" s="1"/>
  <c r="N262" i="85"/>
  <c r="N268" i="85" s="1"/>
  <c r="N271" i="85" s="1"/>
  <c r="N264" i="93"/>
  <c r="N270" i="93" s="1"/>
  <c r="N272" i="93" s="1"/>
  <c r="N264" i="101"/>
  <c r="N270" i="101" s="1"/>
  <c r="N272" i="101" s="1"/>
  <c r="N262" i="78"/>
  <c r="N268" i="78" s="1"/>
  <c r="N271" i="78" s="1"/>
  <c r="N265" i="86"/>
  <c r="N271" i="86" s="1"/>
  <c r="N274" i="86" s="1"/>
  <c r="N264" i="89"/>
  <c r="N270" i="89" s="1"/>
  <c r="N272" i="89" s="1"/>
  <c r="N262" i="81"/>
  <c r="N268" i="81" s="1"/>
  <c r="N270" i="81" s="1"/>
  <c r="N264" i="94"/>
  <c r="N270" i="94" s="1"/>
  <c r="N272" i="94" s="1"/>
  <c r="N262" i="83"/>
  <c r="N268" i="83" s="1"/>
  <c r="N271" i="83" s="1"/>
  <c r="N264" i="87"/>
  <c r="N270" i="87" s="1"/>
  <c r="N273" i="87" s="1"/>
  <c r="N264" i="91"/>
  <c r="N270" i="91" s="1"/>
  <c r="N272" i="91" s="1"/>
  <c r="N264" i="99"/>
  <c r="N270" i="99" s="1"/>
  <c r="N272" i="99" s="1"/>
  <c r="N264" i="97"/>
  <c r="N270" i="97" s="1"/>
  <c r="N273" i="97" s="1"/>
  <c r="N264" i="98"/>
  <c r="N270" i="98" s="1"/>
  <c r="N273" i="98" s="1"/>
  <c r="N262" i="80"/>
  <c r="N268" i="80" s="1"/>
  <c r="N270" i="80" s="1"/>
  <c r="N262" i="84"/>
  <c r="N268" i="84" s="1"/>
  <c r="N271" i="84" s="1"/>
  <c r="N264" i="88"/>
  <c r="N270" i="88" s="1"/>
  <c r="N272" i="88" s="1"/>
  <c r="N264" i="92"/>
  <c r="N270" i="92" s="1"/>
  <c r="N273" i="92" s="1"/>
  <c r="N264" i="96"/>
  <c r="N270" i="96" s="1"/>
  <c r="N264" i="100"/>
  <c r="N270" i="100" s="1"/>
  <c r="N273" i="100" s="1"/>
  <c r="P189" i="77"/>
  <c r="P207" i="77"/>
  <c r="P103" i="77"/>
  <c r="P105" i="77"/>
  <c r="P173" i="77"/>
  <c r="P190" i="77"/>
  <c r="P186" i="77"/>
  <c r="N273" i="103" l="1"/>
  <c r="N273" i="101"/>
  <c r="N273" i="96"/>
  <c r="N272" i="106"/>
  <c r="N273" i="93"/>
  <c r="N272" i="102"/>
  <c r="N273" i="89"/>
  <c r="N273" i="86"/>
  <c r="N273" i="105"/>
  <c r="N272" i="92"/>
  <c r="N273" i="91"/>
  <c r="N270" i="85"/>
  <c r="N270" i="83"/>
  <c r="N271" i="81"/>
  <c r="N273" i="104"/>
  <c r="N273" i="99"/>
  <c r="N270" i="79"/>
  <c r="N270" i="78"/>
  <c r="G186" i="77"/>
  <c r="J186" i="77" s="1"/>
  <c r="G186" i="78" s="1"/>
  <c r="J186" i="78" s="1"/>
  <c r="N272" i="96"/>
  <c r="N272" i="90"/>
  <c r="N272" i="100"/>
  <c r="N270" i="82"/>
  <c r="N272" i="87"/>
  <c r="N272" i="95"/>
  <c r="N272" i="107"/>
  <c r="N270" i="84"/>
  <c r="N273" i="88"/>
  <c r="N273" i="94"/>
  <c r="N272" i="97"/>
  <c r="N271" i="80"/>
  <c r="N272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60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60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60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60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60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60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60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60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61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234" i="8" l="1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60" i="79"/>
  <c r="R260" i="81"/>
  <c r="R260" i="85"/>
  <c r="R262" i="97"/>
  <c r="R263" i="86"/>
  <c r="R260" i="84"/>
  <c r="R262" i="88"/>
  <c r="R262" i="90"/>
  <c r="R262" i="98"/>
  <c r="R262" i="87"/>
  <c r="R262" i="96"/>
  <c r="R262" i="107"/>
  <c r="P8" i="8"/>
  <c r="R262" i="99"/>
  <c r="R262" i="101"/>
  <c r="R262" i="102"/>
  <c r="R262" i="100"/>
  <c r="R262" i="104"/>
  <c r="R262" i="103"/>
  <c r="R262" i="105"/>
  <c r="R262" i="106"/>
  <c r="R262" i="89"/>
  <c r="R262" i="91"/>
  <c r="R262" i="92"/>
  <c r="R262" i="93"/>
  <c r="R262" i="94"/>
  <c r="R262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G240" i="79"/>
  <c r="J240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2" i="77" l="1"/>
  <c r="J22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E254" i="78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E256" i="78"/>
  <c r="G256" i="78" s="1"/>
  <c r="J256" i="78" s="1"/>
  <c r="E256" i="79" s="1"/>
  <c r="G256" i="79" s="1"/>
  <c r="J256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E254" i="79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256" i="80" l="1"/>
  <c r="G256" i="80" s="1"/>
  <c r="J256" i="80" s="1"/>
  <c r="E256" i="81" s="1"/>
  <c r="G256" i="81" s="1"/>
  <c r="J256" i="81" s="1"/>
  <c r="E256" i="82" s="1"/>
  <c r="G18" i="77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E254" i="80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3" i="8"/>
  <c r="M264" i="8"/>
  <c r="H263" i="8"/>
  <c r="M268" i="8"/>
  <c r="H265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E254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5" i="8"/>
  <c r="F264" i="8" s="1"/>
  <c r="C265" i="8" s="1"/>
  <c r="H266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0" i="91"/>
  <c r="J240" i="91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E254" i="82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6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0" i="92"/>
  <c r="J240" i="92" s="1"/>
  <c r="G227" i="82"/>
  <c r="J227" i="82" s="1"/>
  <c r="G235" i="82"/>
  <c r="J235" i="82" s="1"/>
  <c r="G234" i="82"/>
  <c r="J234" i="82" s="1"/>
  <c r="G230" i="83"/>
  <c r="J230" i="83" s="1"/>
  <c r="G238" i="83"/>
  <c r="J238" i="83" s="1"/>
  <c r="G231" i="95"/>
  <c r="G239" i="95"/>
  <c r="J239" i="95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0" i="94"/>
  <c r="J240" i="94" s="1"/>
  <c r="G229" i="104"/>
  <c r="J229" i="104" s="1"/>
  <c r="G234" i="84"/>
  <c r="J234" i="84" s="1"/>
  <c r="G227" i="84"/>
  <c r="J227" i="84" s="1"/>
  <c r="G235" i="85" s="1"/>
  <c r="J235" i="85" s="1"/>
  <c r="G235" i="84"/>
  <c r="J235" i="84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61" i="86"/>
  <c r="J261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0" i="95"/>
  <c r="J240" i="95" s="1"/>
  <c r="G234" i="85"/>
  <c r="J234" i="85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60" i="87"/>
  <c r="J260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29" i="106"/>
  <c r="J229" i="106" s="1"/>
  <c r="G240" i="96"/>
  <c r="J240" i="96" s="1"/>
  <c r="G232" i="96"/>
  <c r="J232" i="96" s="1"/>
  <c r="G262" i="86"/>
  <c r="J262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G260" i="88"/>
  <c r="J260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0" i="97"/>
  <c r="J240" i="97" s="1"/>
  <c r="G231" i="102"/>
  <c r="J231" i="102" s="1"/>
  <c r="G239" i="102"/>
  <c r="J239" i="102" s="1"/>
  <c r="G261" i="87"/>
  <c r="J261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60" i="89"/>
  <c r="J260" i="89" s="1"/>
  <c r="G104" i="89"/>
  <c r="J104" i="89" s="1"/>
  <c r="G233" i="89"/>
  <c r="J233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0" i="98"/>
  <c r="J240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61" i="88"/>
  <c r="J261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60" i="90"/>
  <c r="J260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61" i="89"/>
  <c r="J261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G240" i="100"/>
  <c r="J240" i="100" s="1"/>
  <c r="G232" i="100"/>
  <c r="J232" i="100" s="1"/>
  <c r="G261" i="100"/>
  <c r="J261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61" i="90"/>
  <c r="J261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60" i="92"/>
  <c r="J260" i="92" s="1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233" i="93"/>
  <c r="J233" i="93" s="1"/>
  <c r="G260" i="93"/>
  <c r="J260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0" i="102"/>
  <c r="J240" i="102" s="1"/>
  <c r="G232" i="102"/>
  <c r="J232" i="102" s="1"/>
  <c r="G261" i="102"/>
  <c r="J261" i="102" s="1"/>
  <c r="G227" i="94"/>
  <c r="J227" i="94" s="1"/>
  <c r="G235" i="94"/>
  <c r="J235" i="94" s="1"/>
  <c r="G228" i="94"/>
  <c r="J228" i="94" s="1"/>
  <c r="G236" i="94"/>
  <c r="J236" i="94" s="1"/>
  <c r="G261" i="92"/>
  <c r="J261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60" i="94"/>
  <c r="J260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99" i="96"/>
  <c r="J99" i="96" s="1"/>
  <c r="J99" i="95"/>
  <c r="G93" i="96"/>
  <c r="J93" i="96" s="1"/>
  <c r="J93" i="95"/>
  <c r="G77" i="96"/>
  <c r="J77" i="96" s="1"/>
  <c r="J77" i="95"/>
  <c r="G21" i="96"/>
  <c r="J21" i="96" s="1"/>
  <c r="J21" i="95"/>
  <c r="G66" i="96"/>
  <c r="J66" i="96" s="1"/>
  <c r="J66" i="95"/>
  <c r="G86" i="95"/>
  <c r="G87" i="95"/>
  <c r="G240" i="103"/>
  <c r="J240" i="103" s="1"/>
  <c r="G232" i="103"/>
  <c r="J232" i="103" s="1"/>
  <c r="G261" i="103"/>
  <c r="J261" i="103" s="1"/>
  <c r="G234" i="93"/>
  <c r="J234" i="93" s="1"/>
  <c r="G228" i="95"/>
  <c r="G236" i="95"/>
  <c r="J236" i="95" s="1"/>
  <c r="G227" i="95"/>
  <c r="G235" i="95"/>
  <c r="J235" i="95" s="1"/>
  <c r="G230" i="95"/>
  <c r="G238" i="95"/>
  <c r="J238" i="95" s="1"/>
  <c r="G261" i="93"/>
  <c r="J261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260" i="95"/>
  <c r="J260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88" i="96"/>
  <c r="J88" i="96" s="1"/>
  <c r="J87" i="95"/>
  <c r="G235" i="96"/>
  <c r="J235" i="96" s="1"/>
  <c r="J227" i="95"/>
  <c r="G87" i="96"/>
  <c r="J87" i="96" s="1"/>
  <c r="G88" i="97" s="1"/>
  <c r="J88" i="97" s="1"/>
  <c r="J86" i="95"/>
  <c r="G51" i="96"/>
  <c r="J51" i="96" s="1"/>
  <c r="J51" i="95"/>
  <c r="G49" i="96"/>
  <c r="J49" i="96" s="1"/>
  <c r="J49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35" i="97"/>
  <c r="J235" i="97" s="1"/>
  <c r="G240" i="104"/>
  <c r="J240" i="104" s="1"/>
  <c r="G261" i="104"/>
  <c r="J261" i="104" s="1"/>
  <c r="G232" i="104"/>
  <c r="J232" i="104" s="1"/>
  <c r="G261" i="94"/>
  <c r="J261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60" i="96"/>
  <c r="J260" i="96" s="1"/>
  <c r="G104" i="96"/>
  <c r="J104" i="96" s="1"/>
  <c r="G233" i="96"/>
  <c r="J233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0" i="105"/>
  <c r="J240" i="105" s="1"/>
  <c r="G261" i="105"/>
  <c r="J261" i="105" s="1"/>
  <c r="G232" i="105"/>
  <c r="J232" i="105" s="1"/>
  <c r="G228" i="97"/>
  <c r="J228" i="97" s="1"/>
  <c r="G236" i="97"/>
  <c r="J236" i="97" s="1"/>
  <c r="G261" i="95"/>
  <c r="J261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60" i="97"/>
  <c r="J260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61" i="106"/>
  <c r="J261" i="106" s="1"/>
  <c r="G232" i="106"/>
  <c r="J232" i="106" s="1"/>
  <c r="G224" i="100"/>
  <c r="J224" i="100" s="1"/>
  <c r="G224" i="101" s="1"/>
  <c r="J224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G261" i="96"/>
  <c r="J261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60" i="98"/>
  <c r="J260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0" i="107"/>
  <c r="J240" i="107" s="1"/>
  <c r="G261" i="107"/>
  <c r="J261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61" i="97"/>
  <c r="J261" i="97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77" s="1"/>
  <c r="J76" i="77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60" i="99"/>
  <c r="J260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61" i="98"/>
  <c r="J261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60" i="100"/>
  <c r="J260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61" i="99"/>
  <c r="J261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60" i="101"/>
  <c r="J260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60" i="102"/>
  <c r="J260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60" i="103"/>
  <c r="J260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60" i="104"/>
  <c r="J260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60" i="105"/>
  <c r="J260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60" i="106"/>
  <c r="J260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60" i="107"/>
  <c r="J260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2" i="8"/>
  <c r="G124" i="105" l="1"/>
  <c r="J124" i="105" s="1"/>
  <c r="G124" i="106" s="1"/>
  <c r="J124" i="106" s="1"/>
  <c r="G124" i="107" s="1"/>
  <c r="J124" i="107" s="1"/>
  <c r="G73" i="93"/>
  <c r="J73" i="93" s="1"/>
  <c r="M265" i="8"/>
  <c r="C263" i="8" s="1"/>
  <c r="C266" i="8" s="1"/>
  <c r="F263" i="8"/>
  <c r="F266" i="8" s="1"/>
  <c r="F268" i="8" s="1"/>
  <c r="F269" i="8" s="1"/>
  <c r="G73" i="94" l="1"/>
  <c r="J73" i="94" s="1"/>
  <c r="M267" i="8"/>
  <c r="M270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<sst xmlns="http://schemas.openxmlformats.org/spreadsheetml/2006/main" count="39074" uniqueCount="1448">
  <si>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</si>
  <si>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</si>
  <si>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</si>
  <si>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</si>
  <si>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</si>
  <si>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</si>
  <si>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</si>
  <si>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</si>
  <si>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</si>
  <si>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</si>
  <si>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</si>
  <si>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</si>
  <si>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</si>
  <si>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</si>
  <si>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</si>
  <si>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</si>
  <si>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</si>
  <si>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</si>
  <si>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</si>
  <si>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</si>
  <si>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</si>
  <si>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</si>
  <si>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</si>
  <si>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</si>
  <si>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</si>
  <si>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</si>
  <si>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</si>
  <si>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</si>
  <si>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</si>
  <si>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</si>
  <si>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</si>
  <si>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</si>
  <si>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</si>
  <si>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</si>
  <si>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</si>
  <si>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</si>
  <si>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</si>
  <si>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</si>
  <si>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</si>
  <si>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</si>
  <si>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</si>
  <si>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</si>
  <si>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</si>
  <si>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</si>
  <si>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</si>
  <si>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</si>
  <si>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</si>
  <si>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</si>
  <si>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</si>
  <si>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</si>
  <si>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</si>
  <si>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</si>
  <si>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</si>
  <si>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</si>
  <si>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</si>
  <si>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</si>
  <si>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</si>
  <si>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</si>
  <si>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</si>
  <si>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</si>
  <si>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</si>
  <si>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</si>
  <si>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</si>
  <si>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</si>
  <si>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</si>
  <si>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</si>
  <si>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</si>
  <si>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</si>
  <si>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</si>
  <si>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</si>
  <si>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</si>
  <si>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</si>
  <si>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</si>
  <si>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</si>
  <si>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</si>
  <si>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</si>
  <si>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</si>
  <si>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</si>
  <si>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</si>
  <si>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</si>
  <si>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</si>
  <si>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</si>
  <si>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</si>
  <si>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</si>
  <si>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</si>
  <si>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</si>
  <si>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</si>
  <si>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</si>
  <si>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</si>
  <si>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</si>
  <si>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</si>
  <si>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</si>
  <si>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</si>
  <si>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</si>
  <si>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</si>
  <si>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</si>
  <si>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</si>
  <si>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</si>
  <si>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</si>
  <si>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</si>
  <si>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</si>
  <si>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</si>
  <si>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</si>
  <si>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</si>
  <si>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</si>
  <si>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</si>
  <si>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</si>
  <si>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</si>
  <si>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</si>
  <si>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</si>
  <si>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</si>
  <si>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</si>
  <si>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</si>
  <si>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</si>
  <si>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</si>
  <si>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</si>
  <si>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</si>
  <si>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</si>
  <si>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</si>
  <si>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</si>
  <si>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</si>
  <si>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</si>
  <si>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</si>
  <si>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</si>
  <si>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</si>
  <si>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</si>
  <si>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</si>
  <si>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</si>
  <si>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</si>
  <si>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</si>
  <si>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</si>
  <si>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</si>
  <si>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</si>
  <si>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</si>
  <si>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</si>
  <si>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</si>
  <si>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</si>
  <si>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</si>
  <si>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</si>
  <si>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</si>
  <si>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</si>
  <si>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</si>
  <si>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</si>
  <si>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</si>
  <si>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</si>
  <si>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</si>
  <si>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</si>
  <si>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</si>
  <si>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</si>
  <si>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</si>
  <si>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</si>
  <si>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</si>
  <si>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</si>
  <si>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</si>
  <si>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</si>
  <si>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</si>
  <si>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</si>
  <si>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</si>
  <si>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</si>
  <si>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</si>
  <si>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</si>
  <si>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</si>
  <si>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</si>
  <si>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</si>
  <si>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</si>
  <si>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</si>
  <si>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</si>
  <si>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</si>
  <si>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</si>
  <si>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</si>
  <si>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</si>
  <si>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</si>
  <si>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</si>
  <si>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</si>
  <si>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</si>
  <si>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</si>
  <si>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</si>
  <si>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</si>
  <si>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</si>
  <si>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</si>
  <si>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</si>
  <si>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</si>
  <si>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</si>
  <si>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</si>
  <si>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</si>
  <si>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</si>
  <si>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</si>
  <si>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</si>
  <si>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</si>
  <si>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</si>
  <si>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</si>
  <si>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</si>
  <si>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</si>
  <si>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</si>
  <si>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</si>
  <si>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</si>
  <si>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</si>
  <si>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</si>
  <si>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</si>
  <si>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</si>
  <si>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</si>
  <si>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</si>
  <si>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</si>
  <si>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</si>
  <si>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</si>
  <si>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</si>
  <si>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</si>
  <si>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</si>
  <si>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</si>
  <si>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</si>
  <si>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</si>
  <si>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</si>
  <si>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</si>
  <si>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</si>
  <si>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</si>
  <si>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</si>
  <si>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</si>
  <si>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</si>
  <si>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</si>
  <si>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</si>
  <si>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</si>
  <si>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</si>
  <si>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</si>
  <si>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</si>
  <si>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</si>
  <si>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</si>
  <si>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</si>
  <si>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</si>
  <si>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</si>
  <si>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</si>
  <si>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</si>
  <si>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</si>
  <si>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</si>
  <si>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</si>
  <si>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</si>
  <si>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</si>
  <si>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</si>
  <si>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</si>
  <si>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</si>
  <si>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</si>
  <si>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</si>
  <si>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</si>
  <si>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</si>
  <si>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</si>
  <si>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</si>
  <si>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</si>
  <si>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</si>
  <si>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</si>
  <si>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</si>
  <si>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</si>
  <si>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</si>
  <si>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</si>
  <si>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</si>
  <si>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</si>
  <si>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</si>
  <si>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</si>
  <si>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</si>
  <si>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</si>
  <si>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</si>
  <si>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</si>
  <si>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</si>
  <si>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</si>
  <si>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</si>
  <si>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</si>
  <si>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</si>
  <si>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</si>
  <si>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</si>
  <si>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</si>
  <si>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</si>
  <si>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</si>
  <si>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</si>
  <si>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</si>
  <si>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</si>
  <si>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</si>
  <si>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</si>
  <si>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</si>
  <si>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</si>
  <si>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</si>
  <si>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</si>
  <si>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</si>
  <si>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</si>
  <si>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</si>
  <si>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</si>
  <si>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</si>
  <si>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</si>
  <si>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</si>
  <si>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</si>
  <si>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</si>
  <si>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</si>
  <si>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</si>
  <si>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</si>
  <si>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</si>
  <si>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</si>
  <si>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</si>
  <si>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</si>
  <si>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</si>
  <si>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</si>
  <si>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</si>
  <si>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</si>
  <si>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</si>
  <si>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</si>
  <si>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</si>
  <si>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</si>
  <si>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</si>
  <si>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</si>
  <si>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</si>
  <si>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</si>
  <si>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</si>
  <si>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</si>
  <si>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</si>
  <si>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</si>
  <si>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</si>
  <si>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</si>
  <si>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</si>
  <si>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</si>
  <si>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</si>
  <si>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</si>
  <si>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</si>
  <si>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</si>
  <si>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</si>
  <si>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</si>
  <si>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</si>
  <si>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</si>
  <si>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</si>
  <si>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</si>
  <si>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</si>
  <si>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</si>
  <si>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</si>
  <si>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</si>
  <si>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</si>
  <si>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</si>
  <si>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</si>
  <si>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</si>
  <si>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</si>
  <si>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</si>
  <si>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</si>
  <si>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</si>
  <si>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</si>
  <si>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</si>
  <si>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</si>
  <si>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</si>
  <si>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</si>
  <si>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</si>
  <si>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</si>
  <si>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</si>
  <si>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</si>
  <si>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</si>
  <si>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</si>
  <si>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</si>
  <si>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</si>
  <si>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</si>
  <si>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</si>
  <si>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</si>
  <si>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</si>
  <si>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</si>
  <si>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</si>
  <si>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</si>
  <si>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</si>
  <si>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</si>
  <si>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</si>
  <si>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</si>
  <si>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</si>
  <si>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</si>
  <si>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</si>
  <si>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</si>
  <si>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</si>
  <si>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</si>
  <si>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</si>
  <si>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</si>
  <si>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</si>
  <si>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</si>
  <si>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</si>
  <si>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</si>
  <si>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</si>
  <si>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</si>
  <si>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</si>
  <si>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</si>
  <si>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</si>
  <si>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</si>
  <si>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</si>
  <si>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</si>
  <si>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</si>
  <si>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</si>
  <si>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</si>
  <si>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</si>
  <si>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</si>
  <si>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</si>
  <si>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</si>
  <si>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</si>
  <si>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</si>
  <si>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</si>
  <si>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</si>
  <si>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</si>
  <si>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</si>
  <si>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</si>
  <si>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</si>
  <si>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</si>
  <si>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</si>
  <si>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</si>
  <si>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</si>
  <si>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</si>
  <si>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</si>
  <si>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</si>
  <si>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</si>
  <si>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</si>
  <si>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</si>
  <si>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</si>
  <si>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</si>
  <si>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</si>
  <si>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</si>
  <si>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</si>
  <si>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</si>
  <si>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</si>
  <si>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</si>
  <si>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</si>
  <si>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</si>
  <si>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</si>
  <si>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</si>
  <si>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</si>
  <si>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</si>
  <si>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</si>
  <si>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</si>
  <si>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</si>
  <si>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</si>
  <si>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</si>
  <si>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</si>
  <si>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</si>
  <si>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</si>
  <si>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</si>
  <si>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</si>
  <si>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</si>
  <si>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</si>
  <si>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</si>
  <si>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</si>
  <si>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</si>
  <si>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</si>
  <si>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</si>
  <si>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</si>
  <si>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</si>
  <si>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</si>
  <si>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</si>
  <si>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</si>
  <si>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</si>
  <si>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</si>
  <si>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</si>
  <si>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</si>
  <si>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</si>
  <si>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</si>
  <si>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</si>
  <si>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</si>
  <si>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</si>
  <si>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</si>
  <si>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</si>
  <si>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</si>
  <si>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</si>
  <si>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</si>
  <si>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</si>
  <si>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</si>
  <si>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</si>
  <si>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</si>
  <si>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</si>
  <si>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</si>
  <si>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</si>
  <si>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</si>
  <si>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</si>
  <si>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</si>
  <si>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</si>
  <si>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</si>
  <si>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</si>
  <si>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</si>
  <si>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</si>
  <si>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</si>
  <si>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</si>
  <si>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</si>
  <si>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</si>
  <si>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</si>
  <si>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</si>
  <si>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</si>
  <si>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</si>
  <si>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</si>
  <si>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</si>
  <si>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</si>
  <si>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</si>
  <si>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</si>
  <si>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</si>
  <si>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</si>
  <si>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</si>
  <si>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</si>
  <si>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</si>
  <si>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</si>
  <si>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</si>
  <si>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</si>
  <si>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</si>
  <si>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</si>
  <si>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</si>
  <si>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</si>
  <si>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</si>
  <si>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</si>
  <si>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</si>
  <si>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</si>
  <si>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</si>
  <si>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</si>
  <si>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</si>
  <si>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</si>
  <si>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</si>
  <si>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</si>
  <si>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</si>
  <si>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</si>
  <si>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</si>
  <si>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</si>
  <si>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</si>
  <si>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</si>
  <si>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</si>
  <si>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</si>
  <si>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</si>
  <si>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</si>
  <si>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</si>
  <si>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</si>
  <si>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</si>
  <si>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</si>
  <si>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</si>
  <si>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</si>
  <si>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</si>
  <si>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</si>
  <si>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</si>
  <si>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</si>
  <si>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</si>
  <si>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</si>
  <si>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</si>
  <si>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</si>
  <si>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</si>
  <si>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</si>
  <si>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</si>
  <si>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</si>
  <si>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</si>
  <si>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</si>
  <si>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</si>
  <si>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</si>
  <si>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</si>
  <si>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</si>
  <si>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</si>
  <si>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</si>
  <si>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</si>
  <si>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</si>
  <si>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</si>
  <si>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</si>
  <si>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</si>
  <si>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</si>
  <si>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</si>
  <si>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</si>
  <si>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</si>
  <si>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</si>
  <si>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</si>
  <si>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</si>
  <si>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</si>
  <si>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</si>
  <si>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</si>
  <si>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</si>
  <si>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</si>
  <si>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</si>
  <si>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</si>
  <si>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</si>
  <si>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</si>
  <si>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</si>
  <si>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</si>
  <si>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</si>
  <si>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</si>
  <si>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</si>
  <si>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</si>
  <si>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</si>
  <si>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</si>
  <si>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</si>
  <si>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</si>
  <si>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</si>
  <si>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</si>
  <si>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</si>
  <si>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</si>
  <si>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</si>
  <si>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</si>
  <si>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</si>
  <si>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</si>
  <si>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</si>
  <si>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</si>
  <si>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</si>
  <si>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</si>
  <si>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</si>
  <si>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</si>
  <si>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</si>
  <si>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</si>
  <si>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</si>
  <si>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</si>
  <si>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</si>
  <si>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</si>
  <si>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</si>
  <si>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</si>
  <si>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</si>
  <si>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</si>
  <si>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</si>
  <si>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</si>
  <si>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</si>
  <si>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</si>
  <si>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</si>
  <si>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</si>
  <si>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</si>
  <si>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</si>
  <si>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</si>
  <si>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</si>
  <si>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</si>
  <si>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</si>
  <si>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</si>
  <si>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</si>
  <si>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</si>
  <si>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</si>
  <si>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</si>
  <si>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</si>
  <si>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</si>
  <si>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</si>
  <si>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</si>
  <si>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</si>
  <si>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</si>
  <si>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</si>
  <si>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</si>
  <si>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</si>
  <si>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</si>
  <si>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</si>
  <si>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</si>
  <si>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</si>
  <si>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</si>
  <si>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</si>
  <si>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</si>
  <si>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</si>
  <si>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</si>
  <si>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</si>
  <si>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</si>
  <si>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</si>
  <si>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</si>
  <si>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</si>
  <si>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</si>
  <si>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</si>
  <si>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</si>
  <si>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</si>
  <si>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</si>
  <si>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</si>
  <si>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</si>
  <si>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</si>
  <si>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</si>
  <si>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</si>
  <si>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</si>
  <si>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</si>
  <si>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</si>
  <si>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</si>
  <si>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</si>
  <si>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</si>
  <si>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</si>
  <si>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</si>
  <si>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</si>
  <si>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</si>
  <si>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</si>
  <si>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</si>
  <si>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</si>
  <si>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</si>
  <si>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</si>
  <si>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</si>
  <si>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</si>
  <si>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</si>
  <si>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</si>
  <si>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</si>
  <si>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</si>
  <si>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</si>
  <si>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</si>
  <si>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</si>
  <si>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</si>
  <si>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</si>
  <si>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</si>
  <si>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</si>
  <si>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</si>
  <si>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</si>
  <si>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</si>
  <si>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</si>
  <si>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</si>
  <si>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</si>
  <si>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</si>
  <si>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</si>
  <si>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</si>
  <si>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</si>
  <si>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</si>
  <si>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</si>
  <si>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</si>
  <si>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</si>
  <si>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</si>
  <si>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</si>
  <si>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</si>
  <si>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</si>
  <si>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</si>
  <si>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</si>
  <si>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</si>
  <si>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</si>
  <si>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</si>
  <si>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</si>
  <si>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</si>
  <si>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</si>
  <si>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</si>
  <si>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</si>
  <si>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</si>
  <si>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</si>
  <si>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</si>
  <si>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</si>
  <si>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</si>
  <si>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</si>
  <si>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</si>
  <si>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</si>
  <si>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</si>
  <si>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</si>
  <si>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</si>
  <si>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</si>
  <si>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</si>
  <si>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</si>
  <si>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</si>
  <si>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</si>
  <si>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</si>
  <si>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</si>
  <si>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</si>
  <si>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</si>
  <si>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</si>
  <si>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</si>
  <si>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</si>
  <si>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</si>
  <si>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</si>
  <si>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</si>
  <si>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</si>
  <si>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</si>
  <si>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</si>
  <si>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</si>
  <si>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</si>
  <si>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</si>
  <si>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</si>
  <si>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</si>
  <si>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</si>
  <si>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</si>
  <si>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</si>
  <si>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</si>
  <si>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</si>
  <si>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</si>
  <si>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</si>
  <si>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</si>
  <si>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</si>
  <si>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</si>
  <si>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</si>
  <si>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</si>
  <si>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</si>
  <si>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</si>
  <si>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</si>
  <si>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</si>
  <si>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</si>
  <si>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</si>
  <si>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</si>
  <si>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</si>
  <si>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</si>
  <si>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</si>
  <si>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</si>
  <si>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</si>
  <si>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</si>
  <si>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</si>
  <si>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</si>
  <si>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</si>
  <si>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</si>
  <si>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</si>
  <si>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</si>
  <si>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</si>
  <si>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</si>
  <si>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</si>
  <si>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</si>
  <si>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</si>
  <si>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</si>
  <si>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</si>
  <si>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</si>
  <si>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</si>
  <si>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</si>
  <si>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</si>
  <si>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</si>
  <si>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</si>
  <si>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</si>
  <si>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</si>
  <si>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</si>
  <si>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</si>
  <si>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</si>
  <si>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</si>
  <si>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</si>
  <si>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</si>
  <si>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</si>
  <si>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</si>
  <si>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</si>
  <si>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</si>
  <si>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</si>
  <si>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</si>
  <si>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</si>
  <si>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</si>
  <si>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</si>
  <si>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</si>
  <si>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</si>
  <si>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</si>
  <si>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</si>
  <si>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</si>
  <si>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</si>
  <si>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</si>
  <si>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</si>
  <si>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</si>
  <si>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</si>
  <si>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</si>
  <si>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</si>
  <si>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</si>
  <si>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</si>
  <si>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</si>
  <si>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</si>
  <si>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</si>
  <si>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</si>
  <si>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</si>
  <si>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</si>
  <si>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</si>
  <si>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</si>
  <si>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</si>
  <si>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</si>
  <si>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</si>
  <si>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</si>
  <si>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</si>
  <si>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</si>
  <si>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</si>
  <si>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</si>
  <si>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</si>
  <si>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</si>
  <si>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</si>
  <si>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</si>
  <si>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</si>
  <si>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</si>
  <si>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</si>
  <si>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</si>
  <si>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</si>
  <si>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</si>
  <si>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</si>
  <si>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</si>
  <si>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</si>
  <si>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</si>
  <si>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</si>
  <si>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</si>
  <si>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</si>
  <si>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</si>
  <si>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</si>
  <si>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</si>
  <si>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</si>
  <si>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</si>
  <si>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</si>
  <si>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</si>
  <si>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</si>
  <si>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</si>
  <si>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</si>
  <si>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</si>
  <si>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</si>
  <si>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</si>
  <si>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</si>
  <si>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</si>
  <si>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</si>
  <si>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</si>
  <si>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</si>
  <si>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</si>
  <si>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</si>
  <si>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</si>
  <si>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</si>
  <si>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</si>
  <si>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</si>
  <si>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</si>
  <si>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</si>
  <si>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</si>
  <si>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</si>
  <si>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</si>
  <si>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</si>
  <si>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</si>
  <si>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</si>
  <si>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</si>
  <si>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</si>
  <si>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</si>
  <si>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</si>
  <si>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</si>
  <si>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</si>
  <si>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</si>
  <si>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</si>
  <si>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</si>
  <si>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</si>
  <si>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</si>
  <si>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</si>
  <si>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</si>
  <si>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</si>
  <si>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</si>
  <si>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</si>
  <si>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</si>
  <si>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</si>
  <si>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</si>
  <si>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</si>
  <si>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</si>
  <si>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</si>
  <si>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</si>
  <si>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</si>
  <si>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</si>
  <si>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</si>
  <si>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</si>
  <si>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</si>
  <si>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</si>
  <si>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</si>
  <si>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</si>
  <si>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</si>
  <si>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</si>
  <si>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</si>
  <si>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</si>
  <si>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</si>
  <si>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</si>
  <si>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</si>
  <si>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</si>
  <si>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</si>
  <si>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</si>
  <si>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</si>
  <si>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</si>
  <si>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</si>
  <si>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</si>
  <si>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</si>
  <si>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</si>
  <si>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</si>
  <si>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</si>
  <si>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</si>
  <si>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</si>
  <si>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</si>
  <si>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</si>
  <si>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</si>
  <si>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</si>
  <si>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</si>
  <si>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</si>
  <si>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</si>
  <si>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</si>
  <si>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</si>
  <si>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</si>
  <si>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</si>
  <si>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</si>
  <si>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</si>
  <si>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</si>
  <si>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</si>
  <si>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</si>
  <si>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</si>
  <si>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</si>
  <si>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</si>
  <si>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</si>
  <si>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</si>
  <si>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</si>
  <si>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</si>
  <si>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</si>
  <si>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</si>
  <si>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</si>
  <si>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</si>
  <si>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</si>
  <si>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</si>
  <si>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</si>
  <si>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</si>
  <si>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</si>
  <si>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</si>
  <si>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</si>
  <si>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</si>
  <si>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</si>
  <si>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</si>
  <si>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</si>
  <si>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</si>
  <si>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</si>
  <si>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</si>
  <si>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</si>
  <si>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</si>
  <si>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</si>
  <si>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</si>
  <si>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</si>
  <si>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</si>
  <si>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</si>
  <si>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</si>
  <si>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</si>
  <si>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</si>
  <si>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</si>
  <si>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</si>
  <si>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</si>
  <si>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</si>
  <si>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</si>
  <si>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</si>
  <si>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</si>
  <si>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</si>
  <si>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</si>
  <si>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</si>
  <si>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</si>
  <si>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</si>
  <si>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</si>
  <si>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</si>
  <si>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</si>
  <si>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</si>
  <si>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</si>
  <si>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</si>
  <si>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</si>
  <si>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</si>
  <si>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</si>
  <si>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</si>
  <si>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</si>
  <si>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</si>
  <si>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</si>
  <si>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</si>
  <si>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</si>
  <si>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</si>
  <si>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</si>
  <si>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</si>
  <si>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</si>
  <si>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</si>
  <si>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</si>
  <si>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</si>
  <si>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</si>
  <si>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</si>
  <si>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</si>
  <si>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</si>
  <si>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</si>
  <si>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</si>
  <si>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</si>
  <si>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</si>
  <si>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</si>
  <si>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</si>
  <si>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</si>
  <si>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</si>
  <si>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</si>
  <si>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</si>
  <si>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</si>
  <si>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</si>
  <si>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</si>
  <si>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</si>
  <si>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</si>
  <si>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</si>
  <si>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</si>
  <si>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</si>
  <si>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</si>
  <si>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</si>
  <si>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</si>
  <si>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</si>
  <si>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</si>
  <si>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</si>
  <si>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</si>
  <si>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</si>
  <si>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</si>
  <si>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</si>
  <si>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</si>
  <si>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</si>
  <si>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</si>
  <si>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</si>
  <si>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</si>
  <si>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</si>
  <si>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</si>
  <si>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</si>
  <si>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</si>
  <si>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</si>
  <si>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</si>
  <si>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</si>
  <si>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</si>
  <si>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</si>
  <si>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</si>
  <si>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</si>
  <si>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</si>
  <si>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</si>
  <si>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</si>
  <si>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</si>
  <si>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</si>
  <si>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</si>
  <si>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</si>
  <si>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</si>
  <si>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</si>
  <si>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</si>
  <si>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</si>
  <si>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</si>
  <si>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</si>
  <si>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</si>
  <si>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</si>
  <si>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</si>
  <si>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</si>
  <si>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</si>
  <si>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</si>
  <si>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</si>
  <si>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</si>
  <si>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</si>
  <si>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</si>
  <si>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</si>
  <si>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</si>
  <si>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</si>
  <si>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</si>
  <si>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</si>
  <si>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</si>
  <si>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</si>
  <si>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</si>
  <si>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</si>
  <si>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</si>
  <si>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</si>
  <si>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</si>
  <si>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</si>
  <si>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</si>
  <si>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</si>
  <si>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</si>
  <si>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</si>
  <si>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</si>
  <si>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</si>
  <si>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</si>
  <si>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</si>
  <si>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</si>
  <si>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</si>
  <si>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</si>
  <si>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</si>
  <si>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</si>
  <si>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</si>
  <si>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</si>
  <si>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</si>
  <si>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</si>
  <si>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</si>
  <si>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</si>
  <si>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</si>
  <si>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</si>
  <si>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</si>
  <si>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</si>
  <si>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</si>
  <si>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</si>
  <si>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</si>
  <si>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</si>
  <si>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</si>
  <si>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</si>
  <si>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</si>
  <si>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</si>
  <si>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</si>
  <si>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</si>
  <si>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</si>
  <si>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</si>
  <si>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</si>
  <si>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</si>
  <si>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</si>
  <si>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</si>
  <si>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</si>
  <si>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</si>
  <si>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</si>
  <si>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</si>
  <si>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</si>
  <si>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</si>
  <si>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</si>
  <si>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</si>
  <si>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</si>
  <si>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</si>
  <si>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</si>
  <si>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</si>
  <si>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</si>
  <si>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</si>
  <si>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</si>
  <si>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</si>
  <si>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</si>
  <si>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</si>
  <si>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</si>
  <si>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</si>
  <si>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</si>
  <si>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</si>
  <si>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</si>
  <si>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</si>
  <si>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</si>
  <si>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</si>
  <si>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</si>
  <si>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</si>
  <si>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</si>
  <si>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</si>
  <si>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</si>
  <si>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</si>
  <si>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</si>
  <si>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</si>
  <si>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</si>
  <si>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</si>
  <si>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</si>
  <si>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</si>
  <si>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</si>
  <si>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</si>
  <si>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</si>
  <si>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</si>
  <si>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</si>
  <si>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</si>
  <si>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</si>
  <si>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</si>
  <si>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</si>
  <si>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</si>
  <si>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</si>
  <si>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</si>
  <si>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</si>
  <si>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</si>
  <si>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</si>
  <si>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</si>
  <si>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</si>
  <si>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</si>
  <si>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</si>
  <si>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</si>
  <si>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</si>
  <si>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</si>
  <si>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</si>
  <si>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</si>
  <si>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</si>
  <si>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</si>
  <si>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</si>
  <si>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</si>
  <si>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</si>
  <si>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</si>
  <si>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</si>
  <si>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</si>
  <si>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</si>
  <si>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</si>
  <si>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</si>
  <si>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</si>
  <si>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</si>
  <si>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</si>
  <si>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</si>
  <si>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</si>
  <si>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</si>
  <si>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</si>
  <si>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</si>
  <si>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</si>
  <si>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</si>
  <si>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</si>
  <si>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</si>
  <si>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</si>
  <si>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</si>
  <si>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</si>
  <si>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</si>
  <si>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</si>
  <si>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</si>
  <si>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</si>
  <si>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</si>
  <si>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</si>
  <si>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</si>
  <si>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</si>
  <si>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</si>
  <si>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</si>
  <si>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</si>
  <si>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</si>
  <si>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</si>
  <si>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</si>
  <si>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</si>
  <si>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</si>
  <si>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</si>
  <si>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</si>
  <si>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</si>
  <si>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</si>
  <si>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</si>
  <si>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</si>
  <si>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</si>
  <si>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</si>
  <si>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</si>
  <si>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</si>
  <si>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</si>
  <si>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</si>
  <si>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</si>
  <si>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</si>
  <si>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</si>
  <si>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</si>
  <si>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</si>
  <si>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</si>
  <si>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</si>
  <si>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</si>
  <si>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</si>
  <si>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</si>
  <si>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</si>
  <si>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</si>
  <si>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</si>
  <si>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</si>
  <si>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</si>
  <si>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</si>
  <si>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</si>
  <si>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</si>
  <si>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</si>
  <si>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</si>
  <si>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</si>
  <si>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</si>
  <si>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</si>
  <si>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</si>
  <si>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</si>
  <si>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</si>
  <si>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</si>
  <si>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</si>
  <si>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</si>
  <si>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</si>
  <si>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</si>
  <si>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</si>
  <si>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</si>
  <si>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</si>
  <si>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</si>
  <si>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</si>
  <si>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</si>
  <si>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</si>
  <si>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</si>
  <si>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</si>
  <si>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</si>
  <si>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</si>
  <si>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</si>
  <si>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</si>
  <si>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</si>
  <si>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</si>
  <si>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</si>
  <si>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</si>
  <si>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</si>
  <si>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</si>
  <si>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</si>
  <si>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</si>
  <si>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</si>
  <si>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</si>
  <si>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</si>
  <si>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</si>
  <si>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</si>
  <si>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</si>
  <si>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</si>
  <si>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</si>
  <si>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</si>
  <si>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</si>
  <si>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</si>
  <si>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</si>
  <si>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</si>
  <si>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</si>
  <si>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</si>
  <si>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</si>
  <si>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</si>
  <si>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</si>
  <si>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</si>
  <si>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</si>
  <si>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</si>
  <si>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</si>
  <si>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</si>
  <si>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</si>
  <si>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</si>
  <si>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</si>
  <si>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</si>
  <si>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</si>
  <si>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</si>
  <si>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</si>
  <si>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</si>
  <si>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</si>
  <si>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</si>
  <si>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</si>
  <si>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</si>
  <si>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</si>
  <si>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</si>
  <si>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</si>
  <si>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</si>
  <si>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</si>
  <si>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</si>
  <si>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</si>
  <si>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</si>
  <si>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</si>
  <si>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</si>
  <si>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</si>
  <si>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</si>
  <si>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</si>
  <si>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</si>
  <si>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</si>
  <si>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</si>
  <si>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</si>
  <si>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</si>
  <si>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</si>
  <si>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</si>
  <si>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</si>
  <si>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</si>
  <si>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</si>
  <si>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</si>
  <si>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</si>
  <si>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</si>
  <si>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</si>
  <si>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</si>
  <si>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</si>
  <si>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</si>
  <si>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</si>
  <si>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</si>
  <si>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</si>
  <si>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</si>
  <si>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</si>
  <si>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</si>
  <si>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</si>
  <si>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</si>
  <si>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</si>
  <si>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</si>
  <si>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</si>
  <si>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</si>
  <si>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</si>
  <si>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</si>
  <si>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</si>
  <si>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</si>
  <si>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</si>
  <si>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</si>
  <si>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</si>
  <si>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</si>
  <si>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</si>
  <si>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</si>
  <si>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</si>
  <si>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</si>
  <si>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</si>
  <si>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</si>
  <si>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</si>
  <si>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</si>
  <si>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</si>
  <si>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</si>
  <si>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</si>
  <si>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</si>
  <si>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</si>
  <si>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</si>
  <si>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</si>
  <si>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</si>
  <si>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</si>
  <si>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</si>
  <si>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</si>
  <si>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</si>
  <si>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</si>
  <si>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</si>
  <si>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</si>
  <si>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</si>
  <si>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</si>
  <si>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</si>
  <si>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</si>
  <si>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</si>
  <si>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</si>
  <si>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</si>
  <si>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</si>
  <si>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</si>
  <si>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</si>
  <si>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</si>
  <si>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</si>
  <si>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</si>
  <si>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</si>
  <si>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บูธ  แก้วมณีกาญจน์ วันที่ 1-31 กรกฎาคม  2568</t>
  </si>
  <si>
    <t>สรุปยอดขาย แก้วมณีกาญจน์ วันที่ 1-31  กรกฎาคม  2568</t>
  </si>
  <si>
    <t>บูธ แก้วมณีกาญจน์ วันที่ 1-31 กรกฎาคม  2568</t>
  </si>
  <si>
    <t>แซนวิชปูอัดไข่กุ้ง 120 กรัม</t>
  </si>
  <si>
    <t>มินิบันไก่หยอง 6 ลูก</t>
  </si>
  <si>
    <t>มินิบันฝอยทองน้ำสลัด 75 กรัม</t>
  </si>
  <si>
    <t>ระบาย</t>
  </si>
  <si>
    <t>ระบาย 15 บาท</t>
  </si>
  <si>
    <t>ปลั๊กไฟ</t>
  </si>
  <si>
    <t>ครีมฮอร์นวนิลา เนยสด</t>
  </si>
  <si>
    <t>ครีมฮอร์นใบเตย  เนยสด</t>
  </si>
  <si>
    <t>ครีมฮอร์นช็อกโกแลต เนยสด</t>
  </si>
  <si>
    <t>ระบาย 20 บาท</t>
  </si>
  <si>
    <t>ระบาย 20บาท</t>
  </si>
  <si>
    <t>ระบาบ 20 บาท</t>
  </si>
  <si>
    <t>เค้กฝอยมองลาวา 85 กรัม</t>
  </si>
  <si>
    <t>ระบาบ 19 บาท</t>
  </si>
  <si>
    <t>ระบาย 10 บาท</t>
  </si>
  <si>
    <t>ระบาบ</t>
  </si>
  <si>
    <t>เค้กกล้วยหอมเชดด้าซีส 55 กรัม</t>
  </si>
  <si>
    <t>ระบาบ 10 บาท</t>
  </si>
  <si>
    <t>หมี่กรอบโบราณ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</si>
</sst>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9" fillId="0" borderId="0" xfId="0" applyNumberFormat="1" applyFont="1"/>
    <xf numFmtId="43" fontId="2" fillId="2" borderId="0" xfId="0" applyNumberFormat="1" applyFont="1" applyFill="1"/>
    <xf numFmtId="43" fontId="6" fillId="2" borderId="0" xfId="0" applyNumberFormat="1" applyFont="1" applyFill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2" fillId="5" borderId="1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N259" sqref="N259"/>
      <selection pane="bottomLeft" activeCell="N259" sqref="N259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2"/>
  <sheetViews>
    <sheetView tabSelected="1" zoomScale="80" zoomScaleNormal="80" workbookViewId="0">
      <pane xSplit="10" ySplit="4" topLeftCell="U8" activePane="bottomRight" state="frozen"/>
      <selection activeCell="N259" sqref="N259"/>
      <selection pane="topRight" activeCell="N259" sqref="N259"/>
      <selection pane="bottomLeft" activeCell="N259" sqref="N259"/>
      <selection pane="bottomRight" activeCell="Z49" sqref="Z4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0.875" style="2" customWidth="1"/>
    <col min="11" max="11" width="12.875" style="2" customWidth="1"/>
    <col min="12" max="12" width="4.25" style="5" customWidth="1"/>
    <col min="13" max="13" width="15.87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5" t="s">
        <v>1426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92"/>
      <c r="P2" s="68"/>
      <c r="Q2" s="125" t="s">
        <v>1427</v>
      </c>
      <c r="R2" s="125"/>
      <c r="S2" s="125"/>
      <c r="T2" s="125"/>
      <c r="U2" s="125"/>
      <c r="V2" s="125"/>
      <c r="W2" s="125"/>
      <c r="X2" s="125"/>
      <c r="Y2" s="125"/>
      <c r="Z2" s="125"/>
      <c r="AA2" s="94"/>
      <c r="AB2" s="94"/>
    </row>
    <row r="3" spans="1:29" s="5" customFormat="1" ht="24.6" customHeight="1" x14ac:dyDescent="0.55000000000000004">
      <c r="A3" s="131" t="s">
        <v>1</v>
      </c>
      <c r="B3" s="131" t="s">
        <v>1354</v>
      </c>
      <c r="C3" s="131" t="s">
        <v>2</v>
      </c>
      <c r="D3" s="131" t="s">
        <v>1355</v>
      </c>
      <c r="E3" s="131" t="s">
        <v>3</v>
      </c>
      <c r="F3" s="131" t="s">
        <v>4</v>
      </c>
      <c r="G3" s="131" t="s">
        <v>5</v>
      </c>
      <c r="H3" s="77" t="s">
        <v>6</v>
      </c>
      <c r="I3" s="132" t="s">
        <v>273</v>
      </c>
      <c r="J3" s="131" t="s">
        <v>7</v>
      </c>
      <c r="K3" s="168" t="s">
        <v>8</v>
      </c>
      <c r="L3" s="168"/>
      <c r="M3" s="168"/>
      <c r="N3" s="131" t="s">
        <v>9</v>
      </c>
      <c r="O3" s="169" t="s">
        <v>274</v>
      </c>
      <c r="P3" s="171" t="s">
        <v>275</v>
      </c>
      <c r="Q3" s="128" t="s">
        <v>214</v>
      </c>
      <c r="R3" s="128" t="s">
        <v>215</v>
      </c>
      <c r="S3" s="128" t="s">
        <v>10</v>
      </c>
      <c r="T3" s="128" t="s">
        <v>216</v>
      </c>
      <c r="U3" s="128" t="s">
        <v>217</v>
      </c>
      <c r="V3" s="126" t="s">
        <v>218</v>
      </c>
      <c r="W3" s="126" t="s">
        <v>219</v>
      </c>
      <c r="X3" s="126" t="s">
        <v>220</v>
      </c>
      <c r="Y3" s="128" t="s">
        <v>221</v>
      </c>
      <c r="Z3" s="129" t="s">
        <v>222</v>
      </c>
      <c r="AA3" s="164" t="s">
        <v>1361</v>
      </c>
      <c r="AB3" s="165" t="s">
        <v>1362</v>
      </c>
    </row>
    <row r="4" spans="1:29" s="5" customFormat="1" ht="24.6" customHeight="1" x14ac:dyDescent="0.55000000000000004">
      <c r="A4" s="131"/>
      <c r="B4" s="131"/>
      <c r="C4" s="131"/>
      <c r="D4" s="131"/>
      <c r="E4" s="131"/>
      <c r="F4" s="131"/>
      <c r="G4" s="131"/>
      <c r="H4" s="77" t="s">
        <v>11</v>
      </c>
      <c r="I4" s="133"/>
      <c r="J4" s="131"/>
      <c r="K4" s="63" t="s">
        <v>12</v>
      </c>
      <c r="L4" s="42" t="s">
        <v>13</v>
      </c>
      <c r="M4" s="63" t="s">
        <v>14</v>
      </c>
      <c r="N4" s="131"/>
      <c r="O4" s="170"/>
      <c r="P4" s="172"/>
      <c r="Q4" s="128"/>
      <c r="R4" s="128"/>
      <c r="S4" s="128"/>
      <c r="T4" s="128"/>
      <c r="U4" s="128"/>
      <c r="V4" s="127"/>
      <c r="W4" s="127"/>
      <c r="X4" s="127"/>
      <c r="Y4" s="128"/>
      <c r="Z4" s="130"/>
      <c r="AA4" s="164"/>
      <c r="AB4" s="16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+ยกมา!E5</f>
        <v>51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106</v>
      </c>
      <c r="G5" s="43">
        <f t="shared" ref="G5:G85" si="0">+E5+F5</f>
        <v>157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70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4350</v>
      </c>
      <c r="N5" s="19"/>
      <c r="O5" s="121">
        <v>18.97</v>
      </c>
      <c r="P5" s="79">
        <f>+K5*O5</f>
        <v>1650.3899999999999</v>
      </c>
      <c r="Q5" s="45">
        <v>1</v>
      </c>
      <c r="R5" s="46">
        <f>+'1'!N262</f>
        <v>3045</v>
      </c>
      <c r="S5" s="46">
        <f>+'1'!N267</f>
        <v>340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130</v>
      </c>
      <c r="X5" s="46">
        <f>+R5-S5-T5-U5-V5-W5</f>
        <v>2575</v>
      </c>
      <c r="Y5" s="46">
        <f>+'1'!N269</f>
        <v>2575</v>
      </c>
      <c r="Z5" s="47">
        <f>+Y5-X5</f>
        <v>0</v>
      </c>
      <c r="AA5" s="47" t="s">
        <v>1363</v>
      </c>
      <c r="AB5" s="47">
        <f>+W5+Y5</f>
        <v>2705</v>
      </c>
      <c r="AC5" s="58">
        <f>+W5+Y5+Z5</f>
        <v>2705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+ยกมา!E6</f>
        <v>152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140</v>
      </c>
      <c r="G6" s="43">
        <f t="shared" si="0"/>
        <v>292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161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131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13100</v>
      </c>
      <c r="N6" s="19"/>
      <c r="O6" s="121">
        <v>36.43</v>
      </c>
      <c r="P6" s="79">
        <f t="shared" ref="P6:P70" si="2">+K6*O6</f>
        <v>4772.33</v>
      </c>
      <c r="Q6" s="45">
        <v>2</v>
      </c>
      <c r="R6" s="46">
        <f>+'2'!N262</f>
        <v>1570</v>
      </c>
      <c r="S6" s="46">
        <f>+'2'!N267</f>
        <v>400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650</v>
      </c>
      <c r="X6" s="46">
        <f>+R6-S6-T6-U6-V6-W6</f>
        <v>520</v>
      </c>
      <c r="Y6" s="46">
        <f>+'2'!N269</f>
        <v>520</v>
      </c>
      <c r="Z6" s="47">
        <f t="shared" ref="Z6:Z35" si="3">+Y6-X6</f>
        <v>0</v>
      </c>
      <c r="AA6" s="47" t="s">
        <v>1364</v>
      </c>
      <c r="AB6" s="47">
        <f t="shared" ref="AB6:AB35" si="4">+W6+Y6</f>
        <v>1170</v>
      </c>
      <c r="AC6" s="58">
        <f t="shared" ref="AC6:AC35" si="5">+W6+Y6+Z6</f>
        <v>1170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+ยกมา!E7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7225</v>
      </c>
      <c r="S7" s="46">
        <f>+'3'!N267</f>
        <v>1810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3150</v>
      </c>
      <c r="X7" s="46">
        <f>+R7-S7-T7-U7-V7-W7</f>
        <v>2265</v>
      </c>
      <c r="Y7" s="46">
        <f>+'3'!N269</f>
        <v>2265</v>
      </c>
      <c r="Z7" s="47">
        <f>+Y7-X7</f>
        <v>0</v>
      </c>
      <c r="AA7" s="47" t="s">
        <v>1365</v>
      </c>
      <c r="AB7" s="47">
        <f>+W7+Y7</f>
        <v>5415</v>
      </c>
      <c r="AC7" s="58">
        <f t="shared" si="5"/>
        <v>5415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+ยกมา!E8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6720</v>
      </c>
      <c r="S8" s="46">
        <f>+'4'!N267</f>
        <v>1210</v>
      </c>
      <c r="T8" s="46">
        <f>+'4'!N265</f>
        <v>0</v>
      </c>
      <c r="U8" s="46">
        <f>+'4'!N263</f>
        <v>0</v>
      </c>
      <c r="V8" s="46">
        <f>+'4'!N266</f>
        <v>239</v>
      </c>
      <c r="W8" s="46">
        <f>+'4'!N264</f>
        <v>2125</v>
      </c>
      <c r="X8" s="46">
        <f t="shared" ref="X8" si="6">+R8-S8-T8-U8-V8-W8</f>
        <v>3146</v>
      </c>
      <c r="Y8" s="46">
        <f>+'4'!N269</f>
        <v>3146</v>
      </c>
      <c r="Z8" s="47">
        <f t="shared" si="3"/>
        <v>0</v>
      </c>
      <c r="AA8" s="47" t="s">
        <v>1366</v>
      </c>
      <c r="AB8" s="47">
        <f t="shared" si="4"/>
        <v>5271</v>
      </c>
      <c r="AC8" s="58">
        <f t="shared" si="5"/>
        <v>5271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+ยกมา!E9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6165</v>
      </c>
      <c r="S9" s="46">
        <f>+'5'!N267</f>
        <v>924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3328</v>
      </c>
      <c r="X9" s="46">
        <f t="shared" ref="X9:X34" si="7">+R9-S9-T9-U9-V9-W9</f>
        <v>1913</v>
      </c>
      <c r="Y9" s="46">
        <f>+'5'!N269</f>
        <v>1913</v>
      </c>
      <c r="Z9" s="47">
        <f t="shared" si="3"/>
        <v>0</v>
      </c>
      <c r="AA9" s="98" t="s">
        <v>1367</v>
      </c>
      <c r="AB9" s="47">
        <f t="shared" si="4"/>
        <v>5241</v>
      </c>
      <c r="AC9" s="58">
        <f t="shared" si="5"/>
        <v>5241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+ยกมา!E10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7790</v>
      </c>
      <c r="S10" s="46">
        <f>+'6'!N267</f>
        <v>435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2940</v>
      </c>
      <c r="X10" s="203">
        <f t="shared" si="7"/>
        <v>4415</v>
      </c>
      <c r="Y10" s="46">
        <f>+'6'!N269</f>
        <v>4415</v>
      </c>
      <c r="Z10" s="47">
        <f t="shared" si="3"/>
        <v>0</v>
      </c>
      <c r="AA10" s="98" t="s">
        <v>1368</v>
      </c>
      <c r="AB10" s="47">
        <f t="shared" si="4"/>
        <v>7355</v>
      </c>
      <c r="AC10" s="58">
        <f t="shared" si="5"/>
        <v>7355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+ยกมา!E11</f>
        <v>15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50</v>
      </c>
      <c r="G11" s="43">
        <f t="shared" si="0"/>
        <v>65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2400</v>
      </c>
      <c r="N11" s="19"/>
      <c r="O11" s="121">
        <v>19.36</v>
      </c>
      <c r="P11" s="79">
        <f t="shared" si="2"/>
        <v>929.28</v>
      </c>
      <c r="Q11" s="45">
        <v>7</v>
      </c>
      <c r="R11" s="46">
        <f>+'7'!N262</f>
        <v>1935</v>
      </c>
      <c r="S11" s="46">
        <f>+'7'!N267</f>
        <v>430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590</v>
      </c>
      <c r="X11" s="46">
        <f t="shared" si="7"/>
        <v>915</v>
      </c>
      <c r="Y11" s="46">
        <f>+'7'!N269</f>
        <v>915</v>
      </c>
      <c r="Z11" s="47">
        <f t="shared" si="3"/>
        <v>0</v>
      </c>
      <c r="AA11" s="47" t="s">
        <v>1369</v>
      </c>
      <c r="AB11" s="47">
        <f t="shared" si="4"/>
        <v>1505</v>
      </c>
      <c r="AC11" s="58">
        <f t="shared" si="5"/>
        <v>1505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+ยกมา!E12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920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280</v>
      </c>
      <c r="X12" s="46">
        <f t="shared" si="7"/>
        <v>640</v>
      </c>
      <c r="Y12" s="46">
        <f>+'8'!N269</f>
        <v>640</v>
      </c>
      <c r="Z12" s="47">
        <f t="shared" si="3"/>
        <v>0</v>
      </c>
      <c r="AA12" s="47" t="s">
        <v>1363</v>
      </c>
      <c r="AB12" s="47">
        <f t="shared" si="4"/>
        <v>920</v>
      </c>
      <c r="AC12" s="58">
        <f t="shared" si="5"/>
        <v>920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+ยกมา!E13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2570</v>
      </c>
      <c r="S13" s="46">
        <f>+'9'!N267</f>
        <v>700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920</v>
      </c>
      <c r="X13" s="46">
        <f>+R13-S13-T13-U13-V13-W13</f>
        <v>950</v>
      </c>
      <c r="Y13" s="46">
        <f>+'9'!N269</f>
        <v>950</v>
      </c>
      <c r="Z13" s="47">
        <f t="shared" si="3"/>
        <v>0</v>
      </c>
      <c r="AA13" s="47" t="s">
        <v>1364</v>
      </c>
      <c r="AB13" s="47">
        <f t="shared" si="4"/>
        <v>1870</v>
      </c>
      <c r="AC13" s="58">
        <f t="shared" si="5"/>
        <v>1870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+ยกมา!E14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+'10'!N265</f>
        <v>13340</v>
      </c>
      <c r="S14" s="46">
        <f>+'10'!N270</f>
        <v>3030</v>
      </c>
      <c r="T14" s="46">
        <f>+'10'!N268</f>
        <v>0</v>
      </c>
      <c r="U14" s="46">
        <f>+'10'!N266</f>
        <v>0</v>
      </c>
      <c r="V14" s="46">
        <f>+'10'!N269</f>
        <v>0</v>
      </c>
      <c r="W14" s="46">
        <f>+'10'!N267</f>
        <v>4050</v>
      </c>
      <c r="X14" s="46">
        <f t="shared" si="7"/>
        <v>6260</v>
      </c>
      <c r="Y14" s="46">
        <f>+'10'!N272</f>
        <v>6260</v>
      </c>
      <c r="Z14" s="47">
        <f t="shared" si="3"/>
        <v>0</v>
      </c>
      <c r="AA14" s="47" t="s">
        <v>1365</v>
      </c>
      <c r="AB14" s="47">
        <f t="shared" si="4"/>
        <v>10310</v>
      </c>
      <c r="AC14" s="124">
        <f t="shared" si="5"/>
        <v>10310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+ยกมา!E15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+'11'!N264</f>
        <v>14480</v>
      </c>
      <c r="S15" s="46">
        <f>+'11'!N269</f>
        <v>5050</v>
      </c>
      <c r="T15" s="46">
        <f>+'11'!N267</f>
        <v>0</v>
      </c>
      <c r="U15" s="46">
        <f>+'11'!N265</f>
        <v>0</v>
      </c>
      <c r="V15" s="46">
        <f>+'11'!N268</f>
        <v>0</v>
      </c>
      <c r="W15" s="46">
        <f>+'11'!N266</f>
        <v>3910</v>
      </c>
      <c r="X15" s="203">
        <f t="shared" si="7"/>
        <v>5520</v>
      </c>
      <c r="Y15" s="46">
        <f>+'11'!N271</f>
        <v>5520</v>
      </c>
      <c r="Z15" s="47">
        <f t="shared" si="3"/>
        <v>0</v>
      </c>
      <c r="AA15" s="47" t="s">
        <v>1366</v>
      </c>
      <c r="AB15" s="47">
        <f t="shared" si="4"/>
        <v>9430</v>
      </c>
      <c r="AC15" s="124">
        <f t="shared" si="5"/>
        <v>9430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+ยกมา!E16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+'12'!N264</f>
        <v>9125</v>
      </c>
      <c r="S16" s="46">
        <f>+'12'!N269</f>
        <v>3770</v>
      </c>
      <c r="T16" s="46">
        <f>+'12'!N267</f>
        <v>0</v>
      </c>
      <c r="U16" s="67">
        <f>+'12'!N265</f>
        <v>0</v>
      </c>
      <c r="V16" s="46">
        <f>+'12'!N268</f>
        <v>0</v>
      </c>
      <c r="W16" s="46">
        <f>+'12'!N266</f>
        <v>2040</v>
      </c>
      <c r="X16" s="46">
        <f t="shared" si="7"/>
        <v>3315</v>
      </c>
      <c r="Y16" s="46">
        <f>+'12'!N271</f>
        <v>3315</v>
      </c>
      <c r="Z16" s="47">
        <f t="shared" si="3"/>
        <v>0</v>
      </c>
      <c r="AA16" s="98" t="s">
        <v>1367</v>
      </c>
      <c r="AB16" s="47">
        <f t="shared" si="4"/>
        <v>5355</v>
      </c>
      <c r="AC16" s="58">
        <f t="shared" si="5"/>
        <v>5355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+ยกมา!E17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+'13'!N264</f>
        <v>6459</v>
      </c>
      <c r="S17" s="46">
        <f>+'13'!N269</f>
        <v>1775</v>
      </c>
      <c r="T17" s="46">
        <f>+'13'!N267</f>
        <v>0</v>
      </c>
      <c r="U17" s="67">
        <f>+'13'!N265</f>
        <v>0</v>
      </c>
      <c r="V17" s="46">
        <f>+'13'!N268</f>
        <v>0</v>
      </c>
      <c r="W17" s="46">
        <f>+'13'!N266</f>
        <v>1720</v>
      </c>
      <c r="X17" s="46">
        <f>+R17-S17-T17-U17-V17-W17</f>
        <v>2964</v>
      </c>
      <c r="Y17" s="46">
        <f>+'13'!N271</f>
        <v>2964</v>
      </c>
      <c r="Z17" s="47">
        <f t="shared" si="3"/>
        <v>0</v>
      </c>
      <c r="AA17" s="98" t="s">
        <v>1368</v>
      </c>
      <c r="AB17" s="47">
        <f t="shared" si="4"/>
        <v>4684</v>
      </c>
      <c r="AC17" s="58">
        <f t="shared" si="5"/>
        <v>4684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+ยกมา!E18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1">
        <v>19.12</v>
      </c>
      <c r="P18" s="79">
        <f t="shared" si="2"/>
        <v>0</v>
      </c>
      <c r="Q18" s="45">
        <v>14</v>
      </c>
      <c r="R18" s="46">
        <f>+'14'!N264</f>
        <v>5465</v>
      </c>
      <c r="S18" s="46">
        <f>+'14'!N269</f>
        <v>550</v>
      </c>
      <c r="T18" s="46">
        <f>+'14'!N267</f>
        <v>0</v>
      </c>
      <c r="U18" s="67">
        <f>+'14'!N265</f>
        <v>0</v>
      </c>
      <c r="V18" s="46">
        <f>+'14'!N268</f>
        <v>0</v>
      </c>
      <c r="W18" s="46">
        <f>+'14'!N266</f>
        <v>2370</v>
      </c>
      <c r="X18" s="203">
        <f t="shared" si="7"/>
        <v>2545</v>
      </c>
      <c r="Y18" s="46">
        <f>+'14'!N271</f>
        <v>2545</v>
      </c>
      <c r="Z18" s="47">
        <f t="shared" si="3"/>
        <v>0</v>
      </c>
      <c r="AA18" s="47" t="s">
        <v>1369</v>
      </c>
      <c r="AB18" s="99">
        <f t="shared" si="4"/>
        <v>4915</v>
      </c>
      <c r="AC18" s="58">
        <f t="shared" si="5"/>
        <v>4915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+ยกมา!E19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+'15'!N264</f>
        <v>2925</v>
      </c>
      <c r="S19" s="46">
        <f>+'15'!N269</f>
        <v>840</v>
      </c>
      <c r="T19" s="46">
        <f>+'15'!N267</f>
        <v>0</v>
      </c>
      <c r="U19" s="67">
        <f>+'15'!N265</f>
        <v>0</v>
      </c>
      <c r="V19" s="46">
        <f>+'15'!N268</f>
        <v>0</v>
      </c>
      <c r="W19" s="46">
        <f>+'15'!N266</f>
        <v>0</v>
      </c>
      <c r="X19" s="203">
        <f t="shared" si="7"/>
        <v>2085</v>
      </c>
      <c r="Y19" s="46">
        <f>+'15'!N271</f>
        <v>2085</v>
      </c>
      <c r="Z19" s="47">
        <f t="shared" si="3"/>
        <v>0</v>
      </c>
      <c r="AA19" s="47" t="s">
        <v>1363</v>
      </c>
      <c r="AB19" s="47">
        <f t="shared" si="4"/>
        <v>2085</v>
      </c>
      <c r="AC19" s="58">
        <f t="shared" si="5"/>
        <v>2085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+ยกมา!E20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32</v>
      </c>
      <c r="G20" s="43">
        <f t="shared" si="0"/>
        <v>34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1950</v>
      </c>
      <c r="N20" s="19"/>
      <c r="O20" s="90">
        <v>22.25</v>
      </c>
      <c r="P20" s="79">
        <f t="shared" si="2"/>
        <v>667.5</v>
      </c>
      <c r="Q20" s="45">
        <v>16</v>
      </c>
      <c r="R20" s="46">
        <f>+'16'!N264</f>
        <v>3720</v>
      </c>
      <c r="S20" s="46">
        <f>+'16'!N269</f>
        <v>1010</v>
      </c>
      <c r="T20" s="46">
        <f>+'16'!N267</f>
        <v>0</v>
      </c>
      <c r="U20" s="67">
        <f>+'16'!N265</f>
        <v>0</v>
      </c>
      <c r="V20" s="46">
        <f>+'16'!N268</f>
        <v>0</v>
      </c>
      <c r="W20" s="46">
        <f>+'16'!N266</f>
        <v>1810</v>
      </c>
      <c r="X20" s="46">
        <f t="shared" si="7"/>
        <v>900</v>
      </c>
      <c r="Y20" s="46">
        <f>+'16'!N271</f>
        <v>900</v>
      </c>
      <c r="Z20" s="47">
        <f t="shared" si="3"/>
        <v>0</v>
      </c>
      <c r="AA20" s="47" t="s">
        <v>1364</v>
      </c>
      <c r="AB20" s="47">
        <f t="shared" si="4"/>
        <v>2710</v>
      </c>
      <c r="AC20" s="58">
        <f t="shared" si="5"/>
        <v>2710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+ยกมา!E21</f>
        <v>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32</v>
      </c>
      <c r="G21" s="43">
        <f t="shared" si="0"/>
        <v>35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30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2550</v>
      </c>
      <c r="N21" s="19"/>
      <c r="O21" s="90">
        <v>22.85</v>
      </c>
      <c r="P21" s="79">
        <f t="shared" si="2"/>
        <v>685.5</v>
      </c>
      <c r="Q21" s="45">
        <v>17</v>
      </c>
      <c r="R21" s="46">
        <f>+'17'!N264</f>
        <v>3825</v>
      </c>
      <c r="S21" s="46">
        <f>+'17'!N269</f>
        <v>1230</v>
      </c>
      <c r="T21" s="46">
        <f>+'17'!N267</f>
        <v>0</v>
      </c>
      <c r="U21" s="67">
        <f>+'17'!N265</f>
        <v>0</v>
      </c>
      <c r="V21" s="46">
        <f>+'17'!N268</f>
        <v>0</v>
      </c>
      <c r="W21" s="46">
        <f>+'17'!N266</f>
        <v>610</v>
      </c>
      <c r="X21" s="46">
        <f t="shared" si="7"/>
        <v>1985</v>
      </c>
      <c r="Y21" s="46">
        <f>+'17'!N271</f>
        <v>1985</v>
      </c>
      <c r="Z21" s="47">
        <f t="shared" si="3"/>
        <v>0</v>
      </c>
      <c r="AA21" s="47" t="s">
        <v>1365</v>
      </c>
      <c r="AB21" s="47">
        <f t="shared" si="4"/>
        <v>2595</v>
      </c>
      <c r="AC21" s="58">
        <f t="shared" si="5"/>
        <v>2595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+ยกมา!E22</f>
        <v>83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130</v>
      </c>
      <c r="G22" s="43">
        <f t="shared" si="0"/>
        <v>213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94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119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11900</v>
      </c>
      <c r="N22" s="19"/>
      <c r="O22" s="121">
        <v>27.98</v>
      </c>
      <c r="P22" s="79">
        <f t="shared" si="2"/>
        <v>3329.62</v>
      </c>
      <c r="Q22" s="45">
        <v>18</v>
      </c>
      <c r="R22" s="46">
        <f>+'18'!N264</f>
        <v>4075</v>
      </c>
      <c r="S22" s="46">
        <f>+'18'!N269</f>
        <v>1327</v>
      </c>
      <c r="T22" s="46">
        <f>+'18'!N267</f>
        <v>0</v>
      </c>
      <c r="U22" s="67">
        <f>+'18'!N265</f>
        <v>0</v>
      </c>
      <c r="V22" s="46">
        <f>+'18'!N268</f>
        <v>0</v>
      </c>
      <c r="W22" s="46">
        <f>+'18'!N266</f>
        <v>920</v>
      </c>
      <c r="X22" s="46">
        <f t="shared" si="7"/>
        <v>1828</v>
      </c>
      <c r="Y22" s="46">
        <f>+'18'!N271</f>
        <v>1828</v>
      </c>
      <c r="Z22" s="47">
        <f t="shared" si="3"/>
        <v>0</v>
      </c>
      <c r="AA22" s="47" t="s">
        <v>1366</v>
      </c>
      <c r="AB22" s="47">
        <f t="shared" si="4"/>
        <v>2748</v>
      </c>
      <c r="AC22" s="58">
        <f t="shared" si="5"/>
        <v>2748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+ยกมา!E23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+'19'!N264</f>
        <v>6625</v>
      </c>
      <c r="S23" s="46">
        <f>+'19'!N269</f>
        <v>1795</v>
      </c>
      <c r="T23" s="46">
        <f>+'19'!N267</f>
        <v>0</v>
      </c>
      <c r="U23" s="67">
        <f>+'19'!N265</f>
        <v>0</v>
      </c>
      <c r="V23" s="46">
        <f>+'19'!N268</f>
        <v>0</v>
      </c>
      <c r="W23" s="46">
        <f>+'19'!N266</f>
        <v>2365</v>
      </c>
      <c r="X23" s="203">
        <f t="shared" si="7"/>
        <v>2465</v>
      </c>
      <c r="Y23" s="46">
        <f>+'19'!N271</f>
        <v>2465</v>
      </c>
      <c r="Z23" s="47">
        <f t="shared" si="3"/>
        <v>0</v>
      </c>
      <c r="AA23" s="98" t="s">
        <v>1367</v>
      </c>
      <c r="AB23" s="47">
        <f t="shared" si="4"/>
        <v>4830</v>
      </c>
      <c r="AC23" s="58">
        <f t="shared" si="5"/>
        <v>4830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+ยกมา!E24</f>
        <v>37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60</v>
      </c>
      <c r="G24" s="43">
        <f t="shared" si="0"/>
        <v>97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40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57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5700</v>
      </c>
      <c r="N24" s="19"/>
      <c r="O24" s="121">
        <v>38.659999999999997</v>
      </c>
      <c r="P24" s="79">
        <f t="shared" si="2"/>
        <v>2203.62</v>
      </c>
      <c r="Q24" s="45">
        <v>20</v>
      </c>
      <c r="R24" s="46">
        <f>+'20'!N264</f>
        <v>5905</v>
      </c>
      <c r="S24" s="46">
        <f>+'20'!N269</f>
        <v>320</v>
      </c>
      <c r="T24" s="46">
        <f>+'20'!N267</f>
        <v>0</v>
      </c>
      <c r="U24" s="67">
        <f>+'20'!N265</f>
        <v>0</v>
      </c>
      <c r="V24" s="46">
        <f>+'20'!N268</f>
        <v>0</v>
      </c>
      <c r="W24" s="46">
        <f>+'20'!N266</f>
        <v>1885</v>
      </c>
      <c r="X24" s="203">
        <f t="shared" si="7"/>
        <v>3700</v>
      </c>
      <c r="Y24" s="46">
        <f>+'20'!N271</f>
        <v>3700</v>
      </c>
      <c r="Z24" s="47">
        <f t="shared" si="3"/>
        <v>0</v>
      </c>
      <c r="AA24" s="98" t="s">
        <v>1368</v>
      </c>
      <c r="AB24" s="47">
        <f t="shared" si="4"/>
        <v>5585</v>
      </c>
      <c r="AC24" s="58">
        <f t="shared" si="5"/>
        <v>5585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+ยกมา!E25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+'21'!N264</f>
        <v>4985</v>
      </c>
      <c r="S25" s="46">
        <f>+'21'!N269</f>
        <v>970</v>
      </c>
      <c r="T25" s="46">
        <f>+'21'!N267</f>
        <v>0</v>
      </c>
      <c r="U25" s="67">
        <f>+'21'!N265</f>
        <v>0</v>
      </c>
      <c r="V25" s="46">
        <f>+'21'!N268</f>
        <v>0</v>
      </c>
      <c r="W25" s="46">
        <f>+'21'!N266</f>
        <v>2020</v>
      </c>
      <c r="X25" s="203">
        <f t="shared" si="7"/>
        <v>1995</v>
      </c>
      <c r="Y25" s="46">
        <f>+'21'!N271</f>
        <v>1995</v>
      </c>
      <c r="Z25" s="47">
        <f t="shared" si="3"/>
        <v>0</v>
      </c>
      <c r="AA25" s="47" t="s">
        <v>1369</v>
      </c>
      <c r="AB25" s="47">
        <f t="shared" si="4"/>
        <v>4015</v>
      </c>
      <c r="AC25" s="58">
        <f t="shared" si="5"/>
        <v>4015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+ยกมา!E26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+'22'!N264</f>
        <v>1240</v>
      </c>
      <c r="S26" s="46">
        <f>+'22'!N269</f>
        <v>0</v>
      </c>
      <c r="T26" s="46">
        <f>+'22'!N267</f>
        <v>0</v>
      </c>
      <c r="U26" s="67">
        <f>+'22'!N265</f>
        <v>0</v>
      </c>
      <c r="V26" s="46">
        <f>+'22'!N268</f>
        <v>0</v>
      </c>
      <c r="W26" s="46">
        <f>+'22'!N266</f>
        <v>640</v>
      </c>
      <c r="X26" s="46">
        <f t="shared" si="7"/>
        <v>600</v>
      </c>
      <c r="Y26" s="46">
        <f>+'22'!N271</f>
        <v>600</v>
      </c>
      <c r="Z26" s="47">
        <f t="shared" si="3"/>
        <v>0</v>
      </c>
      <c r="AA26" s="47" t="s">
        <v>1363</v>
      </c>
      <c r="AB26" s="47">
        <f t="shared" si="4"/>
        <v>1240</v>
      </c>
      <c r="AC26" s="58">
        <f t="shared" si="5"/>
        <v>1240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+ยกมา!E27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+'23'!N264</f>
        <v>3255</v>
      </c>
      <c r="S27" s="46">
        <f>+'23'!N269</f>
        <v>900</v>
      </c>
      <c r="T27" s="46">
        <f>+'23'!N267</f>
        <v>0</v>
      </c>
      <c r="U27" s="67">
        <f>+'23'!N265</f>
        <v>0</v>
      </c>
      <c r="V27" s="46">
        <f>+'23'!N268</f>
        <v>0</v>
      </c>
      <c r="W27" s="46">
        <f>+'23'!N266</f>
        <v>300</v>
      </c>
      <c r="X27" s="203">
        <f>+R27-S27-T27-U27-V27-W27</f>
        <v>2055</v>
      </c>
      <c r="Y27" s="46">
        <f>+'23'!N271</f>
        <v>2055</v>
      </c>
      <c r="Z27" s="47">
        <f>+Y27-X27</f>
        <v>0</v>
      </c>
      <c r="AA27" s="47" t="s">
        <v>1364</v>
      </c>
      <c r="AB27" s="47">
        <f t="shared" si="4"/>
        <v>2355</v>
      </c>
      <c r="AC27" s="58">
        <f t="shared" si="5"/>
        <v>2355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+ยกมา!E28</f>
        <v>24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60</v>
      </c>
      <c r="G28" s="43">
        <f t="shared" si="0"/>
        <v>84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29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5500</v>
      </c>
      <c r="N28" s="19"/>
      <c r="O28" s="121">
        <v>30.86</v>
      </c>
      <c r="P28" s="79">
        <f t="shared" si="2"/>
        <v>1697.3</v>
      </c>
      <c r="Q28" s="45">
        <v>24</v>
      </c>
      <c r="R28" s="46">
        <f>+'24'!N264</f>
        <v>2280</v>
      </c>
      <c r="S28" s="46">
        <f>+'24'!N269</f>
        <v>870</v>
      </c>
      <c r="T28" s="46">
        <f>+'24'!N267</f>
        <v>0</v>
      </c>
      <c r="U28" s="67">
        <f>+'24'!N265</f>
        <v>0</v>
      </c>
      <c r="V28" s="46">
        <f>+'24'!N268</f>
        <v>0</v>
      </c>
      <c r="W28" s="46">
        <f>+'24'!N266</f>
        <v>670</v>
      </c>
      <c r="X28" s="46">
        <f t="shared" si="7"/>
        <v>740</v>
      </c>
      <c r="Y28" s="46">
        <f>+'24'!N271</f>
        <v>740</v>
      </c>
      <c r="Z28" s="47">
        <f t="shared" si="3"/>
        <v>0</v>
      </c>
      <c r="AA28" s="47" t="s">
        <v>1365</v>
      </c>
      <c r="AB28" s="47">
        <f t="shared" si="4"/>
        <v>1410</v>
      </c>
      <c r="AC28" s="58">
        <f t="shared" si="5"/>
        <v>1410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+ยกมา!E29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+'25'!N264</f>
        <v>2320</v>
      </c>
      <c r="S29" s="46">
        <f>+'25'!N269</f>
        <v>760</v>
      </c>
      <c r="T29" s="46">
        <f>+'25'!N267</f>
        <v>0</v>
      </c>
      <c r="U29" s="67">
        <f>+'25'!N265</f>
        <v>0</v>
      </c>
      <c r="V29" s="46">
        <f>+'25'!N268</f>
        <v>0</v>
      </c>
      <c r="W29" s="46">
        <f>+'25'!N266</f>
        <v>380</v>
      </c>
      <c r="X29" s="203">
        <f t="shared" si="7"/>
        <v>1180</v>
      </c>
      <c r="Y29" s="46">
        <f>+'25'!N271</f>
        <v>1180</v>
      </c>
      <c r="Z29" s="47">
        <f t="shared" si="3"/>
        <v>0</v>
      </c>
      <c r="AA29" s="47" t="s">
        <v>1366</v>
      </c>
      <c r="AB29" s="47">
        <f t="shared" si="4"/>
        <v>1560</v>
      </c>
      <c r="AC29" s="58">
        <f t="shared" si="5"/>
        <v>1560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+ยกมา!E30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+'26'!N264</f>
        <v>7480</v>
      </c>
      <c r="S30" s="46">
        <f>+'26'!N269</f>
        <v>1612</v>
      </c>
      <c r="T30" s="46">
        <f>+'26'!N267</f>
        <v>0</v>
      </c>
      <c r="U30" s="67">
        <f>+'26'!N265</f>
        <v>0</v>
      </c>
      <c r="V30" s="46">
        <f>+'26'!N268</f>
        <v>0</v>
      </c>
      <c r="W30" s="46">
        <f>+'26'!N266</f>
        <v>1860</v>
      </c>
      <c r="X30" s="46">
        <f t="shared" si="7"/>
        <v>4008</v>
      </c>
      <c r="Y30" s="46">
        <f>+'26'!N271</f>
        <v>4008</v>
      </c>
      <c r="Z30" s="47">
        <f t="shared" si="3"/>
        <v>0</v>
      </c>
      <c r="AA30" s="98" t="s">
        <v>1367</v>
      </c>
      <c r="AB30" s="47">
        <f t="shared" si="4"/>
        <v>5868</v>
      </c>
      <c r="AC30" s="58">
        <f t="shared" si="5"/>
        <v>5868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+ยกมา!E31</f>
        <v>67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85</v>
      </c>
      <c r="G31" s="43">
        <f t="shared" si="0"/>
        <v>152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76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7600</v>
      </c>
      <c r="N31" s="19"/>
      <c r="O31" s="121">
        <v>34.64</v>
      </c>
      <c r="P31" s="79">
        <f t="shared" si="2"/>
        <v>2632.64</v>
      </c>
      <c r="Q31" s="45">
        <v>27</v>
      </c>
      <c r="R31" s="46">
        <f>+'27'!N264</f>
        <v>8435</v>
      </c>
      <c r="S31" s="46">
        <f>+'27'!N269</f>
        <v>875</v>
      </c>
      <c r="T31" s="46">
        <f>+'27'!N267</f>
        <v>0</v>
      </c>
      <c r="U31" s="67">
        <f>+'27'!N265</f>
        <v>0</v>
      </c>
      <c r="V31" s="46">
        <f>+'27'!N268</f>
        <v>0</v>
      </c>
      <c r="W31" s="46">
        <f>+'27'!N266</f>
        <v>2345</v>
      </c>
      <c r="X31" s="46">
        <f t="shared" si="7"/>
        <v>5215</v>
      </c>
      <c r="Y31" s="46">
        <f>+'27'!N271</f>
        <v>5215</v>
      </c>
      <c r="Z31" s="47">
        <f t="shared" si="3"/>
        <v>0</v>
      </c>
      <c r="AA31" s="98" t="s">
        <v>1368</v>
      </c>
      <c r="AB31" s="47">
        <f t="shared" si="4"/>
        <v>7560</v>
      </c>
      <c r="AC31" s="58">
        <f t="shared" si="5"/>
        <v>7560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+ยกมา!E32</f>
        <v>5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45</v>
      </c>
      <c r="G32" s="43">
        <f t="shared" si="0"/>
        <v>50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9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41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5330</v>
      </c>
      <c r="N32" s="19"/>
      <c r="O32" s="90">
        <v>46.37</v>
      </c>
      <c r="P32" s="79">
        <f t="shared" si="2"/>
        <v>1901.1699999999998</v>
      </c>
      <c r="Q32" s="45">
        <v>28</v>
      </c>
      <c r="R32" s="46">
        <f>+'28'!N264</f>
        <v>4880</v>
      </c>
      <c r="S32" s="46">
        <f>+'28'!N269</f>
        <v>1560</v>
      </c>
      <c r="T32" s="46">
        <f>+'28'!N267</f>
        <v>0</v>
      </c>
      <c r="U32" s="67">
        <f>+'28'!N265</f>
        <v>0</v>
      </c>
      <c r="V32" s="46">
        <f>+'28'!N268</f>
        <v>0</v>
      </c>
      <c r="W32" s="46">
        <f>+'28'!N266</f>
        <v>1455</v>
      </c>
      <c r="X32" s="46">
        <f t="shared" si="7"/>
        <v>1865</v>
      </c>
      <c r="Y32" s="46">
        <f>+'28'!N271</f>
        <v>1865</v>
      </c>
      <c r="Z32" s="47">
        <f t="shared" si="3"/>
        <v>0</v>
      </c>
      <c r="AA32" s="47" t="s">
        <v>1369</v>
      </c>
      <c r="AB32" s="47">
        <f t="shared" si="4"/>
        <v>3320</v>
      </c>
      <c r="AC32" s="58">
        <f t="shared" si="5"/>
        <v>3320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+ยกมา!E33</f>
        <v>7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37</v>
      </c>
      <c r="G33" s="43">
        <f t="shared" si="0"/>
        <v>44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6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38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4940</v>
      </c>
      <c r="N33" s="19"/>
      <c r="O33" s="90">
        <v>38.9</v>
      </c>
      <c r="P33" s="79">
        <f t="shared" si="2"/>
        <v>1478.2</v>
      </c>
      <c r="Q33" s="45">
        <v>29</v>
      </c>
      <c r="R33" s="46">
        <f>+'29'!N264</f>
        <v>1070</v>
      </c>
      <c r="S33" s="46">
        <f>+'29'!N269</f>
        <v>250</v>
      </c>
      <c r="T33" s="46">
        <f>+'28'!N267</f>
        <v>0</v>
      </c>
      <c r="U33" s="67">
        <f>+'29'!N265</f>
        <v>0</v>
      </c>
      <c r="V33" s="46">
        <f>+'29'!N268</f>
        <v>0</v>
      </c>
      <c r="W33" s="46">
        <f>+'29'!N266</f>
        <v>270</v>
      </c>
      <c r="X33" s="46">
        <f t="shared" ref="X33" si="8">+R33-S33-T33-U33-V33-W33</f>
        <v>550</v>
      </c>
      <c r="Y33" s="46">
        <f>+'29'!N271</f>
        <v>550</v>
      </c>
      <c r="Z33" s="47">
        <f t="shared" ref="Z33" si="9">+Y33-X33</f>
        <v>0</v>
      </c>
      <c r="AA33" s="47" t="s">
        <v>1363</v>
      </c>
      <c r="AB33" s="47">
        <f t="shared" si="4"/>
        <v>820</v>
      </c>
      <c r="AC33" s="58">
        <f t="shared" si="5"/>
        <v>820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+ยกมา!E34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+'30'!N264</f>
        <v>3680</v>
      </c>
      <c r="S34" s="46">
        <f>+'30'!N269</f>
        <v>950</v>
      </c>
      <c r="T34" s="46">
        <f>+'30'!N267</f>
        <v>0</v>
      </c>
      <c r="U34" s="67">
        <f>+'30'!N265</f>
        <v>0</v>
      </c>
      <c r="V34" s="46">
        <f>+'30'!N268</f>
        <v>0</v>
      </c>
      <c r="W34" s="46">
        <f>+'30'!N266</f>
        <v>200</v>
      </c>
      <c r="X34" s="46">
        <f t="shared" si="7"/>
        <v>2530</v>
      </c>
      <c r="Y34" s="46">
        <f>+'30'!N271</f>
        <v>2530</v>
      </c>
      <c r="Z34" s="47">
        <f t="shared" si="3"/>
        <v>0</v>
      </c>
      <c r="AA34" s="47" t="s">
        <v>1364</v>
      </c>
      <c r="AB34" s="47">
        <f t="shared" si="4"/>
        <v>2730</v>
      </c>
      <c r="AC34" s="58">
        <f t="shared" si="5"/>
        <v>2730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+ยกมา!E35</f>
        <v>4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25</v>
      </c>
      <c r="G35" s="43">
        <f t="shared" si="0"/>
        <v>29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27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3510</v>
      </c>
      <c r="N35" s="19"/>
      <c r="O35" s="90">
        <v>40.799999999999997</v>
      </c>
      <c r="P35" s="79">
        <f t="shared" si="2"/>
        <v>1101.5999999999999</v>
      </c>
      <c r="Q35" s="45">
        <v>31</v>
      </c>
      <c r="R35" s="46">
        <f>+'31.'!N264</f>
        <v>1315</v>
      </c>
      <c r="S35" s="46">
        <f>+'31.'!N269</f>
        <v>450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+'31.'!N266</f>
        <v>250</v>
      </c>
      <c r="X35" s="46">
        <f>+R35-S35-T35-U35-V35-W35</f>
        <v>615</v>
      </c>
      <c r="Y35" s="46">
        <f>+'31.'!N271</f>
        <v>615</v>
      </c>
      <c r="Z35" s="47">
        <f t="shared" si="3"/>
        <v>0</v>
      </c>
      <c r="AA35" s="47" t="s">
        <v>1365</v>
      </c>
      <c r="AB35" s="47">
        <f t="shared" si="4"/>
        <v>865</v>
      </c>
      <c r="AC35" s="58">
        <f t="shared" si="5"/>
        <v>865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+ยกมา!E36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154824</v>
      </c>
      <c r="S36" s="48">
        <f t="shared" si="10"/>
        <v>36143</v>
      </c>
      <c r="T36" s="48">
        <f t="shared" si="10"/>
        <v>0</v>
      </c>
      <c r="U36" s="48">
        <f t="shared" si="10"/>
        <v>0</v>
      </c>
      <c r="V36" s="48">
        <f t="shared" si="10"/>
        <v>239</v>
      </c>
      <c r="W36" s="48">
        <f t="shared" si="10"/>
        <v>46183</v>
      </c>
      <c r="X36" s="48">
        <f t="shared" si="10"/>
        <v>72259</v>
      </c>
      <c r="Y36" s="48">
        <f t="shared" si="10"/>
        <v>72259</v>
      </c>
      <c r="Z36" s="48">
        <f t="shared" si="10"/>
        <v>0</v>
      </c>
      <c r="AA36" s="48">
        <f t="shared" si="10"/>
        <v>0</v>
      </c>
      <c r="AB36" s="48">
        <f>SUM(AB5:AB35)</f>
        <v>118442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+ยกมา!E37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+ยกมา!E38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+ยกมา!E39</f>
        <v>9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45</v>
      </c>
      <c r="G39" s="43">
        <f t="shared" si="0"/>
        <v>54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54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2700</v>
      </c>
      <c r="N39" s="19"/>
      <c r="O39" s="90">
        <v>27.84</v>
      </c>
      <c r="P39" s="79">
        <f t="shared" si="2"/>
        <v>1503.36</v>
      </c>
      <c r="Q39" s="5"/>
      <c r="R39" s="167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+ยกมา!E40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21</v>
      </c>
      <c r="G40" s="43">
        <f t="shared" si="0"/>
        <v>24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1050</v>
      </c>
      <c r="N40" s="19"/>
      <c r="O40" s="90">
        <v>27.12</v>
      </c>
      <c r="P40" s="79">
        <f t="shared" si="2"/>
        <v>569.52</v>
      </c>
      <c r="Q40" s="5"/>
      <c r="R40" s="167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+ยกมา!E41</f>
        <v>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10</v>
      </c>
      <c r="G41" s="43">
        <f t="shared" si="0"/>
        <v>15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14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700</v>
      </c>
      <c r="N41" s="19"/>
      <c r="O41" s="90">
        <v>15.42</v>
      </c>
      <c r="P41" s="79">
        <f t="shared" si="2"/>
        <v>215.88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+ยกมา!E42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+ยกมา!E43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+ยกมา!E44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+ยกมา!E45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+ยกมา!E46</f>
        <v>15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30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800</v>
      </c>
      <c r="N46" s="19"/>
      <c r="O46" s="121">
        <v>17.78</v>
      </c>
      <c r="P46" s="79">
        <f t="shared" si="2"/>
        <v>284.48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+ยกมา!E47</f>
        <v>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12</v>
      </c>
      <c r="G47" s="43">
        <f t="shared" si="0"/>
        <v>13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400</v>
      </c>
      <c r="N47" s="19"/>
      <c r="O47" s="121">
        <v>17.989999999999998</v>
      </c>
      <c r="P47" s="79">
        <f t="shared" si="2"/>
        <v>143.91999999999999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+ยกมา!E48</f>
        <v>14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13</v>
      </c>
      <c r="G48" s="43">
        <f t="shared" si="0"/>
        <v>27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1050</v>
      </c>
      <c r="N48" s="19"/>
      <c r="O48" s="121">
        <v>18.32</v>
      </c>
      <c r="P48" s="79">
        <f t="shared" si="2"/>
        <v>384.72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+ยกมา!E49</f>
        <v>9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13</v>
      </c>
      <c r="G49" s="43">
        <f t="shared" si="0"/>
        <v>22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8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700</v>
      </c>
      <c r="N49" s="19"/>
      <c r="O49" s="121">
        <v>20.059999999999999</v>
      </c>
      <c r="P49" s="79">
        <f t="shared" si="2"/>
        <v>280.83999999999997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+ยกมา!E50</f>
        <v>11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13</v>
      </c>
      <c r="G50" s="43">
        <f t="shared" si="0"/>
        <v>24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1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7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800</v>
      </c>
      <c r="N50" s="19"/>
      <c r="O50" s="121">
        <v>20.32</v>
      </c>
      <c r="P50" s="79">
        <f t="shared" si="2"/>
        <v>325.12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+ยกมา!E51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+ยกมา!E52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+ยกมา!E53</f>
        <v>21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25</v>
      </c>
      <c r="G53" s="43">
        <f t="shared" si="0"/>
        <v>46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1400</v>
      </c>
      <c r="N53" s="19"/>
      <c r="O53" s="121">
        <v>16.37</v>
      </c>
      <c r="P53" s="79">
        <f t="shared" si="2"/>
        <v>458.36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+ยกมา!E54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+ยกมา!E55</f>
        <v>14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37</v>
      </c>
      <c r="G55" s="43">
        <f t="shared" si="0"/>
        <v>51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28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2760</v>
      </c>
      <c r="N55" s="19"/>
      <c r="O55" s="121">
        <v>25.99</v>
      </c>
      <c r="P55" s="79">
        <f t="shared" si="2"/>
        <v>597.77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+ยกมา!E56</f>
        <v>7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12</v>
      </c>
      <c r="G56" s="43">
        <f t="shared" si="0"/>
        <v>19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9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1200</v>
      </c>
      <c r="N56" s="19"/>
      <c r="O56" s="121">
        <v>28.31</v>
      </c>
      <c r="P56" s="79">
        <f t="shared" si="2"/>
        <v>283.09999999999997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+ยกมา!E57</f>
        <v>17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35</v>
      </c>
      <c r="G57" s="43">
        <f t="shared" si="0"/>
        <v>52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21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3720</v>
      </c>
      <c r="N57" s="19"/>
      <c r="O57" s="121">
        <v>31.29</v>
      </c>
      <c r="P57" s="79">
        <f t="shared" si="2"/>
        <v>969.99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+ยกมา!E58</f>
        <v>6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18</v>
      </c>
      <c r="G58" s="43">
        <f t="shared" si="0"/>
        <v>24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10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14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1680</v>
      </c>
      <c r="N58" s="19"/>
      <c r="O58" s="121">
        <v>31.07</v>
      </c>
      <c r="P58" s="79">
        <f t="shared" si="2"/>
        <v>434.98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+ยกมา!E59</f>
        <v>20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23</v>
      </c>
      <c r="G59" s="43">
        <f t="shared" si="0"/>
        <v>43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2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15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26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3120</v>
      </c>
      <c r="N59" s="19"/>
      <c r="O59" s="121">
        <v>29.83</v>
      </c>
      <c r="P59" s="79">
        <f t="shared" si="2"/>
        <v>775.57999999999993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+ยกมา!E60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+ยกมา!E61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+ยกมา!E62</f>
        <v>34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39</v>
      </c>
      <c r="G62" s="43">
        <f t="shared" si="0"/>
        <v>73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25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47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5640</v>
      </c>
      <c r="N62" s="19"/>
      <c r="O62" s="121">
        <v>26.69</v>
      </c>
      <c r="P62" s="79">
        <f t="shared" si="2"/>
        <v>1254.43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+ยกมา!E63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+ยกมา!E64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+ยกมา!E65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+ยกมา!E66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+ยกมา!E67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+ยกมา!E68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+ยกมา!E69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+ยกมา!E70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+ยกมา!E71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+ยกมา!E72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13</v>
      </c>
      <c r="G72" s="43">
        <f t="shared" si="0"/>
        <v>13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13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650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+ยกมา!E73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+ยกมา!E74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13</v>
      </c>
      <c r="G74" s="43">
        <f t="shared" si="0"/>
        <v>14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700</v>
      </c>
      <c r="N74" s="19"/>
      <c r="O74" s="90">
        <v>17.09</v>
      </c>
      <c r="P74" s="79">
        <f t="shared" si="12"/>
        <v>239.26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+ยกมา!E75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+ยกมา!E76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+ยกมา!E77</f>
        <v>9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50</v>
      </c>
      <c r="G77" s="43">
        <f t="shared" si="0"/>
        <v>59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46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2300</v>
      </c>
      <c r="N77" s="19"/>
      <c r="O77" s="90">
        <v>25.15</v>
      </c>
      <c r="P77" s="79">
        <f t="shared" si="12"/>
        <v>1156.8999999999999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+ยกมา!E78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+ยกมา!E79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+ยกมา!E80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+ยกมา!E81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+ยกมา!E82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+ยกมา!E83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+ยกมา!E84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+ยกมา!E85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+ยกมา!E86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+ยกมา!E87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+ยกมา!E88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+ยกมา!E89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+ยกมา!E90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+ยกมา!E91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+ยกมา!E92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+ยกมา!E93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+ยกมา!E94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+ยกมา!E95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+ยกมา!E96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+ยกมา!E97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+ยกมา!E98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+ยกมา!E99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74</v>
      </c>
      <c r="G99" s="43">
        <f t="shared" si="13"/>
        <v>74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16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58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1740</v>
      </c>
      <c r="N99" s="19"/>
      <c r="O99" s="118">
        <v>20.350000000000001</v>
      </c>
      <c r="P99" s="79">
        <f t="shared" ref="P99:P105" si="16">+K99*O99</f>
        <v>1180.3000000000002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+ยกมา!E100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+ยกมา!E101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+ยกมา!E102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+ยกมา!E103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+ยกมา!E104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+ยกมา!E105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+ยกมา!E106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+ยกมา!E107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+ยกมา!E108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+ยกมา!E109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+ยกมา!E110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+ยกมา!E111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+ยกมา!E112</f>
        <v>16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15</v>
      </c>
      <c r="G112" s="43">
        <f t="shared" si="13"/>
        <v>31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25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600</v>
      </c>
      <c r="N112" s="19"/>
      <c r="O112" s="121">
        <v>34.25</v>
      </c>
      <c r="P112" s="79">
        <f t="shared" si="12"/>
        <v>205.5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+ยกมา!E113</f>
        <v>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3"/>
        <v>15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5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275</v>
      </c>
      <c r="N113" s="19"/>
      <c r="O113" s="121">
        <v>22.55</v>
      </c>
      <c r="P113" s="79">
        <f t="shared" si="12"/>
        <v>112.75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+ยกมา!E114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+ยกมา!E115</f>
        <v>21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30</v>
      </c>
      <c r="G115" s="43">
        <f t="shared" si="13"/>
        <v>51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1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23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27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1620</v>
      </c>
      <c r="N115" s="19"/>
      <c r="O115" s="90">
        <v>23.61</v>
      </c>
      <c r="P115" s="79">
        <f t="shared" si="12"/>
        <v>637.47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+ยกมา!E116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3"/>
        <v>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0">
        <v>13.03</v>
      </c>
      <c r="P116" s="79">
        <f t="shared" si="12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+ยกมา!E117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+ยกมา!E118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+ยกมา!E119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+ยกมา!E120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+ยกมา!E121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+ยกมา!E122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+ยกมา!E123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+ยกมา!E124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+ยกมา!E125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+ยกมา!E126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+ยกมา!E127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+ยกมา!E128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+ยกมา!E129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+ยกมา!E130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+ยกมา!E131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50</v>
      </c>
      <c r="G131" s="43">
        <f t="shared" si="13"/>
        <v>50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50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2500</v>
      </c>
      <c r="N131" s="19"/>
      <c r="O131" s="90">
        <v>9.91</v>
      </c>
      <c r="P131" s="79">
        <f t="shared" si="12"/>
        <v>495.5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+ยกมา!E132</f>
        <v>2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35</v>
      </c>
      <c r="G132" s="43">
        <f t="shared" si="13"/>
        <v>37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4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33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1980</v>
      </c>
      <c r="N132" s="19"/>
      <c r="O132" s="90">
        <v>16.690000000000001</v>
      </c>
      <c r="P132" s="79">
        <f t="shared" si="12"/>
        <v>550.7700000000001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+ยกมา!E133</f>
        <v>8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50</v>
      </c>
      <c r="G133" s="43">
        <f t="shared" si="13"/>
        <v>58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8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50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2500</v>
      </c>
      <c r="N133" s="19"/>
      <c r="O133" s="90">
        <v>24.21</v>
      </c>
      <c r="P133" s="79">
        <f t="shared" si="12"/>
        <v>1210.5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+ยกมา!E134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+ยกมา!E135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+ยกมา!E136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+ยกมา!E137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+ยกมา!E138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+ยกมา!E139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+ยกมา!E140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+ยกมา!E141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+ยกมา!E142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+ยกมา!E143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+ยกมา!E144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+ยกมา!E145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+ยกมา!E146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+ยกมา!E147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+ยกมา!E148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+ยกมา!E149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+ยกมา!E150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+ยกมา!E151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+ยกมา!E152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+ยกมา!E153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+ยกมา!E154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+ยกมา!E155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+ยกมา!E156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+ยกมา!E157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+ยกมา!E158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+ยกมา!E159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+ยกมา!E160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+ยกมา!E161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+ยกมา!E162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+ยกมา!E163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+ยกมา!E164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+ยกมา!E165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+ยกมา!E166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+ยกมา!E167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+ยกมา!E168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+ยกมา!E169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+ยกมา!E170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+ยกมา!E171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+ยกมา!E172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+ยกมา!E173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+ยกมา!E174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+ยกมา!E175</f>
        <v>4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18"/>
        <v>14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7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350</v>
      </c>
      <c r="N175" s="19"/>
      <c r="O175" s="121">
        <v>23.02</v>
      </c>
      <c r="P175" s="79">
        <f t="shared" si="19"/>
        <v>161.13999999999999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+ยกมา!E176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+ยกมา!E177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+ยกมา!E178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+ยกมา!E179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+ยกมา!E180</f>
        <v>6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20</v>
      </c>
      <c r="G180" s="43">
        <f t="shared" si="18"/>
        <v>26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13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455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+ยกมา!E181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+ยกมา!E182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+ยกมา!E183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+ยกมา!E184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+ยกมา!E185</f>
        <v>8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20</v>
      </c>
      <c r="G185" s="43">
        <f t="shared" si="18"/>
        <v>28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15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13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1040</v>
      </c>
      <c r="N185" s="19"/>
      <c r="O185" s="90">
        <v>63</v>
      </c>
      <c r="P185" s="79">
        <f t="shared" si="19"/>
        <v>819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+ยกมา!E186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+ยกมา!E187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+ยกมา!E188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+ยกมา!E189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+ยกมา!E190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+ยกมา!E191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+ยกมา!E192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+ยกมา!E193</f>
        <v>23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45</v>
      </c>
      <c r="G193" s="43">
        <f t="shared" si="18"/>
        <v>68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20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48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2880</v>
      </c>
      <c r="N193" s="19"/>
      <c r="O193" s="90">
        <v>38</v>
      </c>
      <c r="P193" s="79">
        <f t="shared" si="19"/>
        <v>1824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+ยกมา!E194</f>
        <v>34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65</v>
      </c>
      <c r="G194" s="43">
        <f t="shared" si="18"/>
        <v>99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40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7080</v>
      </c>
      <c r="N194" s="19"/>
      <c r="O194" s="90">
        <v>73</v>
      </c>
      <c r="P194" s="79">
        <f t="shared" si="19"/>
        <v>4307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+ยกมา!E195</f>
        <v>1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40</v>
      </c>
      <c r="G195" s="43">
        <f t="shared" si="18"/>
        <v>41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10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31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1860</v>
      </c>
      <c r="N195" s="19"/>
      <c r="O195" s="90">
        <v>38</v>
      </c>
      <c r="P195" s="79">
        <f t="shared" si="19"/>
        <v>1178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+ยกมา!E196</f>
        <v>25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30</v>
      </c>
      <c r="G196" s="43">
        <f t="shared" si="18"/>
        <v>55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27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28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3360</v>
      </c>
      <c r="N196" s="19"/>
      <c r="O196" s="90">
        <v>73</v>
      </c>
      <c r="P196" s="79">
        <f t="shared" si="19"/>
        <v>2044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+ยกมา!E197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+ยกมา!E198</f>
        <v>18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10</v>
      </c>
      <c r="G198" s="43">
        <f t="shared" si="18"/>
        <v>28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0" si="23">E198+F198-H198-K198-I198</f>
        <v>13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15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2250</v>
      </c>
      <c r="N198" s="19"/>
      <c r="O198" s="90">
        <v>64.38</v>
      </c>
      <c r="P198" s="79">
        <f t="shared" si="19"/>
        <v>965.69999999999993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+ยกมา!E199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+ยกมา!E200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+ยกมา!E201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+ยกมา!E202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+ยกมา!E203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+ยกมา!E204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+ยกมา!E205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0">
        <v>40</v>
      </c>
      <c r="P205" s="79">
        <f t="shared" si="1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+ยกมา!E206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+ยกมา!E207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+ยกมา!E208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+ยกมา!E209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+ยกมา!E210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+ยกมา!E211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+ยกมา!E212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+ยกมา!E213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+ยกมา!E214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+ยกมา!E215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+ยกมา!E216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+ยกมา!E217</f>
        <v>24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24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21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3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30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+ยกมา!E218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+ยกมา!E219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+ยกมา!E220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+ยกมา!E221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+ยกมา!E222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+ยกมา!E223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+ยกมา!E224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+ยกมา!E225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1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+ยกมา!E226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+ยกมา!E227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+ยกมา!E228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+ยกมา!E229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+ยกมา!E230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+ยกมา!E231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+ยกมา!E232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+ยกมา!E233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+ยกมา!E234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+ยกมา!E235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+ยกมา!E236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+ยกมา!E237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+ยกมา!E238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+ยกมา!E239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+ยกมา!E240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+ยกมา!E241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46">
        <f>+ยกมา!E242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46">
        <f>+ยกมา!E243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+ยกมา!E244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+ยกมา!E245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+ยกมา!E246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46">
        <f>+ยกมา!E247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192</v>
      </c>
      <c r="D248" s="10" t="s">
        <v>792</v>
      </c>
      <c r="E248" s="46">
        <f>+ยกมา!E248</f>
        <v>4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4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3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35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46">
        <f>+ยกมา!E249</f>
        <v>4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21</v>
      </c>
      <c r="G249" s="43">
        <f t="shared" si="25"/>
        <v>25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3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22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1100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46">
        <f>+ยกมา!E250</f>
        <v>5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19</v>
      </c>
      <c r="G250" s="43">
        <f t="shared" si="25"/>
        <v>24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1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23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1150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46">
        <f>+ยกมา!E251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46">
        <f>+ยกมา!E252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100</v>
      </c>
      <c r="G252" s="43">
        <f t="shared" si="25"/>
        <v>100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100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1500</v>
      </c>
      <c r="N252" s="17" t="s">
        <v>1433</v>
      </c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46">
        <f>+ยกมา!E253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100</v>
      </c>
      <c r="G253" s="43">
        <f t="shared" si="25"/>
        <v>100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100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1500</v>
      </c>
      <c r="N253" s="17" t="s">
        <v>1433</v>
      </c>
      <c r="O253" s="90"/>
      <c r="P253" s="79">
        <f t="shared" si="26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46">
        <f>+ยกมา!E254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100</v>
      </c>
      <c r="G254" s="43">
        <f t="shared" si="25"/>
        <v>100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100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6000</v>
      </c>
      <c r="N254" s="17" t="s">
        <v>1438</v>
      </c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46">
        <f>+ยกมา!E255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100</v>
      </c>
      <c r="G255" s="43">
        <f t="shared" si="25"/>
        <v>100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100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6000</v>
      </c>
      <c r="N255" s="17" t="s">
        <v>1438</v>
      </c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46">
        <f>+ยกมา!E256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100</v>
      </c>
      <c r="G256" s="43">
        <f t="shared" si="25"/>
        <v>100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100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6000</v>
      </c>
      <c r="N256" s="17" t="s">
        <v>1439</v>
      </c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46">
        <f>+ยกมา!E257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6</v>
      </c>
      <c r="G257" s="43">
        <f t="shared" si="25"/>
        <v>6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6</v>
      </c>
      <c r="L257" s="20">
        <v>39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234</v>
      </c>
      <c r="N257" s="17" t="s">
        <v>1442</v>
      </c>
      <c r="O257" s="90"/>
      <c r="P257" s="79">
        <f t="shared" si="2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20059413</v>
      </c>
      <c r="C258" s="19" t="s">
        <v>1441</v>
      </c>
      <c r="D258" s="10" t="s">
        <v>434</v>
      </c>
      <c r="E258" s="64">
        <f>+'16'!J258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74</v>
      </c>
      <c r="G258" s="46">
        <f t="shared" ref="G258:G259" si="29">E258+F258</f>
        <v>74</v>
      </c>
      <c r="H258" s="78">
        <v>0</v>
      </c>
      <c r="I258" s="76">
        <v>0</v>
      </c>
      <c r="J258" s="46">
        <f t="shared" ref="J258:J259" si="30">+G258-H258-K258-I258</f>
        <v>58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16</v>
      </c>
      <c r="L258" s="20">
        <v>39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480</v>
      </c>
      <c r="N258" s="17" t="s">
        <v>1442</v>
      </c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>
        <v>253</v>
      </c>
      <c r="B259" s="10">
        <v>1100044</v>
      </c>
      <c r="C259" s="19" t="s">
        <v>1447</v>
      </c>
      <c r="D259" s="10" t="s">
        <v>434</v>
      </c>
      <c r="E259" s="64">
        <f>+'25'!J259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6</v>
      </c>
      <c r="G259" s="46">
        <f t="shared" si="29"/>
        <v>6</v>
      </c>
      <c r="H259" s="78">
        <v>0</v>
      </c>
      <c r="I259" s="76">
        <v>0</v>
      </c>
      <c r="J259" s="46">
        <f t="shared" si="30"/>
        <v>3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3</v>
      </c>
      <c r="L259" s="20">
        <v>35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105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>
        <v>254</v>
      </c>
      <c r="B260" s="10"/>
      <c r="C260" s="19"/>
      <c r="D260" s="10"/>
      <c r="E260" s="46">
        <f>+ยกมา!E260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ref="G260" si="31">+E260+F260</f>
        <v>0</v>
      </c>
      <c r="H260" s="78">
        <f>+'1'!H260+'2'!H260+'3'!H260+'4'!H260+'5'!H260+'6'!H260+'7'!H260+'8'!H260+'9'!H260+'10'!H263+'11'!H262+'12'!H262+'13'!H262+'14'!H262+'15'!H262+'16'!H262+'17'!H262+'18'!H262+'19'!H262+'20'!H262+'21'!H262+'22'!H262+'23'!H262+'24'!H262+'25'!H262+'26'!H262+'27'!H262+'28'!H262+'29'!H262+'30'!H262+'31.'!H262</f>
        <v>0</v>
      </c>
      <c r="I260" s="76">
        <f>+'1'!I260+'2'!I260+'3'!I260+'4'!I260+'5'!I260+'6'!I260+'7'!I260+'8'!I260+'9'!I260+'10'!I260+'11'!I262+'12'!I262+'13'!I262+'14'!I262+'15'!I262+'16'!I262+'17'!I262+'18'!I262+'19'!I262+'20'!I262+'21'!I262+'22'!I262+'23'!I262+'24'!I262+'25'!I262+'26'!I262+'27'!I262+'28'!I262+'29'!I262+'30'!I262+'31.'!I262</f>
        <v>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ht="24" customHeight="1" x14ac:dyDescent="0.55000000000000004">
      <c r="A261" s="10">
        <v>255</v>
      </c>
      <c r="B261" s="10"/>
      <c r="C261" s="19"/>
      <c r="D261" s="10"/>
      <c r="E261" s="46">
        <f>+ยกมา!J246</f>
        <v>0</v>
      </c>
      <c r="F261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61" s="43">
        <f t="shared" ref="G261" si="32">+E261+F261</f>
        <v>0</v>
      </c>
      <c r="H261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61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61" s="43">
        <f t="shared" ref="J261" si="33">E261+F261-H261-K261-I261</f>
        <v>0</v>
      </c>
      <c r="K261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61" s="20"/>
      <c r="M261" s="44">
        <f>+'1'!M259+'2'!M259+'3'!M259+'4'!M259+'5'!M259+'6'!M259+'7'!M259+'8'!M259+'9'!M259+'10'!M262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s="49" customFormat="1" ht="25.5" customHeight="1" x14ac:dyDescent="0.55000000000000004">
      <c r="A262" s="147" t="s">
        <v>223</v>
      </c>
      <c r="B262" s="148"/>
      <c r="C262" s="148"/>
      <c r="D262" s="149"/>
      <c r="E262" s="153" t="s">
        <v>239</v>
      </c>
      <c r="F262" s="154"/>
      <c r="G262" s="150" t="s">
        <v>224</v>
      </c>
      <c r="H262" s="151"/>
      <c r="I262" s="152"/>
      <c r="J262" s="155" t="s">
        <v>225</v>
      </c>
      <c r="K262" s="155"/>
      <c r="L262" s="155"/>
      <c r="M262" s="51">
        <f>SUM(M5:M261)</f>
        <v>154824</v>
      </c>
      <c r="N262" s="52" t="s">
        <v>219</v>
      </c>
      <c r="O262" s="2"/>
      <c r="P262" s="2"/>
      <c r="Q262" s="50"/>
      <c r="R262" s="58"/>
      <c r="S262" s="5"/>
      <c r="T262" s="5"/>
      <c r="U262" s="5"/>
      <c r="V262" s="5"/>
      <c r="W262" s="5"/>
      <c r="X262" s="5"/>
      <c r="Y262" s="5"/>
      <c r="Z262" s="2"/>
      <c r="AA262" s="2"/>
      <c r="AB262" s="2"/>
      <c r="AC262" s="50"/>
    </row>
    <row r="263" spans="1:29" s="50" customFormat="1" ht="24.75" customHeight="1" x14ac:dyDescent="0.55000000000000004">
      <c r="A263" s="156" t="s">
        <v>226</v>
      </c>
      <c r="B263" s="157"/>
      <c r="C263" s="162">
        <f>+M265</f>
        <v>154824</v>
      </c>
      <c r="D263" s="163"/>
      <c r="E263" s="53" t="s">
        <v>227</v>
      </c>
      <c r="F263" s="54">
        <f>+M262</f>
        <v>154824</v>
      </c>
      <c r="G263" s="55" t="s">
        <v>217</v>
      </c>
      <c r="H263" s="144">
        <f>SUM(U36)</f>
        <v>0</v>
      </c>
      <c r="I263" s="145"/>
      <c r="J263" s="137"/>
      <c r="K263" s="137"/>
      <c r="L263" s="137"/>
      <c r="M263" s="57"/>
      <c r="N263" s="57">
        <f>+W36</f>
        <v>46183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6"/>
      <c r="B264" s="157"/>
      <c r="C264" s="162"/>
      <c r="D264" s="163"/>
      <c r="E264" s="53" t="s">
        <v>228</v>
      </c>
      <c r="F264" s="54">
        <f>N265</f>
        <v>36143</v>
      </c>
      <c r="G264" s="55"/>
      <c r="H264" s="144">
        <v>0</v>
      </c>
      <c r="I264" s="145"/>
      <c r="J264" s="137" t="s">
        <v>229</v>
      </c>
      <c r="K264" s="137"/>
      <c r="L264" s="137"/>
      <c r="M264" s="57">
        <f>-T36</f>
        <v>0</v>
      </c>
      <c r="N264" s="57" t="s">
        <v>228</v>
      </c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158" t="s">
        <v>10</v>
      </c>
      <c r="B265" s="159"/>
      <c r="C265" s="162">
        <f>+F264</f>
        <v>36143</v>
      </c>
      <c r="D265" s="163"/>
      <c r="E265" s="53"/>
      <c r="F265" s="54"/>
      <c r="G265" s="55" t="s">
        <v>230</v>
      </c>
      <c r="H265" s="144">
        <f>+V36</f>
        <v>239</v>
      </c>
      <c r="I265" s="145"/>
      <c r="J265" s="138" t="s">
        <v>231</v>
      </c>
      <c r="K265" s="139"/>
      <c r="L265" s="140"/>
      <c r="M265" s="57">
        <f>+M262-M263</f>
        <v>154824</v>
      </c>
      <c r="N265" s="59">
        <f>+S36</f>
        <v>36143</v>
      </c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160" t="s">
        <v>232</v>
      </c>
      <c r="B266" s="161"/>
      <c r="C266" s="162">
        <f>+C263-C265</f>
        <v>118681</v>
      </c>
      <c r="D266" s="163"/>
      <c r="E266" s="53" t="s">
        <v>232</v>
      </c>
      <c r="F266" s="54">
        <f>+F263-F264</f>
        <v>118681</v>
      </c>
      <c r="G266" s="55" t="s">
        <v>233</v>
      </c>
      <c r="H266" s="144">
        <f>SUM(H263:H265)</f>
        <v>239</v>
      </c>
      <c r="I266" s="145"/>
      <c r="J266" s="137" t="s">
        <v>206</v>
      </c>
      <c r="K266" s="137"/>
      <c r="L266" s="137"/>
      <c r="M266" s="57">
        <f>H266</f>
        <v>239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234</v>
      </c>
      <c r="F267" s="54">
        <v>100000</v>
      </c>
      <c r="J267" s="141" t="s">
        <v>208</v>
      </c>
      <c r="K267" s="142"/>
      <c r="L267" s="143"/>
      <c r="M267" s="57">
        <f>M265-M266-N263-N265</f>
        <v>72259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50" customFormat="1" ht="24.75" customHeight="1" x14ac:dyDescent="0.55000000000000004">
      <c r="A268" s="60"/>
      <c r="B268" s="117"/>
      <c r="C268" s="60"/>
      <c r="D268" s="60"/>
      <c r="E268" s="53" t="s">
        <v>235</v>
      </c>
      <c r="F268" s="54">
        <f>F266-F267</f>
        <v>18681</v>
      </c>
      <c r="J268" s="141" t="s">
        <v>209</v>
      </c>
      <c r="K268" s="142"/>
      <c r="L268" s="143"/>
      <c r="M268" s="57">
        <f>+Y36</f>
        <v>72259</v>
      </c>
      <c r="N268" s="56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  <c r="AC268" s="2"/>
    </row>
    <row r="269" spans="1:29" s="50" customFormat="1" ht="21" customHeight="1" x14ac:dyDescent="0.55000000000000004">
      <c r="A269" s="60"/>
      <c r="B269" s="117"/>
      <c r="C269" s="60"/>
      <c r="D269" s="60"/>
      <c r="E269" s="53" t="s">
        <v>236</v>
      </c>
      <c r="F269" s="54">
        <f>+F268*4%</f>
        <v>747.24</v>
      </c>
      <c r="J269" s="141" t="s">
        <v>210</v>
      </c>
      <c r="K269" s="142"/>
      <c r="L269" s="143"/>
      <c r="M269" s="57">
        <v>0</v>
      </c>
      <c r="N269" s="56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  <c r="AC269" s="2"/>
    </row>
    <row r="270" spans="1:29" ht="24.75" customHeight="1" thickBot="1" x14ac:dyDescent="0.6">
      <c r="A270" s="60"/>
      <c r="B270" s="117"/>
      <c r="C270" s="60"/>
      <c r="D270" s="60"/>
      <c r="E270" s="100" t="s">
        <v>1370</v>
      </c>
      <c r="F270" s="101">
        <v>200</v>
      </c>
      <c r="J270" s="146" t="s">
        <v>211</v>
      </c>
      <c r="K270" s="146"/>
      <c r="L270" s="146"/>
      <c r="M270" s="61">
        <f>+M268-M267</f>
        <v>0</v>
      </c>
      <c r="N270" s="66"/>
    </row>
    <row r="271" spans="1:29" ht="24.75" customHeight="1" thickBot="1" x14ac:dyDescent="0.6">
      <c r="H271" s="134" t="s">
        <v>237</v>
      </c>
      <c r="I271" s="135"/>
      <c r="J271" s="135"/>
      <c r="K271" s="135"/>
      <c r="L271" s="135"/>
      <c r="M271" s="135"/>
      <c r="N271" s="136"/>
    </row>
    <row r="272" spans="1:29" x14ac:dyDescent="0.55000000000000004">
      <c r="F272" s="23"/>
    </row>
  </sheetData>
  <autoFilter ref="A4:AC271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2:D262"/>
    <mergeCell ref="G262:I262"/>
    <mergeCell ref="J269:L269"/>
    <mergeCell ref="E262:F262"/>
    <mergeCell ref="J262:L262"/>
    <mergeCell ref="A263:B263"/>
    <mergeCell ref="A265:B265"/>
    <mergeCell ref="A266:B266"/>
    <mergeCell ref="C263:D263"/>
    <mergeCell ref="C264:D264"/>
    <mergeCell ref="C265:D265"/>
    <mergeCell ref="C266:D266"/>
    <mergeCell ref="A264:B264"/>
    <mergeCell ref="H271:N271"/>
    <mergeCell ref="J263:L263"/>
    <mergeCell ref="J264:L264"/>
    <mergeCell ref="J265:L265"/>
    <mergeCell ref="J266:L266"/>
    <mergeCell ref="J267:L267"/>
    <mergeCell ref="J268:L268"/>
    <mergeCell ref="H266:I266"/>
    <mergeCell ref="H263:I263"/>
    <mergeCell ref="H264:I264"/>
    <mergeCell ref="H265:I265"/>
    <mergeCell ref="J270:L270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18" activePane="bottomRight" state="frozen"/>
      <selection activeCell="N259" sqref="N259"/>
      <selection pane="topRight" activeCell="N259" sqref="N259"/>
      <selection pane="bottomLeft" activeCell="N259" sqref="N259"/>
      <selection pane="bottomRight" activeCell="X227" sqref="X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51</v>
      </c>
      <c r="F5" s="71"/>
      <c r="G5" s="46">
        <f t="shared" ref="G5" si="0">E5+F5</f>
        <v>51</v>
      </c>
      <c r="H5" s="78">
        <v>0</v>
      </c>
      <c r="I5" s="76">
        <v>0</v>
      </c>
      <c r="J5" s="46">
        <f t="shared" ref="J5" si="1">+G5-H5-K5-I5</f>
        <v>51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152</v>
      </c>
      <c r="F6" s="71"/>
      <c r="G6" s="46">
        <f t="shared" ref="G6:G26" si="2">E6+F6</f>
        <v>152</v>
      </c>
      <c r="H6" s="78">
        <v>0</v>
      </c>
      <c r="I6" s="76">
        <v>0</v>
      </c>
      <c r="J6" s="46">
        <f t="shared" ref="J6:J26" si="3">+G6-H6-K6-I6</f>
        <v>152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15</v>
      </c>
      <c r="F11" s="71"/>
      <c r="G11" s="46">
        <f t="shared" si="2"/>
        <v>15</v>
      </c>
      <c r="H11" s="78">
        <v>0</v>
      </c>
      <c r="I11" s="76">
        <v>0</v>
      </c>
      <c r="J11" s="46">
        <f t="shared" si="3"/>
        <v>15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3</v>
      </c>
      <c r="F21" s="71"/>
      <c r="G21" s="46">
        <f t="shared" si="2"/>
        <v>3</v>
      </c>
      <c r="H21" s="78">
        <v>0</v>
      </c>
      <c r="I21" s="76">
        <v>0</v>
      </c>
      <c r="J21" s="46">
        <f t="shared" si="3"/>
        <v>3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83</v>
      </c>
      <c r="F22" s="71"/>
      <c r="G22" s="46">
        <f t="shared" si="2"/>
        <v>83</v>
      </c>
      <c r="H22" s="78">
        <v>0</v>
      </c>
      <c r="I22" s="76">
        <v>0</v>
      </c>
      <c r="J22" s="46">
        <f t="shared" si="3"/>
        <v>83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37</v>
      </c>
      <c r="F24" s="71"/>
      <c r="G24" s="46">
        <f t="shared" si="2"/>
        <v>37</v>
      </c>
      <c r="H24" s="78">
        <v>0</v>
      </c>
      <c r="I24" s="76">
        <v>0</v>
      </c>
      <c r="J24" s="46">
        <f t="shared" si="3"/>
        <v>37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24</v>
      </c>
      <c r="F28" s="71"/>
      <c r="G28" s="46">
        <f t="shared" si="7"/>
        <v>24</v>
      </c>
      <c r="H28" s="78">
        <v>0</v>
      </c>
      <c r="I28" s="76">
        <v>0</v>
      </c>
      <c r="J28" s="46">
        <f t="shared" si="8"/>
        <v>24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67</v>
      </c>
      <c r="F31" s="71"/>
      <c r="G31" s="46">
        <f t="shared" si="7"/>
        <v>67</v>
      </c>
      <c r="H31" s="78">
        <v>0</v>
      </c>
      <c r="I31" s="76">
        <v>0</v>
      </c>
      <c r="J31" s="46">
        <f t="shared" si="8"/>
        <v>67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5</v>
      </c>
      <c r="F32" s="71"/>
      <c r="G32" s="46">
        <f t="shared" si="7"/>
        <v>5</v>
      </c>
      <c r="H32" s="78">
        <v>0</v>
      </c>
      <c r="I32" s="76">
        <v>0</v>
      </c>
      <c r="J32" s="46">
        <f t="shared" si="8"/>
        <v>5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7</v>
      </c>
      <c r="F33" s="71"/>
      <c r="G33" s="46">
        <f t="shared" si="7"/>
        <v>7</v>
      </c>
      <c r="H33" s="78">
        <v>0</v>
      </c>
      <c r="I33" s="76">
        <v>0</v>
      </c>
      <c r="J33" s="46">
        <f t="shared" si="8"/>
        <v>7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4</v>
      </c>
      <c r="F35" s="71"/>
      <c r="G35" s="46">
        <f t="shared" si="7"/>
        <v>4</v>
      </c>
      <c r="H35" s="78">
        <v>0</v>
      </c>
      <c r="I35" s="76">
        <v>0</v>
      </c>
      <c r="J35" s="46">
        <f t="shared" si="8"/>
        <v>4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9</v>
      </c>
      <c r="F39" s="71"/>
      <c r="G39" s="46">
        <f t="shared" si="7"/>
        <v>9</v>
      </c>
      <c r="H39" s="78">
        <v>0</v>
      </c>
      <c r="I39" s="76">
        <v>0</v>
      </c>
      <c r="J39" s="46">
        <f t="shared" si="8"/>
        <v>9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5</v>
      </c>
      <c r="F41" s="71"/>
      <c r="G41" s="46">
        <f t="shared" si="7"/>
        <v>5</v>
      </c>
      <c r="H41" s="78">
        <v>0</v>
      </c>
      <c r="I41" s="76">
        <v>0</v>
      </c>
      <c r="J41" s="46">
        <f t="shared" si="8"/>
        <v>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15</v>
      </c>
      <c r="F46" s="71"/>
      <c r="G46" s="46">
        <f t="shared" si="7"/>
        <v>15</v>
      </c>
      <c r="H46" s="78">
        <v>0</v>
      </c>
      <c r="I46" s="76">
        <v>0</v>
      </c>
      <c r="J46" s="46">
        <f t="shared" si="8"/>
        <v>15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</v>
      </c>
      <c r="F47" s="71"/>
      <c r="G47" s="46">
        <f t="shared" si="7"/>
        <v>1</v>
      </c>
      <c r="H47" s="78">
        <v>0</v>
      </c>
      <c r="I47" s="76">
        <v>0</v>
      </c>
      <c r="J47" s="46">
        <f t="shared" si="8"/>
        <v>1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14</v>
      </c>
      <c r="F48" s="71"/>
      <c r="G48" s="46">
        <f t="shared" si="7"/>
        <v>14</v>
      </c>
      <c r="H48" s="78">
        <v>0</v>
      </c>
      <c r="I48" s="76">
        <v>0</v>
      </c>
      <c r="J48" s="46">
        <f t="shared" si="8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9</v>
      </c>
      <c r="F49" s="71"/>
      <c r="G49" s="46">
        <f t="shared" si="7"/>
        <v>9</v>
      </c>
      <c r="H49" s="78">
        <v>0</v>
      </c>
      <c r="I49" s="76">
        <v>0</v>
      </c>
      <c r="J49" s="46">
        <f t="shared" si="8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11</v>
      </c>
      <c r="F50" s="71"/>
      <c r="G50" s="46">
        <f t="shared" si="7"/>
        <v>11</v>
      </c>
      <c r="H50" s="78">
        <v>0</v>
      </c>
      <c r="I50" s="76">
        <v>0</v>
      </c>
      <c r="J50" s="46">
        <f t="shared" si="8"/>
        <v>11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21</v>
      </c>
      <c r="F53" s="71"/>
      <c r="G53" s="46">
        <f t="shared" si="7"/>
        <v>21</v>
      </c>
      <c r="H53" s="78">
        <v>0</v>
      </c>
      <c r="I53" s="76">
        <v>0</v>
      </c>
      <c r="J53" s="46">
        <f t="shared" si="8"/>
        <v>21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14</v>
      </c>
      <c r="F55" s="71"/>
      <c r="G55" s="46">
        <f t="shared" si="7"/>
        <v>14</v>
      </c>
      <c r="H55" s="78">
        <v>0</v>
      </c>
      <c r="I55" s="76">
        <v>0</v>
      </c>
      <c r="J55" s="46">
        <f t="shared" si="8"/>
        <v>14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7</v>
      </c>
      <c r="F56" s="71"/>
      <c r="G56" s="46">
        <f t="shared" si="7"/>
        <v>7</v>
      </c>
      <c r="H56" s="78">
        <v>0</v>
      </c>
      <c r="I56" s="76">
        <v>0</v>
      </c>
      <c r="J56" s="46">
        <f t="shared" si="8"/>
        <v>7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17</v>
      </c>
      <c r="F57" s="71"/>
      <c r="G57" s="46">
        <f t="shared" si="7"/>
        <v>17</v>
      </c>
      <c r="H57" s="78">
        <v>0</v>
      </c>
      <c r="I57" s="76">
        <v>0</v>
      </c>
      <c r="J57" s="46">
        <f t="shared" si="8"/>
        <v>17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6</v>
      </c>
      <c r="F58" s="71"/>
      <c r="G58" s="46">
        <f t="shared" si="7"/>
        <v>6</v>
      </c>
      <c r="H58" s="78">
        <v>0</v>
      </c>
      <c r="I58" s="76">
        <v>0</v>
      </c>
      <c r="J58" s="46">
        <f t="shared" si="8"/>
        <v>6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20</v>
      </c>
      <c r="F59" s="71"/>
      <c r="G59" s="46">
        <f t="shared" si="7"/>
        <v>20</v>
      </c>
      <c r="H59" s="78">
        <v>0</v>
      </c>
      <c r="I59" s="76">
        <v>0</v>
      </c>
      <c r="J59" s="46">
        <f t="shared" si="8"/>
        <v>20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34</v>
      </c>
      <c r="F62" s="71"/>
      <c r="G62" s="46">
        <f t="shared" si="7"/>
        <v>34</v>
      </c>
      <c r="H62" s="78">
        <v>0</v>
      </c>
      <c r="I62" s="76">
        <v>0</v>
      </c>
      <c r="J62" s="46">
        <f t="shared" si="8"/>
        <v>34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/>
      <c r="J65" s="46">
        <f t="shared" si="8"/>
        <v>0</v>
      </c>
      <c r="K65" s="72"/>
      <c r="L65" s="20">
        <v>50</v>
      </c>
      <c r="M65" s="65">
        <f t="shared" si="4"/>
        <v>0</v>
      </c>
      <c r="N65" s="17"/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1</v>
      </c>
      <c r="F74" s="71"/>
      <c r="G74" s="46">
        <f t="shared" si="7"/>
        <v>1</v>
      </c>
      <c r="H74" s="78">
        <v>0</v>
      </c>
      <c r="I74" s="76">
        <v>0</v>
      </c>
      <c r="J74" s="46">
        <f t="shared" si="8"/>
        <v>1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9</v>
      </c>
      <c r="F77" s="71"/>
      <c r="G77" s="46">
        <f t="shared" si="7"/>
        <v>9</v>
      </c>
      <c r="H77" s="78">
        <v>0</v>
      </c>
      <c r="I77" s="76">
        <v>0</v>
      </c>
      <c r="J77" s="46">
        <f t="shared" si="8"/>
        <v>9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16</v>
      </c>
      <c r="F112" s="71"/>
      <c r="G112" s="46">
        <f t="shared" si="25"/>
        <v>16</v>
      </c>
      <c r="H112" s="78">
        <v>0</v>
      </c>
      <c r="I112" s="76">
        <v>0</v>
      </c>
      <c r="J112" s="46">
        <f t="shared" si="26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5</v>
      </c>
      <c r="F113" s="71"/>
      <c r="G113" s="46">
        <f t="shared" si="25"/>
        <v>5</v>
      </c>
      <c r="H113" s="78">
        <v>0</v>
      </c>
      <c r="I113" s="76">
        <v>0</v>
      </c>
      <c r="J113" s="46">
        <f t="shared" si="26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21</v>
      </c>
      <c r="F115" s="71"/>
      <c r="G115" s="46">
        <f t="shared" si="25"/>
        <v>21</v>
      </c>
      <c r="H115" s="78">
        <v>0</v>
      </c>
      <c r="I115" s="76">
        <v>0</v>
      </c>
      <c r="J115" s="46">
        <f t="shared" si="26"/>
        <v>21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2</v>
      </c>
      <c r="F132" s="71"/>
      <c r="G132" s="46">
        <f t="shared" si="25"/>
        <v>2</v>
      </c>
      <c r="H132" s="78">
        <v>0</v>
      </c>
      <c r="I132" s="76">
        <v>0</v>
      </c>
      <c r="J132" s="46">
        <f t="shared" si="26"/>
        <v>2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8</v>
      </c>
      <c r="F133" s="71"/>
      <c r="G133" s="46">
        <f t="shared" si="25"/>
        <v>8</v>
      </c>
      <c r="H133" s="78">
        <v>0</v>
      </c>
      <c r="I133" s="76">
        <v>0</v>
      </c>
      <c r="J133" s="46">
        <f t="shared" si="26"/>
        <v>8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4</v>
      </c>
      <c r="F175" s="71"/>
      <c r="G175" s="46">
        <f t="shared" si="32"/>
        <v>4</v>
      </c>
      <c r="H175" s="78">
        <v>0</v>
      </c>
      <c r="I175" s="76">
        <v>0</v>
      </c>
      <c r="J175" s="46">
        <f t="shared" si="33"/>
        <v>4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6</v>
      </c>
      <c r="F180" s="71"/>
      <c r="G180" s="46">
        <f t="shared" si="32"/>
        <v>6</v>
      </c>
      <c r="H180" s="78">
        <v>0</v>
      </c>
      <c r="I180" s="76">
        <v>0</v>
      </c>
      <c r="J180" s="46">
        <f t="shared" si="33"/>
        <v>6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8</v>
      </c>
      <c r="F185" s="71"/>
      <c r="G185" s="46">
        <f t="shared" si="32"/>
        <v>8</v>
      </c>
      <c r="H185" s="78">
        <v>0</v>
      </c>
      <c r="I185" s="76">
        <v>0</v>
      </c>
      <c r="J185" s="46">
        <f t="shared" si="33"/>
        <v>8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23</v>
      </c>
      <c r="F193" s="71"/>
      <c r="G193" s="46">
        <f t="shared" si="32"/>
        <v>23</v>
      </c>
      <c r="H193" s="78">
        <v>0</v>
      </c>
      <c r="I193" s="76">
        <v>0</v>
      </c>
      <c r="J193" s="46">
        <f t="shared" si="33"/>
        <v>23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34</v>
      </c>
      <c r="F194" s="71"/>
      <c r="G194" s="46">
        <f t="shared" si="32"/>
        <v>34</v>
      </c>
      <c r="H194" s="78">
        <v>0</v>
      </c>
      <c r="I194" s="76">
        <v>0</v>
      </c>
      <c r="J194" s="46">
        <f t="shared" si="33"/>
        <v>34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1</v>
      </c>
      <c r="F195" s="71"/>
      <c r="G195" s="46">
        <f t="shared" si="32"/>
        <v>1</v>
      </c>
      <c r="H195" s="78">
        <v>0</v>
      </c>
      <c r="I195" s="76">
        <v>0</v>
      </c>
      <c r="J195" s="46">
        <f t="shared" si="33"/>
        <v>1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25</v>
      </c>
      <c r="F196" s="71"/>
      <c r="G196" s="46">
        <f t="shared" si="32"/>
        <v>25</v>
      </c>
      <c r="H196" s="78">
        <v>0</v>
      </c>
      <c r="I196" s="76">
        <v>0</v>
      </c>
      <c r="J196" s="46">
        <f t="shared" si="33"/>
        <v>25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18</v>
      </c>
      <c r="F198" s="71"/>
      <c r="G198" s="46">
        <f t="shared" si="32"/>
        <v>18</v>
      </c>
      <c r="H198" s="78">
        <v>0</v>
      </c>
      <c r="I198" s="76">
        <v>0</v>
      </c>
      <c r="J198" s="46">
        <f t="shared" si="33"/>
        <v>18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24</v>
      </c>
      <c r="F217" s="71"/>
      <c r="G217" s="46">
        <f t="shared" si="32"/>
        <v>24</v>
      </c>
      <c r="H217" s="78">
        <v>0</v>
      </c>
      <c r="I217" s="76">
        <v>0</v>
      </c>
      <c r="J217" s="46">
        <f t="shared" si="33"/>
        <v>24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50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v>4</v>
      </c>
      <c r="F248" s="71"/>
      <c r="G248" s="46">
        <f t="shared" si="50"/>
        <v>4</v>
      </c>
      <c r="H248" s="78">
        <v>0</v>
      </c>
      <c r="I248" s="76">
        <v>0</v>
      </c>
      <c r="J248" s="46">
        <f t="shared" si="51"/>
        <v>4</v>
      </c>
      <c r="K248" s="72"/>
      <c r="L248" s="20">
        <v>35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v>4</v>
      </c>
      <c r="F249" s="71"/>
      <c r="G249" s="46">
        <f t="shared" si="50"/>
        <v>4</v>
      </c>
      <c r="H249" s="78">
        <v>0</v>
      </c>
      <c r="I249" s="76">
        <v>0</v>
      </c>
      <c r="J249" s="46">
        <f t="shared" si="51"/>
        <v>4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v>5</v>
      </c>
      <c r="F250" s="71"/>
      <c r="G250" s="46">
        <f t="shared" si="50"/>
        <v>5</v>
      </c>
      <c r="H250" s="78">
        <v>0</v>
      </c>
      <c r="I250" s="76">
        <v>0</v>
      </c>
      <c r="J250" s="46">
        <f t="shared" si="51"/>
        <v>5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15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15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>
        <v>15</v>
      </c>
      <c r="M253" s="65">
        <f t="shared" ref="M253" si="60">+L253*K253</f>
        <v>0</v>
      </c>
      <c r="N253" s="17" t="s">
        <v>16</v>
      </c>
      <c r="O253" s="18"/>
      <c r="P253" s="122" t="s">
        <v>1432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/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243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69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70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51</v>
      </c>
      <c r="F5" s="71"/>
      <c r="G5" s="46">
        <f t="shared" ref="G5:G26" si="0">E5+F5</f>
        <v>51</v>
      </c>
      <c r="H5" s="78">
        <v>0</v>
      </c>
      <c r="I5" s="76">
        <v>0</v>
      </c>
      <c r="J5" s="46">
        <f t="shared" ref="J5:J18" si="1">+G5-H5-K5-I5</f>
        <v>50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152</v>
      </c>
      <c r="F6" s="71"/>
      <c r="G6" s="46">
        <f t="shared" si="0"/>
        <v>152</v>
      </c>
      <c r="H6" s="78">
        <v>0</v>
      </c>
      <c r="I6" s="76">
        <v>0</v>
      </c>
      <c r="J6" s="46">
        <f t="shared" si="1"/>
        <v>143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100</v>
      </c>
      <c r="P6" s="123">
        <f>SUM(M6-O6)</f>
        <v>800</v>
      </c>
      <c r="Q6" s="121">
        <v>36.43</v>
      </c>
      <c r="R6" s="43">
        <f t="shared" ref="R6:R80" si="3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ref="J19:J26" si="5">+G19-H19-K19-I19</f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5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5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83</v>
      </c>
      <c r="F22" s="71"/>
      <c r="G22" s="46">
        <f t="shared" si="0"/>
        <v>83</v>
      </c>
      <c r="H22" s="78">
        <v>0</v>
      </c>
      <c r="I22" s="76">
        <v>0</v>
      </c>
      <c r="J22" s="46">
        <f t="shared" si="5"/>
        <v>83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5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5"/>
        <v>37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5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5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2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24</v>
      </c>
      <c r="F28" s="71"/>
      <c r="G28" s="46">
        <f t="shared" si="6"/>
        <v>24</v>
      </c>
      <c r="H28" s="78">
        <v>0</v>
      </c>
      <c r="I28" s="76">
        <v>0</v>
      </c>
      <c r="J28" s="46">
        <f t="shared" si="7"/>
        <v>24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67</v>
      </c>
      <c r="F31" s="71"/>
      <c r="G31" s="46">
        <f t="shared" si="6"/>
        <v>67</v>
      </c>
      <c r="H31" s="78">
        <v>0</v>
      </c>
      <c r="I31" s="76">
        <v>0</v>
      </c>
      <c r="J31" s="46">
        <f t="shared" si="7"/>
        <v>59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3">
        <f t="shared" si="4"/>
        <v>800</v>
      </c>
      <c r="Q31" s="121">
        <v>34.64</v>
      </c>
      <c r="R31" s="43">
        <f t="shared" si="3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5</v>
      </c>
      <c r="F32" s="71"/>
      <c r="G32" s="46">
        <f t="shared" si="6"/>
        <v>5</v>
      </c>
      <c r="H32" s="78">
        <v>0</v>
      </c>
      <c r="I32" s="76">
        <v>0</v>
      </c>
      <c r="J32" s="46">
        <f t="shared" si="7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7</v>
      </c>
      <c r="F33" s="71"/>
      <c r="G33" s="46">
        <f t="shared" si="6"/>
        <v>7</v>
      </c>
      <c r="H33" s="78">
        <v>0</v>
      </c>
      <c r="I33" s="76">
        <v>0</v>
      </c>
      <c r="J33" s="46">
        <f t="shared" si="7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4"/>
        <v>130</v>
      </c>
      <c r="Q33" s="90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4</v>
      </c>
      <c r="F35" s="71"/>
      <c r="G35" s="46">
        <f t="shared" si="6"/>
        <v>4</v>
      </c>
      <c r="H35" s="78">
        <v>0</v>
      </c>
      <c r="I35" s="76">
        <v>0</v>
      </c>
      <c r="J35" s="46">
        <f t="shared" si="7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9</v>
      </c>
      <c r="F39" s="71"/>
      <c r="G39" s="46">
        <f t="shared" si="6"/>
        <v>9</v>
      </c>
      <c r="H39" s="78">
        <v>0</v>
      </c>
      <c r="I39" s="76">
        <v>0</v>
      </c>
      <c r="J39" s="46">
        <f t="shared" si="7"/>
        <v>5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3">
        <f t="shared" si="4"/>
        <v>200</v>
      </c>
      <c r="Q39" s="90">
        <v>27.84</v>
      </c>
      <c r="R39" s="43">
        <f t="shared" si="3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6"/>
        <v>3</v>
      </c>
      <c r="H40" s="78">
        <v>0</v>
      </c>
      <c r="I40" s="76">
        <v>0</v>
      </c>
      <c r="J40" s="46">
        <f t="shared" si="7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5</v>
      </c>
      <c r="F41" s="71"/>
      <c r="G41" s="46">
        <f t="shared" si="6"/>
        <v>5</v>
      </c>
      <c r="H41" s="78">
        <v>0</v>
      </c>
      <c r="I41" s="76">
        <v>0</v>
      </c>
      <c r="J41" s="46">
        <f t="shared" si="7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15</v>
      </c>
      <c r="F46" s="71"/>
      <c r="G46" s="46">
        <f t="shared" si="6"/>
        <v>15</v>
      </c>
      <c r="H46" s="78">
        <v>0</v>
      </c>
      <c r="I46" s="76">
        <v>0</v>
      </c>
      <c r="J46" s="46">
        <f t="shared" si="7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</v>
      </c>
      <c r="F47" s="71"/>
      <c r="G47" s="46">
        <f t="shared" si="6"/>
        <v>1</v>
      </c>
      <c r="H47" s="78">
        <v>0</v>
      </c>
      <c r="I47" s="76">
        <v>0</v>
      </c>
      <c r="J47" s="46">
        <f t="shared" si="7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14</v>
      </c>
      <c r="F48" s="71"/>
      <c r="G48" s="46">
        <f t="shared" si="6"/>
        <v>14</v>
      </c>
      <c r="H48" s="78">
        <v>0</v>
      </c>
      <c r="I48" s="76">
        <v>0</v>
      </c>
      <c r="J48" s="46">
        <f t="shared" si="7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9</v>
      </c>
      <c r="F49" s="71"/>
      <c r="G49" s="46">
        <f t="shared" si="6"/>
        <v>9</v>
      </c>
      <c r="H49" s="78">
        <v>0</v>
      </c>
      <c r="I49" s="76">
        <v>0</v>
      </c>
      <c r="J49" s="46">
        <f t="shared" si="7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11</v>
      </c>
      <c r="F50" s="71"/>
      <c r="G50" s="46">
        <f t="shared" si="6"/>
        <v>11</v>
      </c>
      <c r="H50" s="78">
        <v>0</v>
      </c>
      <c r="I50" s="76">
        <v>0</v>
      </c>
      <c r="J50" s="46">
        <f t="shared" si="7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21</v>
      </c>
      <c r="F53" s="71"/>
      <c r="G53" s="46">
        <f t="shared" si="6"/>
        <v>21</v>
      </c>
      <c r="H53" s="78">
        <v>0</v>
      </c>
      <c r="I53" s="76">
        <v>0</v>
      </c>
      <c r="J53" s="46">
        <f t="shared" si="7"/>
        <v>21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14</v>
      </c>
      <c r="F55" s="71"/>
      <c r="G55" s="46">
        <f t="shared" si="6"/>
        <v>14</v>
      </c>
      <c r="H55" s="78">
        <v>0</v>
      </c>
      <c r="I55" s="76">
        <v>0</v>
      </c>
      <c r="J55" s="46">
        <f t="shared" si="7"/>
        <v>14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7</v>
      </c>
      <c r="F56" s="71"/>
      <c r="G56" s="46">
        <f t="shared" si="6"/>
        <v>7</v>
      </c>
      <c r="H56" s="78">
        <v>0</v>
      </c>
      <c r="I56" s="76">
        <v>0</v>
      </c>
      <c r="J56" s="46">
        <f t="shared" si="7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17</v>
      </c>
      <c r="F57" s="71"/>
      <c r="G57" s="46">
        <f t="shared" si="6"/>
        <v>17</v>
      </c>
      <c r="H57" s="78">
        <v>0</v>
      </c>
      <c r="I57" s="76">
        <v>0</v>
      </c>
      <c r="J57" s="46">
        <f t="shared" si="7"/>
        <v>16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4"/>
        <v>85</v>
      </c>
      <c r="Q57" s="121">
        <v>31.29</v>
      </c>
      <c r="R57" s="43">
        <f t="shared" si="3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6</v>
      </c>
      <c r="F58" s="71"/>
      <c r="G58" s="46">
        <f t="shared" si="6"/>
        <v>6</v>
      </c>
      <c r="H58" s="78">
        <v>0</v>
      </c>
      <c r="I58" s="76">
        <v>0</v>
      </c>
      <c r="J58" s="46">
        <f t="shared" si="7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20</v>
      </c>
      <c r="F59" s="71"/>
      <c r="G59" s="46">
        <f t="shared" si="6"/>
        <v>20</v>
      </c>
      <c r="H59" s="78">
        <v>0</v>
      </c>
      <c r="I59" s="76">
        <v>0</v>
      </c>
      <c r="J59" s="46">
        <f t="shared" si="7"/>
        <v>20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34</v>
      </c>
      <c r="F62" s="71"/>
      <c r="G62" s="46">
        <f t="shared" si="6"/>
        <v>34</v>
      </c>
      <c r="H62" s="78">
        <v>0</v>
      </c>
      <c r="I62" s="76">
        <v>0</v>
      </c>
      <c r="J62" s="46">
        <f t="shared" si="7"/>
        <v>31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155</v>
      </c>
      <c r="P62" s="123">
        <f t="shared" si="4"/>
        <v>205</v>
      </c>
      <c r="Q62" s="121">
        <v>26.69</v>
      </c>
      <c r="R62" s="43">
        <f t="shared" si="3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6"/>
        <v>0</v>
      </c>
      <c r="H65" s="78">
        <v>0</v>
      </c>
      <c r="I65" s="76"/>
      <c r="J65" s="46"/>
      <c r="K65" s="72"/>
      <c r="L65" s="15">
        <v>50</v>
      </c>
      <c r="M65" s="65">
        <f t="shared" si="2"/>
        <v>0</v>
      </c>
      <c r="N65" s="17"/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</v>
      </c>
      <c r="F74" s="71"/>
      <c r="G74" s="46">
        <f t="shared" si="6"/>
        <v>1</v>
      </c>
      <c r="H74" s="78">
        <v>0</v>
      </c>
      <c r="I74" s="76">
        <v>0</v>
      </c>
      <c r="J74" s="46">
        <f t="shared" si="7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9</v>
      </c>
      <c r="F77" s="71"/>
      <c r="G77" s="46">
        <f t="shared" si="6"/>
        <v>9</v>
      </c>
      <c r="H77" s="78">
        <v>0</v>
      </c>
      <c r="I77" s="76">
        <v>0</v>
      </c>
      <c r="J77" s="46">
        <f t="shared" si="7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16</v>
      </c>
      <c r="F112" s="71"/>
      <c r="G112" s="46">
        <f t="shared" si="24"/>
        <v>16</v>
      </c>
      <c r="H112" s="78">
        <v>0</v>
      </c>
      <c r="I112" s="76">
        <v>0</v>
      </c>
      <c r="J112" s="46">
        <f t="shared" si="25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5</v>
      </c>
      <c r="F113" s="71"/>
      <c r="G113" s="46">
        <f t="shared" si="24"/>
        <v>5</v>
      </c>
      <c r="H113" s="78">
        <v>0</v>
      </c>
      <c r="I113" s="76">
        <v>0</v>
      </c>
      <c r="J113" s="46">
        <f t="shared" si="25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21</v>
      </c>
      <c r="F115" s="71"/>
      <c r="G115" s="46">
        <f t="shared" si="24"/>
        <v>21</v>
      </c>
      <c r="H115" s="78">
        <v>0</v>
      </c>
      <c r="I115" s="76">
        <v>0</v>
      </c>
      <c r="J115" s="46">
        <f t="shared" si="25"/>
        <v>21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0</v>
      </c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2</v>
      </c>
      <c r="F132" s="71"/>
      <c r="G132" s="46">
        <f t="shared" si="24"/>
        <v>2</v>
      </c>
      <c r="H132" s="78">
        <v>0</v>
      </c>
      <c r="I132" s="76">
        <v>0</v>
      </c>
      <c r="J132" s="46">
        <f t="shared" si="25"/>
        <v>1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3">
        <f t="shared" si="9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8</v>
      </c>
      <c r="F133" s="71"/>
      <c r="G133" s="46">
        <f t="shared" si="24"/>
        <v>8</v>
      </c>
      <c r="H133" s="78">
        <v>0</v>
      </c>
      <c r="I133" s="76">
        <v>0</v>
      </c>
      <c r="J133" s="46">
        <f t="shared" si="25"/>
        <v>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4</v>
      </c>
      <c r="F175" s="71"/>
      <c r="G175" s="46">
        <f t="shared" si="31"/>
        <v>4</v>
      </c>
      <c r="H175" s="78">
        <v>0</v>
      </c>
      <c r="I175" s="76">
        <v>0</v>
      </c>
      <c r="J175" s="46">
        <f t="shared" si="32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6</v>
      </c>
      <c r="F180" s="71"/>
      <c r="G180" s="46">
        <f t="shared" si="31"/>
        <v>6</v>
      </c>
      <c r="H180" s="78">
        <v>0</v>
      </c>
      <c r="I180" s="76">
        <v>0</v>
      </c>
      <c r="J180" s="46">
        <f t="shared" si="32"/>
        <v>6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8</v>
      </c>
      <c r="F185" s="71"/>
      <c r="G185" s="46">
        <f t="shared" si="31"/>
        <v>8</v>
      </c>
      <c r="H185" s="78">
        <v>0</v>
      </c>
      <c r="I185" s="76">
        <v>0</v>
      </c>
      <c r="J185" s="46">
        <f t="shared" si="32"/>
        <v>7</v>
      </c>
      <c r="K185" s="72">
        <v>1</v>
      </c>
      <c r="L185" s="20">
        <v>80</v>
      </c>
      <c r="M185" s="65">
        <f t="shared" si="35"/>
        <v>80</v>
      </c>
      <c r="N185" s="17" t="s">
        <v>16</v>
      </c>
      <c r="O185" s="18"/>
      <c r="P185" s="123">
        <f t="shared" si="36"/>
        <v>80</v>
      </c>
      <c r="Q185" s="90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ref="M186" si="38">+L186*K186</f>
        <v>0</v>
      </c>
      <c r="N186" s="17" t="s">
        <v>16</v>
      </c>
      <c r="O186" s="18"/>
      <c r="P186" s="23">
        <f t="shared" ref="P186" si="39">SUM(M186-O186)</f>
        <v>0</v>
      </c>
      <c r="Q186" s="90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ref="M190" si="41">+L190*K190</f>
        <v>0</v>
      </c>
      <c r="N190" s="17" t="s">
        <v>16</v>
      </c>
      <c r="O190" s="18"/>
      <c r="P190" s="23">
        <f t="shared" ref="P190" si="42">SUM(M190-O190)</f>
        <v>0</v>
      </c>
      <c r="Q190" s="90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23</v>
      </c>
      <c r="F193" s="71"/>
      <c r="G193" s="46">
        <f t="shared" si="31"/>
        <v>23</v>
      </c>
      <c r="H193" s="78">
        <v>0</v>
      </c>
      <c r="I193" s="76">
        <v>0</v>
      </c>
      <c r="J193" s="46">
        <f t="shared" si="32"/>
        <v>23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34</v>
      </c>
      <c r="F194" s="71"/>
      <c r="G194" s="46">
        <f t="shared" si="31"/>
        <v>34</v>
      </c>
      <c r="H194" s="78">
        <v>0</v>
      </c>
      <c r="I194" s="76">
        <v>0</v>
      </c>
      <c r="J194" s="46">
        <f t="shared" si="32"/>
        <v>33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3">
        <f t="shared" si="36"/>
        <v>120</v>
      </c>
      <c r="Q194" s="9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1</v>
      </c>
      <c r="F195" s="71"/>
      <c r="G195" s="46">
        <f t="shared" si="31"/>
        <v>1</v>
      </c>
      <c r="H195" s="78">
        <v>0</v>
      </c>
      <c r="I195" s="76">
        <v>0</v>
      </c>
      <c r="J195" s="46">
        <f t="shared" si="32"/>
        <v>0</v>
      </c>
      <c r="K195" s="72">
        <v>1</v>
      </c>
      <c r="L195" s="20">
        <v>60</v>
      </c>
      <c r="M195" s="65">
        <f t="shared" si="35"/>
        <v>60</v>
      </c>
      <c r="N195" s="17" t="s">
        <v>16</v>
      </c>
      <c r="O195" s="18"/>
      <c r="P195" s="123">
        <f t="shared" si="36"/>
        <v>60</v>
      </c>
      <c r="Q195" s="90">
        <v>38</v>
      </c>
      <c r="R195" s="43">
        <f t="shared" si="37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25</v>
      </c>
      <c r="F196" s="71"/>
      <c r="G196" s="46">
        <f t="shared" si="31"/>
        <v>25</v>
      </c>
      <c r="H196" s="78">
        <v>0</v>
      </c>
      <c r="I196" s="76">
        <v>0</v>
      </c>
      <c r="J196" s="46">
        <f t="shared" si="32"/>
        <v>25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18</v>
      </c>
      <c r="F198" s="71"/>
      <c r="G198" s="46">
        <f t="shared" si="31"/>
        <v>18</v>
      </c>
      <c r="H198" s="78">
        <v>0</v>
      </c>
      <c r="I198" s="76">
        <v>0</v>
      </c>
      <c r="J198" s="46">
        <f t="shared" si="32"/>
        <v>18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4">+L207*K207</f>
        <v>0</v>
      </c>
      <c r="N207" s="17" t="s">
        <v>16</v>
      </c>
      <c r="O207" s="18"/>
      <c r="P207" s="23">
        <f t="shared" ref="P207" si="45">SUM(M207-O207)</f>
        <v>0</v>
      </c>
      <c r="Q207" s="90"/>
      <c r="R207" s="43">
        <f t="shared" ref="R207" si="4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24</v>
      </c>
      <c r="F217" s="71"/>
      <c r="G217" s="46">
        <f t="shared" si="31"/>
        <v>24</v>
      </c>
      <c r="H217" s="78">
        <v>0</v>
      </c>
      <c r="I217" s="76">
        <v>0</v>
      </c>
      <c r="J217" s="46">
        <f t="shared" si="32"/>
        <v>24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7">E231+F231</f>
        <v>0</v>
      </c>
      <c r="H231" s="78">
        <v>0</v>
      </c>
      <c r="I231" s="76">
        <v>0</v>
      </c>
      <c r="J231" s="46">
        <f t="shared" ref="J231:J258" si="48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7"/>
        <v>0</v>
      </c>
      <c r="H232" s="78">
        <v>0</v>
      </c>
      <c r="I232" s="76">
        <v>0</v>
      </c>
      <c r="J232" s="46">
        <f t="shared" si="48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7"/>
        <v>0</v>
      </c>
      <c r="H233" s="78">
        <v>0</v>
      </c>
      <c r="I233" s="76">
        <v>0</v>
      </c>
      <c r="J233" s="46">
        <f t="shared" si="48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7"/>
        <v>0</v>
      </c>
      <c r="H234" s="78">
        <v>0</v>
      </c>
      <c r="I234" s="76">
        <v>0</v>
      </c>
      <c r="J234" s="46">
        <f t="shared" si="48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3" si="49">E235+F235</f>
        <v>0</v>
      </c>
      <c r="H235" s="78">
        <v>0</v>
      </c>
      <c r="I235" s="76">
        <v>0</v>
      </c>
      <c r="J235" s="46">
        <f t="shared" ref="J235:J253" si="50">+G235-H235-K235-I235</f>
        <v>0</v>
      </c>
      <c r="K235" s="72"/>
      <c r="L235" s="20">
        <v>100</v>
      </c>
      <c r="M235" s="65">
        <f t="shared" ref="M235:M253" si="51">+L235*K235</f>
        <v>0</v>
      </c>
      <c r="N235" s="17" t="s">
        <v>16</v>
      </c>
      <c r="O235" s="18"/>
      <c r="P235" s="23">
        <f t="shared" ref="P235:P252" si="52">SUM(M235-O235)</f>
        <v>0</v>
      </c>
      <c r="Q235" s="90"/>
      <c r="R235" s="43">
        <f t="shared" ref="R235:R247" si="5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9"/>
        <v>0</v>
      </c>
      <c r="H236" s="78">
        <v>0</v>
      </c>
      <c r="I236" s="76">
        <v>0</v>
      </c>
      <c r="J236" s="46">
        <f t="shared" si="50"/>
        <v>0</v>
      </c>
      <c r="K236" s="72"/>
      <c r="L236" s="20">
        <v>120</v>
      </c>
      <c r="M236" s="65">
        <f t="shared" si="51"/>
        <v>0</v>
      </c>
      <c r="N236" s="17" t="s">
        <v>16</v>
      </c>
      <c r="O236" s="18"/>
      <c r="P236" s="23">
        <f t="shared" si="52"/>
        <v>0</v>
      </c>
      <c r="Q236" s="90"/>
      <c r="R236" s="43">
        <f t="shared" si="5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9"/>
        <v>0</v>
      </c>
      <c r="H237" s="78">
        <v>0</v>
      </c>
      <c r="I237" s="76">
        <v>0</v>
      </c>
      <c r="J237" s="46">
        <f t="shared" si="50"/>
        <v>0</v>
      </c>
      <c r="K237" s="72"/>
      <c r="L237" s="20">
        <v>60</v>
      </c>
      <c r="M237" s="65">
        <f t="shared" si="51"/>
        <v>0</v>
      </c>
      <c r="N237" s="17" t="s">
        <v>16</v>
      </c>
      <c r="O237" s="18"/>
      <c r="P237" s="23">
        <f t="shared" si="52"/>
        <v>0</v>
      </c>
      <c r="Q237" s="90"/>
      <c r="R237" s="43">
        <f t="shared" si="5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9"/>
        <v>0</v>
      </c>
      <c r="H238" s="78">
        <v>0</v>
      </c>
      <c r="I238" s="76">
        <v>0</v>
      </c>
      <c r="J238" s="46">
        <f t="shared" si="50"/>
        <v>0</v>
      </c>
      <c r="K238" s="72"/>
      <c r="L238" s="20">
        <v>150</v>
      </c>
      <c r="M238" s="65">
        <f t="shared" si="51"/>
        <v>0</v>
      </c>
      <c r="N238" s="17" t="s">
        <v>16</v>
      </c>
      <c r="O238" s="18"/>
      <c r="P238" s="23">
        <f t="shared" si="52"/>
        <v>0</v>
      </c>
      <c r="Q238" s="90"/>
      <c r="R238" s="43">
        <f t="shared" si="5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9"/>
        <v>0</v>
      </c>
      <c r="H239" s="78">
        <v>0</v>
      </c>
      <c r="I239" s="76">
        <v>0</v>
      </c>
      <c r="J239" s="46">
        <f t="shared" si="50"/>
        <v>0</v>
      </c>
      <c r="K239" s="72"/>
      <c r="L239" s="20">
        <v>150</v>
      </c>
      <c r="M239" s="65">
        <f t="shared" si="51"/>
        <v>0</v>
      </c>
      <c r="N239" s="17" t="s">
        <v>16</v>
      </c>
      <c r="O239" s="18"/>
      <c r="P239" s="23">
        <f t="shared" si="52"/>
        <v>0</v>
      </c>
      <c r="Q239" s="90"/>
      <c r="R239" s="43">
        <f t="shared" si="5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9"/>
        <v>0</v>
      </c>
      <c r="H240" s="78">
        <v>0</v>
      </c>
      <c r="I240" s="76">
        <v>0</v>
      </c>
      <c r="J240" s="46">
        <f t="shared" si="50"/>
        <v>0</v>
      </c>
      <c r="K240" s="72"/>
      <c r="L240" s="20">
        <v>200</v>
      </c>
      <c r="M240" s="65">
        <f t="shared" si="51"/>
        <v>0</v>
      </c>
      <c r="N240" s="17" t="s">
        <v>16</v>
      </c>
      <c r="O240" s="18"/>
      <c r="P240" s="23">
        <f t="shared" si="52"/>
        <v>0</v>
      </c>
      <c r="Q240" s="90"/>
      <c r="R240" s="43">
        <f t="shared" si="5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9"/>
        <v>0</v>
      </c>
      <c r="H241" s="78">
        <v>0</v>
      </c>
      <c r="I241" s="76">
        <v>0</v>
      </c>
      <c r="J241" s="46">
        <f t="shared" si="50"/>
        <v>0</v>
      </c>
      <c r="K241" s="72"/>
      <c r="L241" s="20"/>
      <c r="M241" s="65">
        <f t="shared" si="51"/>
        <v>0</v>
      </c>
      <c r="N241" s="17" t="s">
        <v>16</v>
      </c>
      <c r="O241" s="18"/>
      <c r="P241" s="23">
        <f t="shared" si="52"/>
        <v>0</v>
      </c>
      <c r="Q241" s="90"/>
      <c r="R241" s="43">
        <f t="shared" si="53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9"/>
        <v>0</v>
      </c>
      <c r="H242" s="78">
        <v>0</v>
      </c>
      <c r="I242" s="76">
        <v>0</v>
      </c>
      <c r="J242" s="46">
        <f t="shared" si="50"/>
        <v>0</v>
      </c>
      <c r="K242" s="72"/>
      <c r="L242" s="20">
        <v>35</v>
      </c>
      <c r="M242" s="65">
        <f t="shared" si="51"/>
        <v>0</v>
      </c>
      <c r="N242" s="17" t="s">
        <v>16</v>
      </c>
      <c r="O242" s="18"/>
      <c r="P242" s="23">
        <f t="shared" si="52"/>
        <v>0</v>
      </c>
      <c r="Q242" s="90"/>
      <c r="R242" s="43">
        <f t="shared" si="53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9"/>
        <v>0</v>
      </c>
      <c r="H243" s="78">
        <v>0</v>
      </c>
      <c r="I243" s="76">
        <v>0</v>
      </c>
      <c r="J243" s="46">
        <f t="shared" si="50"/>
        <v>0</v>
      </c>
      <c r="K243" s="72"/>
      <c r="L243" s="20">
        <v>39</v>
      </c>
      <c r="M243" s="65">
        <f t="shared" si="51"/>
        <v>0</v>
      </c>
      <c r="N243" s="17" t="s">
        <v>16</v>
      </c>
      <c r="O243" s="18"/>
      <c r="P243" s="23">
        <f t="shared" si="52"/>
        <v>0</v>
      </c>
      <c r="Q243" s="90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9"/>
        <v>0</v>
      </c>
      <c r="H244" s="78">
        <v>0</v>
      </c>
      <c r="I244" s="76">
        <v>0</v>
      </c>
      <c r="J244" s="46">
        <f t="shared" si="50"/>
        <v>0</v>
      </c>
      <c r="K244" s="72"/>
      <c r="L244" s="20">
        <v>55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>
        <v>40</v>
      </c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>
        <v>49</v>
      </c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9"/>
        <v>0</v>
      </c>
      <c r="H247" s="78">
        <v>0</v>
      </c>
      <c r="I247" s="76">
        <v>0</v>
      </c>
      <c r="J247" s="46">
        <f t="shared" si="50"/>
        <v>0</v>
      </c>
      <c r="K247" s="72"/>
      <c r="L247" s="20">
        <v>39</v>
      </c>
      <c r="M247" s="65">
        <f t="shared" si="51"/>
        <v>0</v>
      </c>
      <c r="N247" s="17" t="s">
        <v>16</v>
      </c>
      <c r="O247" s="18"/>
      <c r="P247" s="23">
        <f t="shared" si="52"/>
        <v>0</v>
      </c>
      <c r="Q247" s="90"/>
      <c r="R247" s="43">
        <f t="shared" si="53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+ยกมา!J248</f>
        <v>4</v>
      </c>
      <c r="F248" s="71"/>
      <c r="G248" s="46">
        <f t="shared" si="49"/>
        <v>4</v>
      </c>
      <c r="H248" s="78">
        <v>0</v>
      </c>
      <c r="I248" s="76">
        <v>0</v>
      </c>
      <c r="J248" s="46">
        <f t="shared" si="50"/>
        <v>4</v>
      </c>
      <c r="K248" s="72"/>
      <c r="L248" s="20">
        <v>35</v>
      </c>
      <c r="M248" s="65">
        <f t="shared" si="51"/>
        <v>0</v>
      </c>
      <c r="N248" s="17" t="s">
        <v>16</v>
      </c>
      <c r="O248" s="18"/>
      <c r="P248" s="23">
        <f t="shared" si="52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+ยกมา!J249</f>
        <v>4</v>
      </c>
      <c r="F249" s="71"/>
      <c r="G249" s="46">
        <f t="shared" si="49"/>
        <v>4</v>
      </c>
      <c r="H249" s="78">
        <v>0</v>
      </c>
      <c r="I249" s="76">
        <v>0</v>
      </c>
      <c r="J249" s="46">
        <f t="shared" si="50"/>
        <v>4</v>
      </c>
      <c r="K249" s="72"/>
      <c r="L249" s="20">
        <v>50</v>
      </c>
      <c r="M249" s="65">
        <f t="shared" si="51"/>
        <v>0</v>
      </c>
      <c r="N249" s="17" t="s">
        <v>16</v>
      </c>
      <c r="O249" s="18"/>
      <c r="P249" s="23">
        <f t="shared" si="52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+ยกมา!J250</f>
        <v>5</v>
      </c>
      <c r="F250" s="71"/>
      <c r="G250" s="46">
        <f t="shared" si="49"/>
        <v>5</v>
      </c>
      <c r="H250" s="78">
        <v>0</v>
      </c>
      <c r="I250" s="76">
        <v>0</v>
      </c>
      <c r="J250" s="46">
        <f t="shared" si="50"/>
        <v>5</v>
      </c>
      <c r="K250" s="72"/>
      <c r="L250" s="20">
        <v>50</v>
      </c>
      <c r="M250" s="65">
        <f t="shared" si="51"/>
        <v>0</v>
      </c>
      <c r="N250" s="17" t="s">
        <v>16</v>
      </c>
      <c r="O250" s="18"/>
      <c r="P250" s="23">
        <f t="shared" si="52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+ยกมา!J251</f>
        <v>0</v>
      </c>
      <c r="F251" s="71"/>
      <c r="G251" s="46">
        <f t="shared" si="49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51"/>
        <v>0</v>
      </c>
      <c r="N251" s="17" t="s">
        <v>16</v>
      </c>
      <c r="O251" s="18"/>
      <c r="P251" s="23">
        <f t="shared" si="52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+ยกมา!J252</f>
        <v>0</v>
      </c>
      <c r="F252" s="71"/>
      <c r="G252" s="46">
        <f t="shared" si="49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51"/>
        <v>0</v>
      </c>
      <c r="N252" s="17" t="s">
        <v>16</v>
      </c>
      <c r="O252" s="18"/>
      <c r="P252" s="23">
        <f t="shared" si="52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+ยกมา!J253</f>
        <v>0</v>
      </c>
      <c r="F253" s="71"/>
      <c r="G253" s="46">
        <f t="shared" si="49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si="51"/>
        <v>0</v>
      </c>
      <c r="N253" s="17" t="s">
        <v>16</v>
      </c>
      <c r="O253" s="18"/>
      <c r="P253" s="122" t="s">
        <v>1432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7"/>
        <v>0</v>
      </c>
      <c r="H254" s="78">
        <v>0</v>
      </c>
      <c r="I254" s="76">
        <v>0</v>
      </c>
      <c r="J254" s="46">
        <f t="shared" si="48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7"/>
        <v>0</v>
      </c>
      <c r="H255" s="78">
        <v>0</v>
      </c>
      <c r="I255" s="76">
        <v>0</v>
      </c>
      <c r="J255" s="46">
        <f t="shared" si="48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7"/>
        <v>0</v>
      </c>
      <c r="H256" s="78">
        <v>0</v>
      </c>
      <c r="I256" s="76">
        <v>0</v>
      </c>
      <c r="J256" s="46">
        <f t="shared" si="48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8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1139.8200000000002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3045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130</v>
      </c>
      <c r="O264" s="2">
        <v>130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340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2575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209</v>
      </c>
      <c r="M269" s="35"/>
      <c r="N269" s="37">
        <v>2575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T346"/>
  <sheetViews>
    <sheetView zoomScale="70" zoomScaleNormal="70" workbookViewId="0">
      <pane xSplit="10" ySplit="4" topLeftCell="N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50</v>
      </c>
      <c r="F5" s="71"/>
      <c r="G5" s="46">
        <f t="shared" ref="G5:G26" si="0">E5+F5</f>
        <v>50</v>
      </c>
      <c r="H5" s="78">
        <v>0</v>
      </c>
      <c r="I5" s="76">
        <v>0</v>
      </c>
      <c r="J5" s="46">
        <f t="shared" ref="J5:J26" si="1">+G5-H5-K5-I5</f>
        <v>49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143</v>
      </c>
      <c r="F6" s="71"/>
      <c r="G6" s="46">
        <f t="shared" si="0"/>
        <v>143</v>
      </c>
      <c r="H6" s="78">
        <v>0</v>
      </c>
      <c r="I6" s="76">
        <v>0</v>
      </c>
      <c r="J6" s="46">
        <f t="shared" si="1"/>
        <v>143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83</v>
      </c>
      <c r="F22" s="71"/>
      <c r="G22" s="46">
        <f t="shared" si="0"/>
        <v>83</v>
      </c>
      <c r="H22" s="78">
        <v>0</v>
      </c>
      <c r="I22" s="76">
        <v>0</v>
      </c>
      <c r="J22" s="46">
        <f t="shared" si="1"/>
        <v>78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250</v>
      </c>
      <c r="P22" s="123">
        <f t="shared" si="3"/>
        <v>250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1"/>
        <v>35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3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3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59</v>
      </c>
      <c r="F31" s="71"/>
      <c r="G31" s="46">
        <f t="shared" si="5"/>
        <v>59</v>
      </c>
      <c r="H31" s="78">
        <v>0</v>
      </c>
      <c r="I31" s="76">
        <v>0</v>
      </c>
      <c r="J31" s="46">
        <f t="shared" si="6"/>
        <v>58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20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14</v>
      </c>
      <c r="F55" s="71"/>
      <c r="G55" s="46">
        <f t="shared" si="5"/>
        <v>14</v>
      </c>
      <c r="H55" s="78">
        <v>0</v>
      </c>
      <c r="I55" s="76">
        <v>0</v>
      </c>
      <c r="J55" s="46">
        <f t="shared" si="6"/>
        <v>14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6"/>
        <v>20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31</v>
      </c>
      <c r="F62" s="71"/>
      <c r="G62" s="46">
        <f t="shared" si="5"/>
        <v>31</v>
      </c>
      <c r="H62" s="78">
        <v>0</v>
      </c>
      <c r="I62" s="76">
        <v>0</v>
      </c>
      <c r="J62" s="46">
        <f t="shared" si="6"/>
        <v>31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30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25</v>
      </c>
      <c r="F196" s="71"/>
      <c r="G196" s="46">
        <f t="shared" si="30"/>
        <v>25</v>
      </c>
      <c r="H196" s="78">
        <v>0</v>
      </c>
      <c r="I196" s="76">
        <v>0</v>
      </c>
      <c r="J196" s="46">
        <f t="shared" si="31"/>
        <v>25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2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+'1'!J250</f>
        <v>5</v>
      </c>
      <c r="F250" s="71"/>
      <c r="G250" s="46">
        <f t="shared" si="42"/>
        <v>5</v>
      </c>
      <c r="H250" s="78">
        <v>0</v>
      </c>
      <c r="I250" s="76">
        <v>0</v>
      </c>
      <c r="J250" s="46">
        <f t="shared" si="43"/>
        <v>5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122" t="s">
        <v>1432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657.86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650</v>
      </c>
      <c r="O264" s="2">
        <v>60</v>
      </c>
      <c r="P264" s="2">
        <v>100</v>
      </c>
      <c r="Q264" s="88">
        <v>50</v>
      </c>
      <c r="R264" s="2">
        <v>50</v>
      </c>
      <c r="S264" s="2">
        <v>220</v>
      </c>
      <c r="T264" s="2">
        <v>170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AF346"/>
  <sheetViews>
    <sheetView zoomScale="70" zoomScaleNormal="70" workbookViewId="0">
      <pane xSplit="10" ySplit="4" topLeftCell="M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.7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49</v>
      </c>
      <c r="F5" s="71"/>
      <c r="G5" s="46">
        <f t="shared" ref="G5:G26" si="0">E5+F5</f>
        <v>49</v>
      </c>
      <c r="H5" s="78">
        <v>0</v>
      </c>
      <c r="I5" s="76">
        <v>0</v>
      </c>
      <c r="J5" s="46">
        <f t="shared" ref="J5:J26" si="1">+G5-H5-K5-I5</f>
        <v>45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143</v>
      </c>
      <c r="F6" s="71"/>
      <c r="G6" s="46">
        <f t="shared" si="0"/>
        <v>143</v>
      </c>
      <c r="H6" s="78">
        <v>0</v>
      </c>
      <c r="I6" s="76">
        <v>0</v>
      </c>
      <c r="J6" s="46">
        <f t="shared" si="1"/>
        <v>141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78</v>
      </c>
      <c r="F22" s="71"/>
      <c r="G22" s="46">
        <f t="shared" si="0"/>
        <v>78</v>
      </c>
      <c r="H22" s="78">
        <v>0</v>
      </c>
      <c r="I22" s="76">
        <v>0</v>
      </c>
      <c r="J22" s="46">
        <f t="shared" si="1"/>
        <v>77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35</v>
      </c>
      <c r="F24" s="71"/>
      <c r="G24" s="46">
        <f t="shared" si="0"/>
        <v>35</v>
      </c>
      <c r="H24" s="78">
        <v>0</v>
      </c>
      <c r="I24" s="76">
        <v>0</v>
      </c>
      <c r="J24" s="46">
        <f t="shared" si="1"/>
        <v>35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58</v>
      </c>
      <c r="F31" s="71"/>
      <c r="G31" s="46">
        <f t="shared" si="5"/>
        <v>58</v>
      </c>
      <c r="H31" s="78">
        <v>0</v>
      </c>
      <c r="I31" s="76">
        <v>0</v>
      </c>
      <c r="J31" s="46">
        <f t="shared" si="6"/>
        <v>58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3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3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3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75</v>
      </c>
      <c r="P48" s="123">
        <f>SUM(M48-O48)</f>
        <v>75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3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75</v>
      </c>
      <c r="P53" s="123">
        <f>SUM(M53-O53)</f>
        <v>75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14</v>
      </c>
      <c r="F55" s="71"/>
      <c r="G55" s="46">
        <f t="shared" si="5"/>
        <v>14</v>
      </c>
      <c r="H55" s="78">
        <v>0</v>
      </c>
      <c r="I55" s="76">
        <v>0</v>
      </c>
      <c r="J55" s="46">
        <f t="shared" si="6"/>
        <v>14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6"/>
        <v>20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31</v>
      </c>
      <c r="F62" s="71"/>
      <c r="G62" s="46">
        <f t="shared" si="5"/>
        <v>31</v>
      </c>
      <c r="H62" s="78">
        <v>0</v>
      </c>
      <c r="I62" s="76">
        <v>0</v>
      </c>
      <c r="J62" s="46">
        <f t="shared" si="6"/>
        <v>31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18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>
        <v>50</v>
      </c>
      <c r="G131" s="46">
        <f t="shared" si="23"/>
        <v>50</v>
      </c>
      <c r="H131" s="78">
        <v>0</v>
      </c>
      <c r="I131" s="76">
        <v>0</v>
      </c>
      <c r="J131" s="46">
        <f t="shared" si="24"/>
        <v>4</v>
      </c>
      <c r="K131" s="72">
        <v>46</v>
      </c>
      <c r="L131" s="22">
        <v>50</v>
      </c>
      <c r="M131" s="65">
        <f t="shared" si="7"/>
        <v>2300</v>
      </c>
      <c r="N131" s="17" t="s">
        <v>1433</v>
      </c>
      <c r="O131" s="18">
        <v>1610</v>
      </c>
      <c r="P131" s="123">
        <f t="shared" si="8"/>
        <v>690</v>
      </c>
      <c r="Q131" s="90">
        <v>9.91</v>
      </c>
      <c r="R131" s="43">
        <f t="shared" si="9"/>
        <v>455.86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3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3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16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23">
        <f t="shared" si="35"/>
        <v>360</v>
      </c>
      <c r="Q193" s="90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25</v>
      </c>
      <c r="F196" s="71"/>
      <c r="G196" s="46">
        <f t="shared" si="30"/>
        <v>25</v>
      </c>
      <c r="H196" s="78">
        <v>0</v>
      </c>
      <c r="I196" s="76">
        <v>0</v>
      </c>
      <c r="J196" s="46">
        <f t="shared" si="31"/>
        <v>24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16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23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23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23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2</v>
      </c>
      <c r="K249" s="72">
        <v>2</v>
      </c>
      <c r="L249" s="20">
        <v>50</v>
      </c>
      <c r="M249" s="65">
        <f t="shared" si="44"/>
        <v>100</v>
      </c>
      <c r="N249" s="17" t="s">
        <v>16</v>
      </c>
      <c r="O249" s="18"/>
      <c r="P249" s="123">
        <f t="shared" si="4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+'2'!J250</f>
        <v>5</v>
      </c>
      <c r="F250" s="71"/>
      <c r="G250" s="46">
        <f t="shared" si="42"/>
        <v>5</v>
      </c>
      <c r="H250" s="78">
        <v>0</v>
      </c>
      <c r="I250" s="76">
        <v>0</v>
      </c>
      <c r="J250" s="46">
        <f t="shared" si="43"/>
        <v>1</v>
      </c>
      <c r="K250" s="72">
        <v>4</v>
      </c>
      <c r="L250" s="20">
        <v>50</v>
      </c>
      <c r="M250" s="65">
        <f t="shared" si="44"/>
        <v>200</v>
      </c>
      <c r="N250" s="17" t="s">
        <v>16</v>
      </c>
      <c r="O250" s="18"/>
      <c r="P250" s="123">
        <f t="shared" si="45"/>
        <v>200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+'2'!J252</f>
        <v>0</v>
      </c>
      <c r="F252" s="71">
        <v>100</v>
      </c>
      <c r="G252" s="46">
        <f t="shared" si="42"/>
        <v>100</v>
      </c>
      <c r="H252" s="78">
        <v>0</v>
      </c>
      <c r="I252" s="76">
        <v>0</v>
      </c>
      <c r="J252" s="46">
        <f t="shared" si="43"/>
        <v>40</v>
      </c>
      <c r="K252" s="72">
        <v>60</v>
      </c>
      <c r="L252" s="20">
        <v>15</v>
      </c>
      <c r="M252" s="65">
        <f t="shared" si="44"/>
        <v>900</v>
      </c>
      <c r="N252" s="17" t="s">
        <v>1433</v>
      </c>
      <c r="O252" s="18"/>
      <c r="P252" s="123">
        <f t="shared" si="45"/>
        <v>900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+'2'!J253</f>
        <v>0</v>
      </c>
      <c r="F253" s="71">
        <v>100</v>
      </c>
      <c r="G253" s="46">
        <f t="shared" si="42"/>
        <v>100</v>
      </c>
      <c r="H253" s="78">
        <v>0</v>
      </c>
      <c r="I253" s="76">
        <v>0</v>
      </c>
      <c r="J253" s="46">
        <f t="shared" si="43"/>
        <v>52</v>
      </c>
      <c r="K253" s="72">
        <v>48</v>
      </c>
      <c r="L253" s="20">
        <v>15</v>
      </c>
      <c r="M253" s="65">
        <f t="shared" si="44"/>
        <v>720</v>
      </c>
      <c r="N253" s="17" t="s">
        <v>1433</v>
      </c>
      <c r="O253" s="18"/>
      <c r="P253" s="123">
        <f t="shared" si="45"/>
        <v>720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6"/>
        <v>0</v>
      </c>
    </row>
    <row r="257" spans="1:32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3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3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1761.92</v>
      </c>
      <c r="S260" s="75"/>
    </row>
    <row r="261" spans="1:3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3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7225</v>
      </c>
    </row>
    <row r="263" spans="1:3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3150</v>
      </c>
      <c r="O264" s="2">
        <v>85</v>
      </c>
      <c r="P264" s="2">
        <v>280</v>
      </c>
      <c r="Q264" s="88">
        <v>235</v>
      </c>
      <c r="R264" s="2">
        <v>130</v>
      </c>
      <c r="S264" s="2">
        <v>140</v>
      </c>
      <c r="T264" s="2">
        <v>120</v>
      </c>
      <c r="U264" s="2">
        <v>280</v>
      </c>
      <c r="V264" s="2">
        <v>30</v>
      </c>
      <c r="W264" s="2">
        <v>120</v>
      </c>
      <c r="X264" s="2">
        <v>80</v>
      </c>
      <c r="Y264" s="2">
        <v>45</v>
      </c>
      <c r="Z264" s="2">
        <v>150</v>
      </c>
      <c r="AA264" s="2">
        <v>300</v>
      </c>
      <c r="AB264" s="2">
        <v>150</v>
      </c>
      <c r="AC264" s="2">
        <v>60</v>
      </c>
      <c r="AD264" s="2">
        <v>30</v>
      </c>
      <c r="AE264" s="2">
        <v>30</v>
      </c>
      <c r="AF264" s="2">
        <v>885</v>
      </c>
    </row>
    <row r="265" spans="1:3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1810</v>
      </c>
    </row>
    <row r="268" spans="1:3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2265</v>
      </c>
    </row>
    <row r="269" spans="1:3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2265</v>
      </c>
    </row>
    <row r="270" spans="1:3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X346"/>
  <sheetViews>
    <sheetView zoomScale="70" zoomScaleNormal="70" workbookViewId="0">
      <pane xSplit="10" ySplit="4" topLeftCell="L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45</v>
      </c>
      <c r="F5" s="71"/>
      <c r="G5" s="46">
        <f t="shared" ref="G5:G26" si="0">E5+F5</f>
        <v>45</v>
      </c>
      <c r="H5" s="78">
        <v>0</v>
      </c>
      <c r="I5" s="76">
        <v>0</v>
      </c>
      <c r="J5" s="46">
        <f t="shared" ref="J5:J26" si="1">+G5-H5-K5-I5</f>
        <v>45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141</v>
      </c>
      <c r="F6" s="71"/>
      <c r="G6" s="46">
        <f t="shared" si="0"/>
        <v>141</v>
      </c>
      <c r="H6" s="78">
        <v>0</v>
      </c>
      <c r="I6" s="76">
        <v>0</v>
      </c>
      <c r="J6" s="46">
        <f t="shared" si="1"/>
        <v>134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77</v>
      </c>
      <c r="F22" s="71"/>
      <c r="G22" s="46">
        <f t="shared" si="0"/>
        <v>77</v>
      </c>
      <c r="H22" s="78">
        <v>0</v>
      </c>
      <c r="I22" s="76">
        <v>0</v>
      </c>
      <c r="J22" s="46">
        <f t="shared" si="1"/>
        <v>76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35</v>
      </c>
      <c r="F24" s="71"/>
      <c r="G24" s="46">
        <f t="shared" si="0"/>
        <v>35</v>
      </c>
      <c r="H24" s="78">
        <v>0</v>
      </c>
      <c r="I24" s="76">
        <v>0</v>
      </c>
      <c r="J24" s="46">
        <f t="shared" si="1"/>
        <v>33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58</v>
      </c>
      <c r="F31" s="71"/>
      <c r="G31" s="46">
        <f t="shared" si="5"/>
        <v>58</v>
      </c>
      <c r="H31" s="78">
        <v>0</v>
      </c>
      <c r="I31" s="76">
        <v>0</v>
      </c>
      <c r="J31" s="46">
        <f t="shared" si="6"/>
        <v>54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0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>
        <v>325</v>
      </c>
      <c r="P32" s="123">
        <f t="shared" si="3"/>
        <v>325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195</v>
      </c>
      <c r="P33" s="123">
        <f t="shared" si="3"/>
        <v>195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0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>
        <v>260</v>
      </c>
      <c r="P35" s="123">
        <f t="shared" si="3"/>
        <v>260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100</v>
      </c>
      <c r="P46" s="23">
        <f t="shared" si="3"/>
        <v>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3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14</v>
      </c>
      <c r="F55" s="71">
        <v>2</v>
      </c>
      <c r="G55" s="46">
        <f t="shared" si="5"/>
        <v>16</v>
      </c>
      <c r="H55" s="78">
        <v>0</v>
      </c>
      <c r="I55" s="76">
        <v>0</v>
      </c>
      <c r="J55" s="46">
        <f t="shared" si="6"/>
        <v>16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6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3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12</v>
      </c>
      <c r="K57" s="72">
        <v>4</v>
      </c>
      <c r="L57" s="15">
        <v>120</v>
      </c>
      <c r="M57" s="65">
        <f t="shared" si="2"/>
        <v>480</v>
      </c>
      <c r="N57" s="17" t="s">
        <v>16</v>
      </c>
      <c r="O57" s="18">
        <v>140</v>
      </c>
      <c r="P57" s="123">
        <f t="shared" si="3"/>
        <v>340</v>
      </c>
      <c r="Q57" s="121">
        <v>31.29</v>
      </c>
      <c r="R57" s="43">
        <f t="shared" si="4"/>
        <v>125.16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5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6"/>
        <v>20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31</v>
      </c>
      <c r="F62" s="71"/>
      <c r="G62" s="46">
        <f t="shared" si="5"/>
        <v>31</v>
      </c>
      <c r="H62" s="78">
        <v>0</v>
      </c>
      <c r="I62" s="76">
        <v>0</v>
      </c>
      <c r="J62" s="46">
        <f t="shared" si="6"/>
        <v>28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70</v>
      </c>
      <c r="P62" s="123">
        <f t="shared" si="3"/>
        <v>290</v>
      </c>
      <c r="Q62" s="121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22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23">
        <f t="shared" si="35"/>
        <v>840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23</v>
      </c>
      <c r="F217" s="71"/>
      <c r="G217" s="46">
        <f t="shared" si="30"/>
        <v>23</v>
      </c>
      <c r="H217" s="78">
        <v>0</v>
      </c>
      <c r="I217" s="76">
        <v>0</v>
      </c>
      <c r="J217" s="46">
        <f t="shared" si="31"/>
        <v>23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+'3'!J248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3">
        <f t="shared" si="4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+'3'!J250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1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+'3'!J252</f>
        <v>40</v>
      </c>
      <c r="F252" s="71"/>
      <c r="G252" s="46">
        <f t="shared" si="42"/>
        <v>40</v>
      </c>
      <c r="H252" s="78">
        <v>0</v>
      </c>
      <c r="I252" s="76">
        <v>0</v>
      </c>
      <c r="J252" s="46">
        <f t="shared" si="43"/>
        <v>0</v>
      </c>
      <c r="K252" s="72">
        <v>40</v>
      </c>
      <c r="L252" s="20">
        <v>15</v>
      </c>
      <c r="M252" s="65">
        <f t="shared" si="44"/>
        <v>600</v>
      </c>
      <c r="N252" s="17" t="s">
        <v>1433</v>
      </c>
      <c r="O252" s="18"/>
      <c r="P252" s="123">
        <f t="shared" si="45"/>
        <v>600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+'3'!J253</f>
        <v>52</v>
      </c>
      <c r="F253" s="71"/>
      <c r="G253" s="46">
        <f t="shared" si="42"/>
        <v>52</v>
      </c>
      <c r="H253" s="78">
        <v>0</v>
      </c>
      <c r="I253" s="76">
        <v>0</v>
      </c>
      <c r="J253" s="46">
        <f t="shared" si="43"/>
        <v>25</v>
      </c>
      <c r="K253" s="72">
        <v>27</v>
      </c>
      <c r="L253" s="20">
        <v>15</v>
      </c>
      <c r="M253" s="65">
        <f t="shared" si="44"/>
        <v>405</v>
      </c>
      <c r="N253" s="17" t="s">
        <v>1433</v>
      </c>
      <c r="O253" s="18"/>
      <c r="P253" s="123">
        <f t="shared" si="45"/>
        <v>405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 t="s">
        <v>434</v>
      </c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/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45"/>
        <v>0</v>
      </c>
      <c r="Q257" s="90"/>
      <c r="R257" s="43">
        <f t="shared" ref="R257" si="52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2091.2999999999997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6720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2125</v>
      </c>
      <c r="O264" s="2">
        <v>50</v>
      </c>
      <c r="P264" s="2">
        <v>520</v>
      </c>
      <c r="Q264" s="88">
        <v>100</v>
      </c>
      <c r="R264" s="2">
        <v>15</v>
      </c>
      <c r="S264" s="2">
        <v>100</v>
      </c>
      <c r="T264" s="2">
        <v>540</v>
      </c>
      <c r="U264" s="2">
        <v>200</v>
      </c>
      <c r="V264" s="2">
        <v>160</v>
      </c>
      <c r="W264" s="2">
        <v>360</v>
      </c>
      <c r="X264" s="2">
        <v>80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239</v>
      </c>
      <c r="O266" s="2" t="s">
        <v>1434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1210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3146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3146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AD346"/>
  <sheetViews>
    <sheetView zoomScale="70" zoomScaleNormal="70" workbookViewId="0">
      <pane xSplit="10" ySplit="4" topLeftCell="K244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6.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45</v>
      </c>
      <c r="F5" s="71">
        <v>30</v>
      </c>
      <c r="G5" s="46">
        <f t="shared" ref="G5:G26" si="0">E5+F5</f>
        <v>75</v>
      </c>
      <c r="H5" s="78">
        <v>0</v>
      </c>
      <c r="I5" s="76">
        <v>0</v>
      </c>
      <c r="J5" s="46">
        <f t="shared" ref="J5:J26" si="1">+G5-H5-K5-I5</f>
        <v>72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134</v>
      </c>
      <c r="F6" s="71">
        <v>40</v>
      </c>
      <c r="G6" s="46">
        <f t="shared" si="0"/>
        <v>174</v>
      </c>
      <c r="H6" s="78">
        <v>0</v>
      </c>
      <c r="I6" s="76">
        <v>0</v>
      </c>
      <c r="J6" s="46">
        <f t="shared" si="1"/>
        <v>167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14</v>
      </c>
      <c r="F11" s="71">
        <v>15</v>
      </c>
      <c r="G11" s="46">
        <f t="shared" si="0"/>
        <v>29</v>
      </c>
      <c r="H11" s="78">
        <v>0</v>
      </c>
      <c r="I11" s="76">
        <v>0</v>
      </c>
      <c r="J11" s="46">
        <f t="shared" si="1"/>
        <v>29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>
        <v>7</v>
      </c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2</v>
      </c>
      <c r="F21" s="71">
        <v>7</v>
      </c>
      <c r="G21" s="46">
        <f t="shared" si="0"/>
        <v>9</v>
      </c>
      <c r="H21" s="78">
        <v>0</v>
      </c>
      <c r="I21" s="76">
        <v>0</v>
      </c>
      <c r="J21" s="46">
        <f t="shared" si="1"/>
        <v>7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84</v>
      </c>
      <c r="P21" s="123">
        <f t="shared" si="3"/>
        <v>86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76</v>
      </c>
      <c r="F22" s="71">
        <v>35</v>
      </c>
      <c r="G22" s="46">
        <f t="shared" si="0"/>
        <v>111</v>
      </c>
      <c r="H22" s="78">
        <v>0</v>
      </c>
      <c r="I22" s="76">
        <v>0</v>
      </c>
      <c r="J22" s="46">
        <f t="shared" si="1"/>
        <v>101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123">
        <f t="shared" si="3"/>
        <v>1000</v>
      </c>
      <c r="Q22" s="121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33</v>
      </c>
      <c r="F24" s="71">
        <v>15</v>
      </c>
      <c r="G24" s="46">
        <f t="shared" si="0"/>
        <v>48</v>
      </c>
      <c r="H24" s="78">
        <v>0</v>
      </c>
      <c r="I24" s="76">
        <v>0</v>
      </c>
      <c r="J24" s="46">
        <f t="shared" si="1"/>
        <v>47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21</v>
      </c>
      <c r="F28" s="71">
        <v>15</v>
      </c>
      <c r="G28" s="46">
        <f t="shared" si="5"/>
        <v>36</v>
      </c>
      <c r="H28" s="78">
        <v>0</v>
      </c>
      <c r="I28" s="76">
        <v>0</v>
      </c>
      <c r="J28" s="46">
        <f t="shared" si="6"/>
        <v>36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54</v>
      </c>
      <c r="F31" s="71">
        <v>25</v>
      </c>
      <c r="G31" s="46">
        <f t="shared" si="5"/>
        <v>79</v>
      </c>
      <c r="H31" s="78">
        <v>0</v>
      </c>
      <c r="I31" s="76">
        <v>0</v>
      </c>
      <c r="J31" s="46">
        <f t="shared" si="6"/>
        <v>78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>
        <v>10</v>
      </c>
      <c r="G32" s="46">
        <f t="shared" si="5"/>
        <v>10</v>
      </c>
      <c r="H32" s="78">
        <v>0</v>
      </c>
      <c r="I32" s="76">
        <v>0</v>
      </c>
      <c r="J32" s="46">
        <f t="shared" si="6"/>
        <v>7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>
        <v>10</v>
      </c>
      <c r="G33" s="46">
        <f t="shared" si="5"/>
        <v>10</v>
      </c>
      <c r="H33" s="78">
        <v>0</v>
      </c>
      <c r="I33" s="76">
        <v>0</v>
      </c>
      <c r="J33" s="46">
        <f t="shared" si="6"/>
        <v>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2</v>
      </c>
      <c r="F39" s="71">
        <v>10</v>
      </c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4</v>
      </c>
      <c r="F41" s="71">
        <v>5</v>
      </c>
      <c r="G41" s="46">
        <f t="shared" si="5"/>
        <v>9</v>
      </c>
      <c r="H41" s="78">
        <v>0</v>
      </c>
      <c r="I41" s="76">
        <v>0</v>
      </c>
      <c r="J41" s="46">
        <f t="shared" si="6"/>
        <v>7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3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12</v>
      </c>
      <c r="F46" s="71">
        <v>5</v>
      </c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1</v>
      </c>
      <c r="F47" s="71">
        <v>3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11</v>
      </c>
      <c r="F48" s="71">
        <v>5</v>
      </c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7</v>
      </c>
      <c r="F49" s="71">
        <v>5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9</v>
      </c>
      <c r="F50" s="71">
        <v>5</v>
      </c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15</v>
      </c>
      <c r="F53" s="71">
        <v>5</v>
      </c>
      <c r="G53" s="46">
        <f t="shared" si="5"/>
        <v>20</v>
      </c>
      <c r="H53" s="78">
        <v>0</v>
      </c>
      <c r="I53" s="76">
        <v>0</v>
      </c>
      <c r="J53" s="46">
        <f t="shared" si="6"/>
        <v>18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16</v>
      </c>
      <c r="F55" s="71">
        <v>10</v>
      </c>
      <c r="G55" s="46">
        <f t="shared" si="5"/>
        <v>26</v>
      </c>
      <c r="H55" s="78">
        <v>0</v>
      </c>
      <c r="I55" s="76">
        <v>0</v>
      </c>
      <c r="J55" s="46">
        <f t="shared" si="6"/>
        <v>24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3">
        <f>SUM(M55-O55)</f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6</v>
      </c>
      <c r="F56" s="71">
        <v>3</v>
      </c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12</v>
      </c>
      <c r="F57" s="71">
        <v>10</v>
      </c>
      <c r="G57" s="46">
        <f t="shared" si="5"/>
        <v>22</v>
      </c>
      <c r="H57" s="78">
        <v>0</v>
      </c>
      <c r="I57" s="76">
        <v>0</v>
      </c>
      <c r="J57" s="46">
        <f t="shared" si="6"/>
        <v>20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5</v>
      </c>
      <c r="F58" s="71">
        <v>5</v>
      </c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20</v>
      </c>
      <c r="F59" s="71">
        <v>10</v>
      </c>
      <c r="G59" s="46">
        <f t="shared" si="5"/>
        <v>30</v>
      </c>
      <c r="H59" s="78">
        <v>1</v>
      </c>
      <c r="I59" s="76">
        <v>0</v>
      </c>
      <c r="J59" s="46">
        <f t="shared" si="6"/>
        <v>28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3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28</v>
      </c>
      <c r="F62" s="71"/>
      <c r="G62" s="46">
        <f t="shared" si="5"/>
        <v>28</v>
      </c>
      <c r="H62" s="78">
        <v>0</v>
      </c>
      <c r="I62" s="76">
        <v>0</v>
      </c>
      <c r="J62" s="46">
        <f t="shared" si="6"/>
        <v>27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3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9</v>
      </c>
      <c r="F77" s="71">
        <v>10</v>
      </c>
      <c r="G77" s="46">
        <f t="shared" si="5"/>
        <v>19</v>
      </c>
      <c r="H77" s="78">
        <v>0</v>
      </c>
      <c r="I77" s="76">
        <v>0</v>
      </c>
      <c r="J77" s="46">
        <f t="shared" si="6"/>
        <v>10</v>
      </c>
      <c r="K77" s="72">
        <v>9</v>
      </c>
      <c r="L77" s="21">
        <v>50</v>
      </c>
      <c r="M77" s="65">
        <f t="shared" si="2"/>
        <v>450</v>
      </c>
      <c r="N77" s="17" t="s">
        <v>16</v>
      </c>
      <c r="O77" s="18">
        <v>225</v>
      </c>
      <c r="P77" s="123">
        <f t="shared" si="3"/>
        <v>225</v>
      </c>
      <c r="Q77" s="90">
        <v>25.15</v>
      </c>
      <c r="R77" s="43">
        <f t="shared" si="4"/>
        <v>226.35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16</v>
      </c>
      <c r="F112" s="71">
        <v>10</v>
      </c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5</v>
      </c>
      <c r="F113" s="71">
        <v>5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18</v>
      </c>
      <c r="F115" s="71"/>
      <c r="G115" s="46">
        <f t="shared" si="23"/>
        <v>18</v>
      </c>
      <c r="H115" s="78">
        <v>1</v>
      </c>
      <c r="I115" s="76">
        <v>0</v>
      </c>
      <c r="J115" s="46">
        <f t="shared" si="24"/>
        <v>16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0</v>
      </c>
      <c r="K131" s="72">
        <v>4</v>
      </c>
      <c r="L131" s="22">
        <v>50</v>
      </c>
      <c r="M131" s="65">
        <f t="shared" si="7"/>
        <v>200</v>
      </c>
      <c r="N131" s="17" t="s">
        <v>1433</v>
      </c>
      <c r="O131" s="18">
        <v>160</v>
      </c>
      <c r="P131" s="123">
        <f t="shared" si="8"/>
        <v>40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3</v>
      </c>
      <c r="F133" s="71">
        <v>10</v>
      </c>
      <c r="G133" s="46">
        <f t="shared" si="23"/>
        <v>13</v>
      </c>
      <c r="H133" s="78">
        <v>0</v>
      </c>
      <c r="I133" s="76">
        <v>0</v>
      </c>
      <c r="J133" s="46">
        <f t="shared" si="24"/>
        <v>12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4</v>
      </c>
      <c r="F175" s="71">
        <v>5</v>
      </c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6</v>
      </c>
      <c r="F180" s="71">
        <v>10</v>
      </c>
      <c r="G180" s="46">
        <f t="shared" si="30"/>
        <v>16</v>
      </c>
      <c r="H180" s="78">
        <v>0</v>
      </c>
      <c r="I180" s="76">
        <v>0</v>
      </c>
      <c r="J180" s="46">
        <f t="shared" si="31"/>
        <v>16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6</v>
      </c>
      <c r="F185" s="71">
        <v>20</v>
      </c>
      <c r="G185" s="46">
        <f t="shared" si="30"/>
        <v>26</v>
      </c>
      <c r="H185" s="78">
        <v>0</v>
      </c>
      <c r="I185" s="76">
        <v>0</v>
      </c>
      <c r="J185" s="46">
        <f t="shared" si="31"/>
        <v>26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16</v>
      </c>
      <c r="F193" s="71">
        <v>10</v>
      </c>
      <c r="G193" s="46">
        <f t="shared" si="30"/>
        <v>26</v>
      </c>
      <c r="H193" s="78">
        <v>0</v>
      </c>
      <c r="I193" s="76">
        <v>0</v>
      </c>
      <c r="J193" s="46">
        <f t="shared" si="31"/>
        <v>23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22</v>
      </c>
      <c r="F194" s="71">
        <v>20</v>
      </c>
      <c r="G194" s="46">
        <f t="shared" si="30"/>
        <v>42</v>
      </c>
      <c r="H194" s="78">
        <v>0</v>
      </c>
      <c r="I194" s="76">
        <v>0</v>
      </c>
      <c r="J194" s="46">
        <f t="shared" si="31"/>
        <v>40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>
        <v>10</v>
      </c>
      <c r="G195" s="46">
        <f t="shared" si="30"/>
        <v>10</v>
      </c>
      <c r="H195" s="78">
        <v>0</v>
      </c>
      <c r="I195" s="76">
        <v>0</v>
      </c>
      <c r="J195" s="46">
        <f t="shared" si="31"/>
        <v>9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23</v>
      </c>
      <c r="F196" s="71">
        <v>10</v>
      </c>
      <c r="G196" s="46">
        <f t="shared" si="30"/>
        <v>33</v>
      </c>
      <c r="H196" s="78">
        <v>0</v>
      </c>
      <c r="I196" s="76">
        <v>0</v>
      </c>
      <c r="J196" s="46">
        <f t="shared" si="31"/>
        <v>30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3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23</v>
      </c>
      <c r="F217" s="71"/>
      <c r="G217" s="46">
        <f t="shared" si="30"/>
        <v>23</v>
      </c>
      <c r="H217" s="78">
        <v>0</v>
      </c>
      <c r="I217" s="76">
        <v>0</v>
      </c>
      <c r="J217" s="46">
        <f t="shared" si="31"/>
        <v>23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+'4'!J248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+'4'!J249</f>
        <v>1</v>
      </c>
      <c r="F249" s="71">
        <v>5</v>
      </c>
      <c r="G249" s="46">
        <f t="shared" si="42"/>
        <v>6</v>
      </c>
      <c r="H249" s="78">
        <v>0</v>
      </c>
      <c r="I249" s="76">
        <v>0</v>
      </c>
      <c r="J249" s="46">
        <f t="shared" si="43"/>
        <v>4</v>
      </c>
      <c r="K249" s="72">
        <v>2</v>
      </c>
      <c r="L249" s="20">
        <v>50</v>
      </c>
      <c r="M249" s="65">
        <f t="shared" si="44"/>
        <v>100</v>
      </c>
      <c r="N249" s="17" t="s">
        <v>16</v>
      </c>
      <c r="O249" s="18">
        <v>25</v>
      </c>
      <c r="P249" s="123">
        <f t="shared" si="45"/>
        <v>75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+'4'!J250</f>
        <v>1</v>
      </c>
      <c r="F250" s="71">
        <v>5</v>
      </c>
      <c r="G250" s="46">
        <f t="shared" si="42"/>
        <v>6</v>
      </c>
      <c r="H250" s="78">
        <v>0</v>
      </c>
      <c r="I250" s="76">
        <v>0</v>
      </c>
      <c r="J250" s="46">
        <f t="shared" si="43"/>
        <v>5</v>
      </c>
      <c r="K250" s="72">
        <v>1</v>
      </c>
      <c r="L250" s="20">
        <v>50</v>
      </c>
      <c r="M250" s="65">
        <f t="shared" si="44"/>
        <v>50</v>
      </c>
      <c r="N250" s="17" t="s">
        <v>16</v>
      </c>
      <c r="O250" s="18">
        <v>50</v>
      </c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1433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+'4'!J253</f>
        <v>25</v>
      </c>
      <c r="F253" s="71"/>
      <c r="G253" s="46">
        <f t="shared" si="42"/>
        <v>25</v>
      </c>
      <c r="H253" s="78">
        <v>0</v>
      </c>
      <c r="I253" s="76">
        <v>0</v>
      </c>
      <c r="J253" s="46">
        <f t="shared" si="43"/>
        <v>1</v>
      </c>
      <c r="K253" s="72">
        <v>24</v>
      </c>
      <c r="L253" s="20">
        <v>15</v>
      </c>
      <c r="M253" s="65">
        <f t="shared" si="44"/>
        <v>360</v>
      </c>
      <c r="N253" s="17" t="s">
        <v>1433</v>
      </c>
      <c r="O253" s="18">
        <v>120</v>
      </c>
      <c r="P253" s="123">
        <f t="shared" si="45"/>
        <v>240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6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3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2068.5199999999995</v>
      </c>
      <c r="S260" s="75"/>
    </row>
    <row r="261" spans="1:3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3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6165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3328</v>
      </c>
      <c r="O264" s="2">
        <v>120</v>
      </c>
      <c r="P264" s="2">
        <v>250</v>
      </c>
      <c r="Q264" s="88">
        <v>570</v>
      </c>
      <c r="R264" s="2">
        <v>100</v>
      </c>
      <c r="S264" s="2">
        <v>60</v>
      </c>
      <c r="T264" s="2">
        <v>200</v>
      </c>
      <c r="U264" s="2">
        <v>300</v>
      </c>
      <c r="V264" s="2">
        <v>115</v>
      </c>
      <c r="W264" s="2">
        <v>50</v>
      </c>
      <c r="X264" s="2">
        <v>200</v>
      </c>
      <c r="Y264" s="2">
        <v>20</v>
      </c>
      <c r="Z264" s="2">
        <v>50</v>
      </c>
      <c r="AA264" s="2">
        <v>183</v>
      </c>
      <c r="AB264" s="2">
        <v>500</v>
      </c>
      <c r="AC264" s="2">
        <v>170</v>
      </c>
      <c r="AD264" s="2">
        <v>440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924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1913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1913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72</v>
      </c>
      <c r="F5" s="71"/>
      <c r="G5" s="46">
        <f t="shared" ref="G5:G26" si="0">E5+F5</f>
        <v>72</v>
      </c>
      <c r="H5" s="78">
        <v>0</v>
      </c>
      <c r="I5" s="76">
        <v>0</v>
      </c>
      <c r="J5" s="46">
        <f t="shared" ref="J5:J26" si="1">+G5-H5-K5-I5</f>
        <v>65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3">
        <f>SUM(M5-O5)</f>
        <v>350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167</v>
      </c>
      <c r="F6" s="71"/>
      <c r="G6" s="46">
        <f t="shared" si="0"/>
        <v>167</v>
      </c>
      <c r="H6" s="78">
        <v>0</v>
      </c>
      <c r="I6" s="76">
        <v>0</v>
      </c>
      <c r="J6" s="46">
        <f t="shared" si="1"/>
        <v>158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23">
        <f t="shared" ref="P6:P80" si="3">SUM(M6-O6)</f>
        <v>900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29</v>
      </c>
      <c r="F11" s="71"/>
      <c r="G11" s="46">
        <f t="shared" si="0"/>
        <v>29</v>
      </c>
      <c r="H11" s="78">
        <v>0</v>
      </c>
      <c r="I11" s="76">
        <v>0</v>
      </c>
      <c r="J11" s="46">
        <f t="shared" si="1"/>
        <v>27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3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/>
      <c r="P21" s="123">
        <f t="shared" si="3"/>
        <v>340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101</v>
      </c>
      <c r="F22" s="71"/>
      <c r="G22" s="46">
        <f t="shared" si="0"/>
        <v>101</v>
      </c>
      <c r="H22" s="78">
        <v>0</v>
      </c>
      <c r="I22" s="76">
        <v>0</v>
      </c>
      <c r="J22" s="46">
        <f t="shared" si="1"/>
        <v>99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47</v>
      </c>
      <c r="F24" s="71"/>
      <c r="G24" s="46">
        <f t="shared" si="0"/>
        <v>47</v>
      </c>
      <c r="H24" s="78">
        <v>0</v>
      </c>
      <c r="I24" s="76">
        <v>0</v>
      </c>
      <c r="J24" s="46">
        <f t="shared" si="1"/>
        <v>45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36</v>
      </c>
      <c r="F28" s="71"/>
      <c r="G28" s="46">
        <f t="shared" si="5"/>
        <v>36</v>
      </c>
      <c r="H28" s="78">
        <v>0</v>
      </c>
      <c r="I28" s="76">
        <v>0</v>
      </c>
      <c r="J28" s="46">
        <f t="shared" si="6"/>
        <v>35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78</v>
      </c>
      <c r="F31" s="71"/>
      <c r="G31" s="46">
        <f t="shared" si="5"/>
        <v>78</v>
      </c>
      <c r="H31" s="78">
        <v>0</v>
      </c>
      <c r="I31" s="76">
        <v>0</v>
      </c>
      <c r="J31" s="46">
        <f t="shared" si="6"/>
        <v>78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3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7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3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8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50</v>
      </c>
      <c r="P39" s="123">
        <f t="shared" si="3"/>
        <v>150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4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23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14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3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0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3">
        <f t="shared" si="3"/>
        <v>200</v>
      </c>
      <c r="Q47" s="121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123">
        <f>SUM(M53-O53)</f>
        <v>100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21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105</v>
      </c>
      <c r="P55" s="123">
        <f>SUM(M55-O55)</f>
        <v>255</v>
      </c>
      <c r="Q55" s="121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3">
        <f>SUM(M56-O56)</f>
        <v>120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18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28</v>
      </c>
      <c r="F59" s="71"/>
      <c r="G59" s="46">
        <f t="shared" si="5"/>
        <v>28</v>
      </c>
      <c r="H59" s="78">
        <v>0</v>
      </c>
      <c r="I59" s="76">
        <v>0</v>
      </c>
      <c r="J59" s="46">
        <f t="shared" si="6"/>
        <v>26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3">
        <f t="shared" si="3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27</v>
      </c>
      <c r="F62" s="71"/>
      <c r="G62" s="46">
        <f t="shared" si="5"/>
        <v>27</v>
      </c>
      <c r="H62" s="78">
        <v>0</v>
      </c>
      <c r="I62" s="76">
        <v>0</v>
      </c>
      <c r="J62" s="46">
        <f t="shared" si="6"/>
        <v>26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3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6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3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2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3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8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3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16</v>
      </c>
      <c r="F180" s="71"/>
      <c r="G180" s="46">
        <f t="shared" si="30"/>
        <v>16</v>
      </c>
      <c r="H180" s="78">
        <v>0</v>
      </c>
      <c r="I180" s="76">
        <v>0</v>
      </c>
      <c r="J180" s="46">
        <f t="shared" si="31"/>
        <v>13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23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26</v>
      </c>
      <c r="F185" s="71"/>
      <c r="G185" s="46">
        <f t="shared" si="30"/>
        <v>26</v>
      </c>
      <c r="H185" s="78">
        <v>0</v>
      </c>
      <c r="I185" s="76">
        <v>0</v>
      </c>
      <c r="J185" s="46">
        <f t="shared" si="31"/>
        <v>24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3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40</v>
      </c>
      <c r="F194" s="71"/>
      <c r="G194" s="46">
        <f t="shared" si="30"/>
        <v>40</v>
      </c>
      <c r="H194" s="78">
        <v>0</v>
      </c>
      <c r="I194" s="76">
        <v>0</v>
      </c>
      <c r="J194" s="46">
        <f t="shared" si="31"/>
        <v>34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3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30</v>
      </c>
      <c r="F196" s="71"/>
      <c r="G196" s="46">
        <f t="shared" si="30"/>
        <v>30</v>
      </c>
      <c r="H196" s="78">
        <v>0</v>
      </c>
      <c r="I196" s="76">
        <v>0</v>
      </c>
      <c r="J196" s="46">
        <f t="shared" si="31"/>
        <v>28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3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13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23">
        <f t="shared" si="35"/>
        <v>450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23</v>
      </c>
      <c r="F217" s="71"/>
      <c r="G217" s="46">
        <f t="shared" si="30"/>
        <v>23</v>
      </c>
      <c r="H217" s="78">
        <v>0</v>
      </c>
      <c r="I217" s="76">
        <v>0</v>
      </c>
      <c r="J217" s="46">
        <f t="shared" si="31"/>
        <v>22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23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5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+'5'!J248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+'5'!J249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3">
        <f t="shared" si="4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+'5'!J250</f>
        <v>5</v>
      </c>
      <c r="F250" s="71"/>
      <c r="G250" s="46">
        <f t="shared" si="42"/>
        <v>5</v>
      </c>
      <c r="H250" s="78">
        <v>0</v>
      </c>
      <c r="I250" s="76">
        <v>0</v>
      </c>
      <c r="J250" s="46">
        <f t="shared" si="43"/>
        <v>3</v>
      </c>
      <c r="K250" s="72">
        <v>2</v>
      </c>
      <c r="L250" s="20">
        <v>50</v>
      </c>
      <c r="M250" s="65">
        <f t="shared" si="44"/>
        <v>100</v>
      </c>
      <c r="N250" s="17" t="s">
        <v>16</v>
      </c>
      <c r="O250" s="18"/>
      <c r="P250" s="123">
        <f t="shared" si="45"/>
        <v>100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+'5'!J253</f>
        <v>1</v>
      </c>
      <c r="F253" s="71"/>
      <c r="G253" s="46">
        <f t="shared" si="42"/>
        <v>1</v>
      </c>
      <c r="H253" s="78">
        <v>0</v>
      </c>
      <c r="I253" s="76">
        <v>0</v>
      </c>
      <c r="J253" s="46">
        <f t="shared" si="43"/>
        <v>0</v>
      </c>
      <c r="K253" s="72">
        <v>1</v>
      </c>
      <c r="L253" s="20">
        <v>15</v>
      </c>
      <c r="M253" s="65">
        <f t="shared" si="44"/>
        <v>15</v>
      </c>
      <c r="N253" s="17" t="s">
        <v>16</v>
      </c>
      <c r="O253" s="18">
        <v>5</v>
      </c>
      <c r="P253" s="123">
        <f t="shared" si="45"/>
        <v>10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2906.1299999999997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7790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2940</v>
      </c>
      <c r="O264" s="2">
        <v>165</v>
      </c>
      <c r="P264" s="2">
        <v>300</v>
      </c>
      <c r="Q264" s="88">
        <v>420</v>
      </c>
      <c r="R264" s="2">
        <v>295</v>
      </c>
      <c r="S264" s="2">
        <v>60</v>
      </c>
      <c r="T264" s="2">
        <v>130</v>
      </c>
      <c r="U264" s="2">
        <v>200</v>
      </c>
      <c r="V264" s="2">
        <v>370</v>
      </c>
      <c r="W264" s="2">
        <v>100</v>
      </c>
      <c r="X264" s="2">
        <v>370</v>
      </c>
      <c r="Y264" s="2">
        <v>100</v>
      </c>
      <c r="Z264" s="2">
        <v>170</v>
      </c>
      <c r="AA264" s="2">
        <v>200</v>
      </c>
      <c r="AB264" s="2">
        <v>60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435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4415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4415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65</v>
      </c>
      <c r="F5" s="71"/>
      <c r="G5" s="46">
        <f t="shared" ref="G5:G26" si="0">E5+F5</f>
        <v>65</v>
      </c>
      <c r="H5" s="78">
        <v>0</v>
      </c>
      <c r="I5" s="76">
        <v>0</v>
      </c>
      <c r="J5" s="46">
        <f t="shared" ref="J5:J26" si="1">+G5-H5-K5-I5</f>
        <v>64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158</v>
      </c>
      <c r="F6" s="71"/>
      <c r="G6" s="46">
        <f t="shared" si="0"/>
        <v>158</v>
      </c>
      <c r="H6" s="78">
        <v>0</v>
      </c>
      <c r="I6" s="76">
        <v>0</v>
      </c>
      <c r="J6" s="46">
        <f t="shared" si="1"/>
        <v>158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27</v>
      </c>
      <c r="F11" s="71"/>
      <c r="G11" s="46">
        <f t="shared" si="0"/>
        <v>27</v>
      </c>
      <c r="H11" s="78">
        <v>0</v>
      </c>
      <c r="I11" s="76">
        <v>0</v>
      </c>
      <c r="J11" s="46">
        <f t="shared" si="1"/>
        <v>26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99</v>
      </c>
      <c r="F22" s="71"/>
      <c r="G22" s="46">
        <f t="shared" si="0"/>
        <v>99</v>
      </c>
      <c r="H22" s="78">
        <v>0</v>
      </c>
      <c r="I22" s="76">
        <v>0</v>
      </c>
      <c r="J22" s="46">
        <f t="shared" si="1"/>
        <v>99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45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35</v>
      </c>
      <c r="F28" s="71"/>
      <c r="G28" s="46">
        <f t="shared" si="5"/>
        <v>35</v>
      </c>
      <c r="H28" s="78">
        <v>0</v>
      </c>
      <c r="I28" s="76">
        <v>0</v>
      </c>
      <c r="J28" s="46">
        <f t="shared" si="6"/>
        <v>34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78</v>
      </c>
      <c r="F31" s="71"/>
      <c r="G31" s="46">
        <f t="shared" si="5"/>
        <v>78</v>
      </c>
      <c r="H31" s="78">
        <v>0</v>
      </c>
      <c r="I31" s="76">
        <v>0</v>
      </c>
      <c r="J31" s="46">
        <f t="shared" si="6"/>
        <v>78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26</v>
      </c>
      <c r="F59" s="71"/>
      <c r="G59" s="46">
        <f t="shared" si="5"/>
        <v>26</v>
      </c>
      <c r="H59" s="78">
        <v>0</v>
      </c>
      <c r="I59" s="76">
        <v>0</v>
      </c>
      <c r="J59" s="46">
        <f t="shared" si="6"/>
        <v>22</v>
      </c>
      <c r="K59" s="72">
        <v>4</v>
      </c>
      <c r="L59" s="15">
        <v>120</v>
      </c>
      <c r="M59" s="65">
        <f t="shared" si="2"/>
        <v>480</v>
      </c>
      <c r="N59" s="17" t="s">
        <v>16</v>
      </c>
      <c r="O59" s="18">
        <v>215</v>
      </c>
      <c r="P59" s="123">
        <f t="shared" si="3"/>
        <v>265</v>
      </c>
      <c r="Q59" s="121">
        <v>29.83</v>
      </c>
      <c r="R59" s="43">
        <f t="shared" si="4"/>
        <v>119.32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26</v>
      </c>
      <c r="F62" s="71"/>
      <c r="G62" s="46">
        <f t="shared" si="5"/>
        <v>26</v>
      </c>
      <c r="H62" s="78">
        <v>0</v>
      </c>
      <c r="I62" s="76">
        <v>0</v>
      </c>
      <c r="J62" s="46">
        <f t="shared" si="6"/>
        <v>22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215</v>
      </c>
      <c r="P62" s="123">
        <f t="shared" si="3"/>
        <v>265</v>
      </c>
      <c r="Q62" s="121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34</v>
      </c>
      <c r="F194" s="71"/>
      <c r="G194" s="46">
        <f t="shared" si="30"/>
        <v>34</v>
      </c>
      <c r="H194" s="78">
        <v>0</v>
      </c>
      <c r="I194" s="76">
        <v>0</v>
      </c>
      <c r="J194" s="46">
        <f t="shared" si="31"/>
        <v>33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22</v>
      </c>
      <c r="F217" s="71"/>
      <c r="G217" s="46">
        <f t="shared" si="30"/>
        <v>22</v>
      </c>
      <c r="H217" s="78">
        <v>0</v>
      </c>
      <c r="I217" s="76">
        <v>0</v>
      </c>
      <c r="J217" s="46">
        <f t="shared" si="31"/>
        <v>22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2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+'6'!J248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+'6'!J249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+'6'!J250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122" t="s">
        <v>1432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613.97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590</v>
      </c>
      <c r="O264" s="2">
        <v>160</v>
      </c>
      <c r="P264" s="2">
        <v>430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64</v>
      </c>
      <c r="F5" s="71"/>
      <c r="G5" s="46">
        <f t="shared" ref="G5:G26" si="0">E5+F5</f>
        <v>64</v>
      </c>
      <c r="H5" s="78">
        <v>0</v>
      </c>
      <c r="I5" s="76">
        <v>0</v>
      </c>
      <c r="J5" s="46">
        <f t="shared" ref="J5:J26" si="1">+G5-H5-K5-I5</f>
        <v>64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158</v>
      </c>
      <c r="F6" s="71"/>
      <c r="G6" s="46">
        <f t="shared" si="0"/>
        <v>158</v>
      </c>
      <c r="H6" s="78">
        <v>0</v>
      </c>
      <c r="I6" s="76">
        <v>0</v>
      </c>
      <c r="J6" s="46">
        <f t="shared" si="1"/>
        <v>158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26</v>
      </c>
      <c r="F11" s="71"/>
      <c r="G11" s="46">
        <f t="shared" si="0"/>
        <v>26</v>
      </c>
      <c r="H11" s="78">
        <v>0</v>
      </c>
      <c r="I11" s="76">
        <v>0</v>
      </c>
      <c r="J11" s="46">
        <f t="shared" si="1"/>
        <v>24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99</v>
      </c>
      <c r="F22" s="71"/>
      <c r="G22" s="46">
        <f t="shared" si="0"/>
        <v>99</v>
      </c>
      <c r="H22" s="78">
        <v>0</v>
      </c>
      <c r="I22" s="76">
        <v>0</v>
      </c>
      <c r="J22" s="46">
        <f t="shared" si="1"/>
        <v>99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45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34</v>
      </c>
      <c r="F28" s="71"/>
      <c r="G28" s="46">
        <f t="shared" si="5"/>
        <v>34</v>
      </c>
      <c r="H28" s="78">
        <v>0</v>
      </c>
      <c r="I28" s="76">
        <v>0</v>
      </c>
      <c r="J28" s="46">
        <f t="shared" si="6"/>
        <v>34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78</v>
      </c>
      <c r="F31" s="71"/>
      <c r="G31" s="46">
        <f t="shared" si="5"/>
        <v>78</v>
      </c>
      <c r="H31" s="78">
        <v>0</v>
      </c>
      <c r="I31" s="76">
        <v>0</v>
      </c>
      <c r="J31" s="46">
        <f t="shared" si="6"/>
        <v>77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22</v>
      </c>
      <c r="F59" s="71"/>
      <c r="G59" s="46">
        <f t="shared" si="5"/>
        <v>22</v>
      </c>
      <c r="H59" s="78">
        <v>0</v>
      </c>
      <c r="I59" s="76">
        <v>0</v>
      </c>
      <c r="J59" s="46">
        <f t="shared" si="6"/>
        <v>22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22</v>
      </c>
      <c r="F217" s="71"/>
      <c r="G217" s="46">
        <f t="shared" si="30"/>
        <v>22</v>
      </c>
      <c r="H217" s="78">
        <v>0</v>
      </c>
      <c r="I217" s="76">
        <v>0</v>
      </c>
      <c r="J217" s="46">
        <f t="shared" si="31"/>
        <v>22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2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+'7'!J248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+'7'!J249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3">
        <f t="shared" si="4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+'7'!J250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122" t="s">
        <v>1432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280</v>
      </c>
      <c r="O264" s="2">
        <v>50</v>
      </c>
      <c r="P264" s="2">
        <v>50</v>
      </c>
      <c r="Q264" s="88">
        <v>50</v>
      </c>
      <c r="R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64</v>
      </c>
      <c r="F5" s="71"/>
      <c r="G5" s="46">
        <f t="shared" ref="G5:G26" si="0">E5+F5</f>
        <v>64</v>
      </c>
      <c r="H5" s="78">
        <v>0</v>
      </c>
      <c r="I5" s="76">
        <v>0</v>
      </c>
      <c r="J5" s="46">
        <f t="shared" ref="J5:J26" si="1">+G5-H5-K5-I5</f>
        <v>64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158</v>
      </c>
      <c r="F6" s="71"/>
      <c r="G6" s="46">
        <f t="shared" si="0"/>
        <v>158</v>
      </c>
      <c r="H6" s="78">
        <v>0</v>
      </c>
      <c r="I6" s="76">
        <v>0</v>
      </c>
      <c r="J6" s="46">
        <f t="shared" si="1"/>
        <v>157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24</v>
      </c>
      <c r="F11" s="71"/>
      <c r="G11" s="46">
        <f t="shared" si="0"/>
        <v>24</v>
      </c>
      <c r="H11" s="78">
        <v>0</v>
      </c>
      <c r="I11" s="76">
        <v>0</v>
      </c>
      <c r="J11" s="46">
        <f t="shared" si="1"/>
        <v>24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99</v>
      </c>
      <c r="F22" s="71"/>
      <c r="G22" s="46">
        <f t="shared" si="0"/>
        <v>99</v>
      </c>
      <c r="H22" s="78">
        <v>0</v>
      </c>
      <c r="I22" s="76">
        <v>0</v>
      </c>
      <c r="J22" s="46">
        <f t="shared" si="1"/>
        <v>94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250</v>
      </c>
      <c r="P22" s="123">
        <f t="shared" si="3"/>
        <v>250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41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23">
        <f t="shared" si="3"/>
        <v>200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34</v>
      </c>
      <c r="F28" s="71"/>
      <c r="G28" s="46">
        <f t="shared" si="5"/>
        <v>34</v>
      </c>
      <c r="H28" s="78">
        <v>0</v>
      </c>
      <c r="I28" s="76">
        <v>0</v>
      </c>
      <c r="J28" s="46">
        <f t="shared" si="6"/>
        <v>29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250</v>
      </c>
      <c r="P28" s="123">
        <f t="shared" si="3"/>
        <v>250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77</v>
      </c>
      <c r="F31" s="71"/>
      <c r="G31" s="46">
        <f t="shared" si="5"/>
        <v>77</v>
      </c>
      <c r="H31" s="78">
        <v>0</v>
      </c>
      <c r="I31" s="76">
        <v>0</v>
      </c>
      <c r="J31" s="46">
        <f t="shared" si="6"/>
        <v>74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3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22</v>
      </c>
      <c r="F59" s="71"/>
      <c r="G59" s="46">
        <f t="shared" si="5"/>
        <v>22</v>
      </c>
      <c r="H59" s="78">
        <v>0</v>
      </c>
      <c r="I59" s="76">
        <v>0</v>
      </c>
      <c r="J59" s="46">
        <f t="shared" si="6"/>
        <v>22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32</v>
      </c>
      <c r="F194" s="71"/>
      <c r="G194" s="46">
        <f t="shared" si="30"/>
        <v>32</v>
      </c>
      <c r="H194" s="78">
        <v>0</v>
      </c>
      <c r="I194" s="76">
        <v>0</v>
      </c>
      <c r="J194" s="46">
        <f t="shared" si="31"/>
        <v>32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27</v>
      </c>
      <c r="F196" s="71"/>
      <c r="G196" s="46">
        <f t="shared" si="30"/>
        <v>27</v>
      </c>
      <c r="H196" s="78">
        <v>0</v>
      </c>
      <c r="I196" s="76">
        <v>0</v>
      </c>
      <c r="J196" s="46">
        <f t="shared" si="31"/>
        <v>27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22</v>
      </c>
      <c r="F217" s="71"/>
      <c r="G217" s="46">
        <f t="shared" si="30"/>
        <v>22</v>
      </c>
      <c r="H217" s="78">
        <v>0</v>
      </c>
      <c r="I217" s="76">
        <v>0</v>
      </c>
      <c r="J217" s="46">
        <f t="shared" si="31"/>
        <v>22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2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+'8'!J248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+'8'!J249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+'8'!J250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2</v>
      </c>
      <c r="K250" s="72">
        <v>1</v>
      </c>
      <c r="L250" s="20">
        <v>50</v>
      </c>
      <c r="M250" s="65">
        <f t="shared" si="44"/>
        <v>50</v>
      </c>
      <c r="N250" s="17" t="s">
        <v>16</v>
      </c>
      <c r="O250" s="18"/>
      <c r="P250" s="123">
        <f t="shared" si="4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122" t="s">
        <v>1432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929.39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2570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920</v>
      </c>
      <c r="O264" s="2">
        <v>130</v>
      </c>
      <c r="P264" s="2">
        <v>200</v>
      </c>
      <c r="Q264" s="88">
        <v>200</v>
      </c>
      <c r="R264" s="2">
        <v>130</v>
      </c>
      <c r="S264" s="2">
        <v>100</v>
      </c>
      <c r="T264" s="2">
        <v>100</v>
      </c>
      <c r="U264" s="2">
        <v>60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AE349"/>
  <sheetViews>
    <sheetView zoomScale="70" zoomScaleNormal="70" workbookViewId="0">
      <pane xSplit="10" ySplit="4" topLeftCell="K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64</v>
      </c>
      <c r="F5" s="71"/>
      <c r="G5" s="46">
        <f t="shared" ref="G5:G26" si="0">E5+F5</f>
        <v>64</v>
      </c>
      <c r="H5" s="78">
        <v>0</v>
      </c>
      <c r="I5" s="76">
        <v>0</v>
      </c>
      <c r="J5" s="46">
        <f t="shared" ref="J5:J26" si="1">+G5-H5-K5-I5</f>
        <v>59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157</v>
      </c>
      <c r="F6" s="71"/>
      <c r="G6" s="46">
        <f t="shared" si="0"/>
        <v>157</v>
      </c>
      <c r="H6" s="78">
        <v>0</v>
      </c>
      <c r="I6" s="76">
        <v>0</v>
      </c>
      <c r="J6" s="46">
        <f t="shared" si="1"/>
        <v>151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24</v>
      </c>
      <c r="F11" s="71"/>
      <c r="G11" s="46">
        <f t="shared" si="0"/>
        <v>24</v>
      </c>
      <c r="H11" s="78">
        <v>0</v>
      </c>
      <c r="I11" s="76">
        <v>0</v>
      </c>
      <c r="J11" s="46">
        <f t="shared" si="1"/>
        <v>20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3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3">
        <f t="shared" si="3"/>
        <v>255</v>
      </c>
      <c r="Q21" s="90">
        <v>22.85</v>
      </c>
      <c r="R21" s="43">
        <f t="shared" si="4"/>
        <v>68.550000000000011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94</v>
      </c>
      <c r="F22" s="71"/>
      <c r="G22" s="46">
        <f t="shared" si="0"/>
        <v>94</v>
      </c>
      <c r="H22" s="78">
        <v>0</v>
      </c>
      <c r="I22" s="76">
        <v>0</v>
      </c>
      <c r="J22" s="46">
        <f t="shared" si="1"/>
        <v>79</v>
      </c>
      <c r="K22" s="72">
        <v>15</v>
      </c>
      <c r="L22" s="20">
        <v>100</v>
      </c>
      <c r="M22" s="65">
        <f t="shared" si="2"/>
        <v>1500</v>
      </c>
      <c r="N22" s="17" t="s">
        <v>16</v>
      </c>
      <c r="O22" s="18">
        <v>250</v>
      </c>
      <c r="P22" s="123">
        <f t="shared" si="3"/>
        <v>1250</v>
      </c>
      <c r="Q22" s="121">
        <v>27.98</v>
      </c>
      <c r="R22" s="43">
        <f t="shared" si="4"/>
        <v>419.7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41</v>
      </c>
      <c r="F24" s="71"/>
      <c r="G24" s="46">
        <f t="shared" si="0"/>
        <v>41</v>
      </c>
      <c r="H24" s="78">
        <v>0</v>
      </c>
      <c r="I24" s="76">
        <v>0</v>
      </c>
      <c r="J24" s="46">
        <f t="shared" si="1"/>
        <v>39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3">
        <f t="shared" si="3"/>
        <v>150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25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50</v>
      </c>
      <c r="P28" s="123">
        <f t="shared" si="3"/>
        <v>350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74</v>
      </c>
      <c r="F31" s="71"/>
      <c r="G31" s="46">
        <f t="shared" si="5"/>
        <v>74</v>
      </c>
      <c r="H31" s="78">
        <v>0</v>
      </c>
      <c r="I31" s="76">
        <v>0</v>
      </c>
      <c r="J31" s="46">
        <f t="shared" si="6"/>
        <v>70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4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3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2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3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0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3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100</v>
      </c>
      <c r="P48" s="23">
        <f t="shared" si="3"/>
        <v>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17</v>
      </c>
      <c r="K55" s="72">
        <v>4</v>
      </c>
      <c r="L55" s="15">
        <v>120</v>
      </c>
      <c r="M55" s="65">
        <f>+L55*K55</f>
        <v>480</v>
      </c>
      <c r="N55" s="17" t="s">
        <v>16</v>
      </c>
      <c r="O55" s="18">
        <v>140</v>
      </c>
      <c r="P55" s="123">
        <f>SUM(M55-O55)</f>
        <v>340</v>
      </c>
      <c r="Q55" s="121">
        <v>25.99</v>
      </c>
      <c r="R55" s="43">
        <f>+K55*Q55</f>
        <v>103.96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15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70</v>
      </c>
      <c r="P57" s="123">
        <f t="shared" si="3"/>
        <v>290</v>
      </c>
      <c r="Q57" s="121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8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3">
        <f t="shared" si="3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22</v>
      </c>
      <c r="F59" s="71"/>
      <c r="G59" s="46">
        <f t="shared" si="5"/>
        <v>22</v>
      </c>
      <c r="H59" s="78">
        <v>0</v>
      </c>
      <c r="I59" s="76">
        <v>0</v>
      </c>
      <c r="J59" s="46">
        <f t="shared" si="6"/>
        <v>21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3">
        <f t="shared" si="3"/>
        <v>120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13</v>
      </c>
      <c r="K62" s="72">
        <v>9</v>
      </c>
      <c r="L62" s="15">
        <v>120</v>
      </c>
      <c r="M62" s="65">
        <f t="shared" si="2"/>
        <v>1080</v>
      </c>
      <c r="N62" s="17" t="s">
        <v>16</v>
      </c>
      <c r="O62" s="18">
        <v>340</v>
      </c>
      <c r="P62" s="123">
        <f>SUM(M62-O62)</f>
        <v>740</v>
      </c>
      <c r="Q62" s="121">
        <v>26.69</v>
      </c>
      <c r="R62" s="43">
        <f t="shared" si="4"/>
        <v>240.21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8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23">
        <f t="shared" si="8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12</v>
      </c>
      <c r="F180" s="71"/>
      <c r="G180" s="46">
        <f t="shared" si="30"/>
        <v>12</v>
      </c>
      <c r="H180" s="78">
        <v>0</v>
      </c>
      <c r="I180" s="76">
        <v>0</v>
      </c>
      <c r="J180" s="46">
        <f t="shared" si="31"/>
        <v>9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23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23</v>
      </c>
      <c r="F185" s="71"/>
      <c r="G185" s="46">
        <f t="shared" si="30"/>
        <v>23</v>
      </c>
      <c r="H185" s="78">
        <v>0</v>
      </c>
      <c r="I185" s="76">
        <v>0</v>
      </c>
      <c r="J185" s="46">
        <f t="shared" si="31"/>
        <v>22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32</v>
      </c>
      <c r="F194" s="71"/>
      <c r="G194" s="46">
        <f t="shared" si="30"/>
        <v>32</v>
      </c>
      <c r="H194" s="78">
        <v>0</v>
      </c>
      <c r="I194" s="76">
        <v>0</v>
      </c>
      <c r="J194" s="46">
        <f t="shared" si="31"/>
        <v>26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3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4</v>
      </c>
      <c r="K195" s="72">
        <v>4</v>
      </c>
      <c r="L195" s="20">
        <v>60</v>
      </c>
      <c r="M195" s="65">
        <f t="shared" si="34"/>
        <v>240</v>
      </c>
      <c r="N195" s="17" t="s">
        <v>16</v>
      </c>
      <c r="O195" s="18"/>
      <c r="P195" s="123">
        <f t="shared" si="35"/>
        <v>240</v>
      </c>
      <c r="Q195" s="90">
        <v>38</v>
      </c>
      <c r="R195" s="43">
        <f t="shared" si="36"/>
        <v>152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27</v>
      </c>
      <c r="F196" s="71"/>
      <c r="G196" s="46">
        <f t="shared" si="30"/>
        <v>27</v>
      </c>
      <c r="H196" s="78">
        <v>0</v>
      </c>
      <c r="I196" s="76">
        <v>0</v>
      </c>
      <c r="J196" s="46">
        <f t="shared" si="31"/>
        <v>23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3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22</v>
      </c>
      <c r="F217" s="71"/>
      <c r="G217" s="46">
        <f t="shared" si="30"/>
        <v>22</v>
      </c>
      <c r="H217" s="78">
        <v>0</v>
      </c>
      <c r="I217" s="76">
        <v>0</v>
      </c>
      <c r="J217" s="46">
        <f t="shared" si="31"/>
        <v>22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60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+'9'!J248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+'9'!J249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0</v>
      </c>
      <c r="K249" s="72">
        <v>2</v>
      </c>
      <c r="L249" s="20">
        <v>50</v>
      </c>
      <c r="M249" s="65">
        <f t="shared" si="44"/>
        <v>100</v>
      </c>
      <c r="N249" s="17" t="s">
        <v>16</v>
      </c>
      <c r="O249" s="18"/>
      <c r="P249" s="123">
        <f t="shared" si="4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+'9'!J250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0</v>
      </c>
      <c r="K250" s="72">
        <v>2</v>
      </c>
      <c r="L250" s="20">
        <v>50</v>
      </c>
      <c r="M250" s="65">
        <f t="shared" si="44"/>
        <v>100</v>
      </c>
      <c r="N250" s="17" t="s">
        <v>16</v>
      </c>
      <c r="O250" s="18"/>
      <c r="P250" s="123">
        <f t="shared" si="45"/>
        <v>100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1432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+'9'!J254</f>
        <v>0</v>
      </c>
      <c r="F254" s="71">
        <v>100</v>
      </c>
      <c r="G254" s="46">
        <f t="shared" si="40"/>
        <v>100</v>
      </c>
      <c r="H254" s="78">
        <v>0</v>
      </c>
      <c r="I254" s="76">
        <v>0</v>
      </c>
      <c r="J254" s="46">
        <f t="shared" si="41"/>
        <v>77</v>
      </c>
      <c r="K254" s="72">
        <v>23</v>
      </c>
      <c r="L254" s="20">
        <v>60</v>
      </c>
      <c r="M254" s="65">
        <f t="shared" si="34"/>
        <v>1380</v>
      </c>
      <c r="N254" s="17" t="s">
        <v>1432</v>
      </c>
      <c r="O254" s="18">
        <v>920</v>
      </c>
      <c r="P254" s="123">
        <f t="shared" si="45"/>
        <v>460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+'9'!J255</f>
        <v>0</v>
      </c>
      <c r="F255" s="71">
        <v>100</v>
      </c>
      <c r="G255" s="46">
        <f t="shared" si="40"/>
        <v>100</v>
      </c>
      <c r="H255" s="78">
        <v>0</v>
      </c>
      <c r="I255" s="76">
        <v>0</v>
      </c>
      <c r="J255" s="46">
        <f t="shared" si="41"/>
        <v>88</v>
      </c>
      <c r="K255" s="72">
        <v>12</v>
      </c>
      <c r="L255" s="20">
        <v>60</v>
      </c>
      <c r="M255" s="65">
        <f t="shared" si="34"/>
        <v>720</v>
      </c>
      <c r="N255" s="17" t="s">
        <v>1432</v>
      </c>
      <c r="O255" s="18">
        <v>480</v>
      </c>
      <c r="P255" s="123">
        <f t="shared" si="45"/>
        <v>240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+'9'!J256</f>
        <v>0</v>
      </c>
      <c r="F256" s="71">
        <v>100</v>
      </c>
      <c r="G256" s="46">
        <f t="shared" si="40"/>
        <v>100</v>
      </c>
      <c r="H256" s="78">
        <v>0</v>
      </c>
      <c r="I256" s="76">
        <v>0</v>
      </c>
      <c r="J256" s="46">
        <f t="shared" si="41"/>
        <v>86</v>
      </c>
      <c r="K256" s="72">
        <v>14</v>
      </c>
      <c r="L256" s="20">
        <v>60</v>
      </c>
      <c r="M256" s="65">
        <f t="shared" si="34"/>
        <v>840</v>
      </c>
      <c r="N256" s="17" t="s">
        <v>1432</v>
      </c>
      <c r="O256" s="18">
        <v>560</v>
      </c>
      <c r="P256" s="123">
        <f t="shared" si="45"/>
        <v>280</v>
      </c>
      <c r="Q256" s="90"/>
      <c r="R256" s="43">
        <f t="shared" si="36"/>
        <v>0</v>
      </c>
    </row>
    <row r="257" spans="1:31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31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31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31" ht="25.5" x14ac:dyDescent="0.55000000000000004">
      <c r="A260" s="10"/>
      <c r="B260" s="10"/>
      <c r="C260" s="19"/>
      <c r="D260" s="10"/>
      <c r="E260" s="64"/>
      <c r="F260" s="71"/>
      <c r="G260" s="46">
        <f t="shared" ref="G260" si="49">E260+F260</f>
        <v>0</v>
      </c>
      <c r="H260" s="78">
        <v>0</v>
      </c>
      <c r="I260" s="76">
        <v>0</v>
      </c>
      <c r="J260" s="46">
        <f t="shared" ref="J260" si="50">+G260-H260-K260-I260</f>
        <v>0</v>
      </c>
      <c r="K260" s="72"/>
      <c r="L260" s="20"/>
      <c r="M260" s="65">
        <f t="shared" ref="M260" si="51">+L260*K260</f>
        <v>0</v>
      </c>
      <c r="N260" s="17" t="s">
        <v>16</v>
      </c>
      <c r="O260" s="18"/>
      <c r="P260" s="23">
        <f t="shared" si="45"/>
        <v>0</v>
      </c>
      <c r="Q260" s="90"/>
      <c r="R260" s="43">
        <f t="shared" ref="R260" si="52">+K260*Q260</f>
        <v>0</v>
      </c>
    </row>
    <row r="261" spans="1:31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31" ht="24" customHeight="1" x14ac:dyDescent="0.55000000000000004">
      <c r="A262" s="10"/>
      <c r="B262" s="10"/>
      <c r="C262" s="19"/>
      <c r="D262" s="10"/>
      <c r="E262" s="64"/>
      <c r="F262" s="71"/>
      <c r="G262" s="46">
        <f t="shared" ref="G262" si="53">E262+F262</f>
        <v>0</v>
      </c>
      <c r="H262" s="78">
        <v>0</v>
      </c>
      <c r="I262" s="76">
        <v>0</v>
      </c>
      <c r="J262" s="46">
        <f t="shared" ref="J262" si="54">+G262-H262-K262-I262</f>
        <v>0</v>
      </c>
      <c r="K262" s="72"/>
      <c r="L262" s="20"/>
      <c r="M262" s="65">
        <f t="shared" ref="M262" si="55">+L262*K262</f>
        <v>0</v>
      </c>
      <c r="N262" s="17" t="s">
        <v>16</v>
      </c>
      <c r="O262" s="18"/>
      <c r="P262" s="23">
        <f t="shared" ref="P262" si="56">SUM(M262-O262)</f>
        <v>0</v>
      </c>
      <c r="Q262" s="90"/>
      <c r="R262" s="43">
        <f t="shared" ref="R262" si="57">+K262*Q262</f>
        <v>0</v>
      </c>
    </row>
    <row r="263" spans="1:31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3687.0599999999995</v>
      </c>
      <c r="S263" s="75"/>
    </row>
    <row r="264" spans="1:31" ht="25.5" customHeight="1" x14ac:dyDescent="0.5">
      <c r="A264" s="1"/>
      <c r="E264" s="1"/>
      <c r="F264" s="1"/>
      <c r="G264" s="24"/>
      <c r="H264" s="25"/>
      <c r="I264" s="25"/>
      <c r="J264" s="24"/>
      <c r="K264" s="175" t="s">
        <v>212</v>
      </c>
      <c r="L264" s="176"/>
      <c r="M264" s="30">
        <f>+O263</f>
        <v>0</v>
      </c>
      <c r="N264" s="27"/>
      <c r="O264" s="29"/>
    </row>
    <row r="265" spans="1:31" ht="25.5" x14ac:dyDescent="0.55000000000000004">
      <c r="A265" s="1"/>
      <c r="E265" s="1"/>
      <c r="F265" s="1"/>
      <c r="G265" s="31"/>
      <c r="J265" s="31"/>
      <c r="K265" s="32"/>
      <c r="L265" s="34" t="s">
        <v>202</v>
      </c>
      <c r="M265" s="35"/>
      <c r="N265" s="33">
        <f>SUM(M5:M264)</f>
        <v>13340</v>
      </c>
    </row>
    <row r="266" spans="1:31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31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4050</v>
      </c>
      <c r="O267" s="2">
        <v>50</v>
      </c>
      <c r="P267" s="2">
        <v>40</v>
      </c>
      <c r="Q267" s="88">
        <v>30</v>
      </c>
      <c r="R267" s="2">
        <v>100</v>
      </c>
      <c r="S267" s="2">
        <v>60</v>
      </c>
      <c r="T267" s="2">
        <v>190</v>
      </c>
      <c r="U267" s="2">
        <v>210</v>
      </c>
      <c r="V267" s="2">
        <v>170</v>
      </c>
      <c r="W267" s="2">
        <v>360</v>
      </c>
      <c r="X267" s="2">
        <v>135</v>
      </c>
      <c r="Y267" s="2">
        <v>189</v>
      </c>
      <c r="Z267" s="2">
        <v>320</v>
      </c>
      <c r="AA267" s="2">
        <v>290</v>
      </c>
      <c r="AB267" s="2">
        <v>360</v>
      </c>
      <c r="AC267" s="2">
        <v>245</v>
      </c>
      <c r="AD267" s="2">
        <v>170</v>
      </c>
      <c r="AE267" s="2">
        <v>1131</v>
      </c>
    </row>
    <row r="268" spans="1:31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31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31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3030</v>
      </c>
    </row>
    <row r="271" spans="1:31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6260</v>
      </c>
    </row>
    <row r="272" spans="1:31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6260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>
    <filterColumn colId="15">
      <filters blank="1">
        <filter val="-"/>
        <filter val="100.00"/>
        <filter val="105.00"/>
        <filter val="120.00"/>
        <filter val="130.00"/>
        <filter val="150.00"/>
        <filter val="170.00"/>
        <filter val="200.00"/>
        <filter val="240.00"/>
        <filter val="250.00"/>
        <filter val="255.00"/>
        <filter val="280.00"/>
        <filter val="290.00"/>
        <filter val="300.00"/>
        <filter val="340.00"/>
        <filter val="350.00"/>
        <filter val="390.00"/>
        <filter val="40"/>
        <filter val="400.00"/>
        <filter val="460.00"/>
        <filter val="480.00"/>
        <filter val="50.00"/>
        <filter val="60.00"/>
        <filter val="600.00"/>
        <filter val="720.00"/>
        <filter val="740.00"/>
        <filter val="80.00"/>
        <filter val="ส่วนลดสินค้า SALE"/>
      </filters>
    </filterColumn>
  </autoFilter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AE348"/>
  <sheetViews>
    <sheetView zoomScale="70" zoomScaleNormal="70" workbookViewId="0">
      <pane xSplit="10" ySplit="4" topLeftCell="M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59</v>
      </c>
      <c r="F5" s="71"/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54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151</v>
      </c>
      <c r="F6" s="71"/>
      <c r="G6" s="46">
        <f t="shared" si="0"/>
        <v>151</v>
      </c>
      <c r="H6" s="78">
        <v>0</v>
      </c>
      <c r="I6" s="76">
        <v>0</v>
      </c>
      <c r="J6" s="46">
        <f t="shared" si="1"/>
        <v>143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3">
        <f t="shared" ref="P6:P80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3">
        <f t="shared" si="3"/>
        <v>250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79</v>
      </c>
      <c r="F22" s="71"/>
      <c r="G22" s="46">
        <f t="shared" si="0"/>
        <v>79</v>
      </c>
      <c r="H22" s="78">
        <v>0</v>
      </c>
      <c r="I22" s="76">
        <v>0</v>
      </c>
      <c r="J22" s="46">
        <f t="shared" si="1"/>
        <v>69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123">
        <f t="shared" si="3"/>
        <v>1000</v>
      </c>
      <c r="Q22" s="121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70</v>
      </c>
      <c r="F31" s="71"/>
      <c r="G31" s="46">
        <f t="shared" si="5"/>
        <v>70</v>
      </c>
      <c r="H31" s="78">
        <v>0</v>
      </c>
      <c r="I31" s="76">
        <v>0</v>
      </c>
      <c r="J31" s="46">
        <f t="shared" si="6"/>
        <v>62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3">
        <f t="shared" si="3"/>
        <v>800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0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/>
      <c r="P33" s="123">
        <f t="shared" si="3"/>
        <v>520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17</v>
      </c>
      <c r="F55" s="71"/>
      <c r="G55" s="46">
        <f t="shared" si="5"/>
        <v>17</v>
      </c>
      <c r="H55" s="78">
        <v>0</v>
      </c>
      <c r="I55" s="76">
        <v>0</v>
      </c>
      <c r="J55" s="46">
        <f t="shared" si="6"/>
        <v>14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70</v>
      </c>
      <c r="P55" s="123">
        <f>SUM(M55-O55)</f>
        <v>290</v>
      </c>
      <c r="Q55" s="121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15</v>
      </c>
      <c r="F57" s="71"/>
      <c r="G57" s="46">
        <f t="shared" si="5"/>
        <v>15</v>
      </c>
      <c r="H57" s="78">
        <v>0</v>
      </c>
      <c r="I57" s="76">
        <v>0</v>
      </c>
      <c r="J57" s="46">
        <f t="shared" si="6"/>
        <v>13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21</v>
      </c>
      <c r="F59" s="71"/>
      <c r="G59" s="46">
        <f t="shared" si="5"/>
        <v>21</v>
      </c>
      <c r="H59" s="78">
        <v>0</v>
      </c>
      <c r="I59" s="76">
        <v>0</v>
      </c>
      <c r="J59" s="46">
        <f t="shared" si="6"/>
        <v>17</v>
      </c>
      <c r="K59" s="72">
        <v>4</v>
      </c>
      <c r="L59" s="15">
        <v>120</v>
      </c>
      <c r="M59" s="65">
        <f t="shared" si="2"/>
        <v>480</v>
      </c>
      <c r="N59" s="17" t="s">
        <v>16</v>
      </c>
      <c r="O59" s="18">
        <v>140</v>
      </c>
      <c r="P59" s="123">
        <f t="shared" si="3"/>
        <v>340</v>
      </c>
      <c r="Q59" s="121">
        <v>29.83</v>
      </c>
      <c r="R59" s="43">
        <f t="shared" si="4"/>
        <v>119.32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13</v>
      </c>
      <c r="F62" s="71"/>
      <c r="G62" s="46">
        <f t="shared" si="5"/>
        <v>13</v>
      </c>
      <c r="H62" s="78">
        <v>0</v>
      </c>
      <c r="I62" s="76">
        <v>0</v>
      </c>
      <c r="J62" s="46">
        <f t="shared" si="6"/>
        <v>7</v>
      </c>
      <c r="K62" s="72">
        <v>6</v>
      </c>
      <c r="L62" s="15">
        <v>120</v>
      </c>
      <c r="M62" s="65">
        <f t="shared" si="2"/>
        <v>720</v>
      </c>
      <c r="N62" s="17" t="s">
        <v>16</v>
      </c>
      <c r="O62" s="18">
        <v>210</v>
      </c>
      <c r="P62" s="123">
        <f t="shared" si="3"/>
        <v>510</v>
      </c>
      <c r="Q62" s="121">
        <v>26.69</v>
      </c>
      <c r="R62" s="43">
        <f t="shared" si="4"/>
        <v>160.14000000000001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0" si="34">+L177*K177</f>
        <v>0</v>
      </c>
      <c r="N177" s="17" t="s">
        <v>16</v>
      </c>
      <c r="O177" s="18"/>
      <c r="P177" s="23">
        <f t="shared" ref="P177:P260" si="35">SUM(M177-O177)</f>
        <v>0</v>
      </c>
      <c r="Q177" s="90"/>
      <c r="R177" s="43">
        <f t="shared" ref="R177:R26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6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23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22</v>
      </c>
      <c r="F185" s="71"/>
      <c r="G185" s="46">
        <f t="shared" si="30"/>
        <v>22</v>
      </c>
      <c r="H185" s="78">
        <v>0</v>
      </c>
      <c r="I185" s="76">
        <v>0</v>
      </c>
      <c r="J185" s="46">
        <f t="shared" si="31"/>
        <v>21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15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22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3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1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23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23</v>
      </c>
      <c r="F196" s="71"/>
      <c r="G196" s="46">
        <f t="shared" si="30"/>
        <v>23</v>
      </c>
      <c r="H196" s="78">
        <v>0</v>
      </c>
      <c r="I196" s="76">
        <v>0</v>
      </c>
      <c r="J196" s="46">
        <f t="shared" si="31"/>
        <v>20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3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22</v>
      </c>
      <c r="F217" s="71"/>
      <c r="G217" s="46">
        <f t="shared" si="30"/>
        <v>22</v>
      </c>
      <c r="H217" s="78">
        <v>0</v>
      </c>
      <c r="I217" s="76">
        <v>0</v>
      </c>
      <c r="J217" s="46">
        <f t="shared" si="31"/>
        <v>21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23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60" si="40">E231+F231</f>
        <v>0</v>
      </c>
      <c r="H231" s="78">
        <v>0</v>
      </c>
      <c r="I231" s="76">
        <v>0</v>
      </c>
      <c r="J231" s="46">
        <f t="shared" ref="J231:J260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+'10'!J248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+'10'!J254</f>
        <v>77</v>
      </c>
      <c r="F254" s="71"/>
      <c r="G254" s="46">
        <f t="shared" si="40"/>
        <v>77</v>
      </c>
      <c r="H254" s="78">
        <v>0</v>
      </c>
      <c r="I254" s="76">
        <v>0</v>
      </c>
      <c r="J254" s="46">
        <f t="shared" si="41"/>
        <v>30</v>
      </c>
      <c r="K254" s="72">
        <v>47</v>
      </c>
      <c r="L254" s="20">
        <v>60</v>
      </c>
      <c r="M254" s="65">
        <f t="shared" si="34"/>
        <v>2820</v>
      </c>
      <c r="N254" s="17" t="s">
        <v>1440</v>
      </c>
      <c r="O254" s="18">
        <v>1880</v>
      </c>
      <c r="P254" s="123">
        <f t="shared" si="45"/>
        <v>940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+'10'!J255</f>
        <v>88</v>
      </c>
      <c r="F255" s="71"/>
      <c r="G255" s="46">
        <f t="shared" si="40"/>
        <v>88</v>
      </c>
      <c r="H255" s="78">
        <v>0</v>
      </c>
      <c r="I255" s="76">
        <v>0</v>
      </c>
      <c r="J255" s="46">
        <f t="shared" si="41"/>
        <v>57</v>
      </c>
      <c r="K255" s="72">
        <v>31</v>
      </c>
      <c r="L255" s="20">
        <v>60</v>
      </c>
      <c r="M255" s="65">
        <f t="shared" si="34"/>
        <v>1860</v>
      </c>
      <c r="N255" s="17" t="s">
        <v>1440</v>
      </c>
      <c r="O255" s="18">
        <v>1240</v>
      </c>
      <c r="P255" s="123">
        <f t="shared" si="45"/>
        <v>620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+'10'!J256</f>
        <v>86</v>
      </c>
      <c r="F256" s="71"/>
      <c r="G256" s="46">
        <f t="shared" si="40"/>
        <v>86</v>
      </c>
      <c r="H256" s="78">
        <v>0</v>
      </c>
      <c r="I256" s="76">
        <v>0</v>
      </c>
      <c r="J256" s="46">
        <f t="shared" si="41"/>
        <v>50</v>
      </c>
      <c r="K256" s="72">
        <v>36</v>
      </c>
      <c r="L256" s="20">
        <v>60</v>
      </c>
      <c r="M256" s="65">
        <f t="shared" si="34"/>
        <v>2160</v>
      </c>
      <c r="N256" s="17" t="s">
        <v>1440</v>
      </c>
      <c r="O256" s="18">
        <v>1440</v>
      </c>
      <c r="P256" s="123">
        <f t="shared" si="45"/>
        <v>720</v>
      </c>
      <c r="Q256" s="90"/>
      <c r="R256" s="43">
        <f t="shared" si="36"/>
        <v>0</v>
      </c>
    </row>
    <row r="257" spans="1:31" ht="25.5" x14ac:dyDescent="0.55000000000000004">
      <c r="A257" s="10"/>
      <c r="B257" s="10"/>
      <c r="C257" s="19"/>
      <c r="D257" s="10"/>
      <c r="E257" s="64">
        <f>+'10'!J257</f>
        <v>0</v>
      </c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31" ht="25.5" x14ac:dyDescent="0.55000000000000004">
      <c r="A258" s="10"/>
      <c r="B258" s="10"/>
      <c r="C258" s="19"/>
      <c r="D258" s="10"/>
      <c r="E258" s="64">
        <f>+'10'!J258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31" ht="25.5" x14ac:dyDescent="0.55000000000000004">
      <c r="A259" s="10"/>
      <c r="B259" s="10"/>
      <c r="C259" s="19"/>
      <c r="D259" s="10"/>
      <c r="E259" s="64">
        <f>+'10'!J259</f>
        <v>0</v>
      </c>
      <c r="F259" s="71"/>
      <c r="G259" s="46">
        <f t="shared" ref="G259" si="49">E259+F259</f>
        <v>0</v>
      </c>
      <c r="H259" s="78">
        <v>0</v>
      </c>
      <c r="I259" s="76">
        <v>0</v>
      </c>
      <c r="J259" s="46">
        <f t="shared" ref="J259" si="50">+G259-H259-K259-I259</f>
        <v>0</v>
      </c>
      <c r="K259" s="72"/>
      <c r="L259" s="20"/>
      <c r="M259" s="65">
        <f t="shared" ref="M259" si="51">+L259*K259</f>
        <v>0</v>
      </c>
      <c r="N259" s="17" t="s">
        <v>16</v>
      </c>
      <c r="O259" s="18"/>
      <c r="P259" s="23">
        <f t="shared" ref="P259" si="52">SUM(M259-O259)</f>
        <v>0</v>
      </c>
      <c r="Q259" s="90"/>
      <c r="R259" s="43">
        <f t="shared" ref="R259" si="53">+K259*Q259</f>
        <v>0</v>
      </c>
    </row>
    <row r="260" spans="1:31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31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4">E261+F261</f>
        <v>0</v>
      </c>
      <c r="H261" s="78">
        <v>0</v>
      </c>
      <c r="I261" s="76">
        <v>0</v>
      </c>
      <c r="J261" s="46">
        <f t="shared" ref="J261" si="55">+G261-H261-K261-I261</f>
        <v>0</v>
      </c>
      <c r="K261" s="72"/>
      <c r="L261" s="20"/>
      <c r="M261" s="65">
        <f t="shared" ref="M261" si="56">+L261*K261</f>
        <v>0</v>
      </c>
      <c r="N261" s="17" t="s">
        <v>16</v>
      </c>
      <c r="O261" s="18"/>
      <c r="P261" s="23">
        <f t="shared" ref="P261" si="57">SUM(M261-O261)</f>
        <v>0</v>
      </c>
      <c r="Q261" s="90"/>
      <c r="R261" s="43">
        <f t="shared" ref="R261" si="58">+K261*Q261</f>
        <v>0</v>
      </c>
    </row>
    <row r="262" spans="1:31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2723.45</v>
      </c>
      <c r="S262" s="75"/>
    </row>
    <row r="263" spans="1:31" ht="25.5" customHeight="1" x14ac:dyDescent="0.5">
      <c r="A263" s="1"/>
      <c r="E263" s="1"/>
      <c r="F263" s="1"/>
      <c r="G263" s="24"/>
      <c r="H263" s="25"/>
      <c r="I263" s="25"/>
      <c r="J263" s="24"/>
      <c r="K263" s="175" t="s">
        <v>212</v>
      </c>
      <c r="L263" s="176"/>
      <c r="M263" s="30">
        <f>+O262</f>
        <v>0</v>
      </c>
      <c r="N263" s="27"/>
      <c r="O263" s="29"/>
    </row>
    <row r="264" spans="1:31" ht="25.5" x14ac:dyDescent="0.55000000000000004">
      <c r="A264" s="1"/>
      <c r="E264" s="1"/>
      <c r="F264" s="1"/>
      <c r="G264" s="31"/>
      <c r="J264" s="31"/>
      <c r="K264" s="32"/>
      <c r="L264" s="34" t="s">
        <v>202</v>
      </c>
      <c r="M264" s="35"/>
      <c r="N264" s="33">
        <f>SUM(M5:M263)</f>
        <v>14480</v>
      </c>
    </row>
    <row r="265" spans="1:31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31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3910</v>
      </c>
      <c r="O266" s="2">
        <v>215</v>
      </c>
      <c r="P266" s="2">
        <v>200</v>
      </c>
      <c r="Q266" s="88">
        <v>140</v>
      </c>
      <c r="R266" s="2">
        <v>220</v>
      </c>
      <c r="S266" s="2">
        <v>175</v>
      </c>
      <c r="T266" s="2">
        <v>160</v>
      </c>
      <c r="U266" s="2">
        <v>140</v>
      </c>
      <c r="V266" s="2">
        <v>460</v>
      </c>
      <c r="W266" s="2">
        <v>670</v>
      </c>
      <c r="X266" s="2">
        <v>110</v>
      </c>
      <c r="Y266" s="2">
        <v>200</v>
      </c>
      <c r="Z266" s="2">
        <v>180</v>
      </c>
      <c r="AA266" s="2">
        <v>160</v>
      </c>
      <c r="AB266" s="2">
        <v>140</v>
      </c>
      <c r="AC266" s="2">
        <v>300</v>
      </c>
      <c r="AD266" s="2">
        <v>220</v>
      </c>
      <c r="AE266" s="2">
        <v>220</v>
      </c>
    </row>
    <row r="267" spans="1:31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31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31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5050</v>
      </c>
    </row>
    <row r="270" spans="1:31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5520</v>
      </c>
    </row>
    <row r="271" spans="1:31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5520</v>
      </c>
    </row>
    <row r="272" spans="1:31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C348"/>
  <sheetViews>
    <sheetView zoomScale="70" zoomScaleNormal="70" workbookViewId="0">
      <pane xSplit="10" ySplit="4" topLeftCell="L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54</v>
      </c>
      <c r="F5" s="71">
        <v>30</v>
      </c>
      <c r="G5" s="46">
        <f t="shared" ref="G5:G26" si="0">E5+F5</f>
        <v>84</v>
      </c>
      <c r="H5" s="78">
        <v>0</v>
      </c>
      <c r="I5" s="76">
        <v>0</v>
      </c>
      <c r="J5" s="46">
        <f t="shared" ref="J5:J26" si="1">+G5-H5-K5-I5</f>
        <v>79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143</v>
      </c>
      <c r="F6" s="71">
        <v>40</v>
      </c>
      <c r="G6" s="46">
        <f t="shared" si="0"/>
        <v>183</v>
      </c>
      <c r="H6" s="78">
        <v>0</v>
      </c>
      <c r="I6" s="76">
        <v>0</v>
      </c>
      <c r="J6" s="46">
        <f t="shared" si="1"/>
        <v>179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15</v>
      </c>
      <c r="F11" s="71">
        <v>10</v>
      </c>
      <c r="G11" s="46">
        <f t="shared" si="0"/>
        <v>25</v>
      </c>
      <c r="H11" s="78">
        <v>0</v>
      </c>
      <c r="I11" s="76">
        <v>0</v>
      </c>
      <c r="J11" s="46">
        <f t="shared" si="1"/>
        <v>23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>
        <v>10</v>
      </c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>
        <v>10</v>
      </c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69</v>
      </c>
      <c r="F22" s="71">
        <v>40</v>
      </c>
      <c r="G22" s="46">
        <f t="shared" si="0"/>
        <v>109</v>
      </c>
      <c r="H22" s="78">
        <v>0</v>
      </c>
      <c r="I22" s="76">
        <v>0</v>
      </c>
      <c r="J22" s="46">
        <f t="shared" si="1"/>
        <v>105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38</v>
      </c>
      <c r="F24" s="71">
        <v>20</v>
      </c>
      <c r="G24" s="46">
        <f t="shared" si="0"/>
        <v>58</v>
      </c>
      <c r="H24" s="78">
        <v>0</v>
      </c>
      <c r="I24" s="76">
        <v>0</v>
      </c>
      <c r="J24" s="46">
        <f t="shared" si="1"/>
        <v>58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23</v>
      </c>
      <c r="F28" s="71">
        <v>20</v>
      </c>
      <c r="G28" s="46">
        <f t="shared" si="5"/>
        <v>43</v>
      </c>
      <c r="H28" s="78">
        <v>0</v>
      </c>
      <c r="I28" s="76">
        <v>0</v>
      </c>
      <c r="J28" s="46">
        <f t="shared" si="6"/>
        <v>43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62</v>
      </c>
      <c r="F31" s="71">
        <v>20</v>
      </c>
      <c r="G31" s="46">
        <f t="shared" si="5"/>
        <v>82</v>
      </c>
      <c r="H31" s="78">
        <v>0</v>
      </c>
      <c r="I31" s="76">
        <v>0</v>
      </c>
      <c r="J31" s="46">
        <f t="shared" si="6"/>
        <v>76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3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>
        <v>15</v>
      </c>
      <c r="G32" s="46">
        <f t="shared" si="5"/>
        <v>15</v>
      </c>
      <c r="H32" s="78">
        <v>0</v>
      </c>
      <c r="I32" s="76">
        <v>0</v>
      </c>
      <c r="J32" s="46">
        <f t="shared" si="6"/>
        <v>14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>
        <v>10</v>
      </c>
      <c r="G33" s="46">
        <f t="shared" si="5"/>
        <v>10</v>
      </c>
      <c r="H33" s="78">
        <v>0</v>
      </c>
      <c r="I33" s="76">
        <v>0</v>
      </c>
      <c r="J33" s="46">
        <f t="shared" si="6"/>
        <v>10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>
        <v>10</v>
      </c>
      <c r="G35" s="46">
        <f t="shared" si="5"/>
        <v>10</v>
      </c>
      <c r="H35" s="78">
        <v>0</v>
      </c>
      <c r="I35" s="76">
        <v>0</v>
      </c>
      <c r="J35" s="46">
        <f t="shared" si="6"/>
        <v>9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1</v>
      </c>
      <c r="F39" s="71">
        <v>15</v>
      </c>
      <c r="G39" s="46">
        <f t="shared" si="5"/>
        <v>16</v>
      </c>
      <c r="H39" s="78">
        <v>0</v>
      </c>
      <c r="I39" s="76">
        <v>0</v>
      </c>
      <c r="J39" s="46">
        <f t="shared" si="6"/>
        <v>16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12</v>
      </c>
      <c r="F46" s="71">
        <v>5</v>
      </c>
      <c r="G46" s="46">
        <f t="shared" si="5"/>
        <v>17</v>
      </c>
      <c r="H46" s="78">
        <v>0</v>
      </c>
      <c r="I46" s="76">
        <v>0</v>
      </c>
      <c r="J46" s="46">
        <f t="shared" si="6"/>
        <v>16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14</v>
      </c>
      <c r="F48" s="71">
        <v>3</v>
      </c>
      <c r="G48" s="46">
        <f t="shared" si="5"/>
        <v>17</v>
      </c>
      <c r="H48" s="78">
        <v>0</v>
      </c>
      <c r="I48" s="76">
        <v>0</v>
      </c>
      <c r="J48" s="46">
        <f t="shared" si="6"/>
        <v>16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11</v>
      </c>
      <c r="F49" s="71">
        <v>5</v>
      </c>
      <c r="G49" s="46">
        <f t="shared" si="5"/>
        <v>16</v>
      </c>
      <c r="H49" s="78">
        <v>0</v>
      </c>
      <c r="I49" s="76">
        <v>0</v>
      </c>
      <c r="J49" s="46">
        <f t="shared" si="6"/>
        <v>16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12</v>
      </c>
      <c r="F50" s="71">
        <v>5</v>
      </c>
      <c r="G50" s="46">
        <f t="shared" si="5"/>
        <v>17</v>
      </c>
      <c r="H50" s="78">
        <v>0</v>
      </c>
      <c r="I50" s="76">
        <v>0</v>
      </c>
      <c r="J50" s="46">
        <f t="shared" si="6"/>
        <v>17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10</v>
      </c>
      <c r="F53" s="71">
        <v>10</v>
      </c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14</v>
      </c>
      <c r="F55" s="71">
        <v>10</v>
      </c>
      <c r="G55" s="46">
        <f t="shared" si="5"/>
        <v>24</v>
      </c>
      <c r="H55" s="78">
        <v>0</v>
      </c>
      <c r="I55" s="76">
        <v>0</v>
      </c>
      <c r="J55" s="46">
        <f t="shared" si="6"/>
        <v>23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3">
        <f>SUM(M55-O55)</f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8</v>
      </c>
      <c r="F56" s="71">
        <v>5</v>
      </c>
      <c r="G56" s="46">
        <f t="shared" si="5"/>
        <v>13</v>
      </c>
      <c r="H56" s="78">
        <v>0</v>
      </c>
      <c r="I56" s="76">
        <v>0</v>
      </c>
      <c r="J56" s="46">
        <f t="shared" si="6"/>
        <v>13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13</v>
      </c>
      <c r="F57" s="71">
        <v>10</v>
      </c>
      <c r="G57" s="46">
        <f t="shared" si="5"/>
        <v>23</v>
      </c>
      <c r="H57" s="78">
        <v>0</v>
      </c>
      <c r="I57" s="76">
        <v>0</v>
      </c>
      <c r="J57" s="46">
        <f t="shared" si="6"/>
        <v>21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8</v>
      </c>
      <c r="F58" s="71">
        <v>5</v>
      </c>
      <c r="G58" s="46">
        <f t="shared" si="5"/>
        <v>13</v>
      </c>
      <c r="H58" s="78">
        <v>0</v>
      </c>
      <c r="I58" s="76">
        <v>0</v>
      </c>
      <c r="J58" s="46">
        <f t="shared" si="6"/>
        <v>13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17</v>
      </c>
      <c r="F59" s="71">
        <v>5</v>
      </c>
      <c r="G59" s="46">
        <f t="shared" si="5"/>
        <v>22</v>
      </c>
      <c r="H59" s="78">
        <v>1</v>
      </c>
      <c r="I59" s="76">
        <v>0</v>
      </c>
      <c r="J59" s="46">
        <f t="shared" si="6"/>
        <v>21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7</v>
      </c>
      <c r="F62" s="71">
        <v>24</v>
      </c>
      <c r="G62" s="46">
        <f t="shared" si="5"/>
        <v>31</v>
      </c>
      <c r="H62" s="78">
        <v>1</v>
      </c>
      <c r="I62" s="76">
        <v>0</v>
      </c>
      <c r="J62" s="46">
        <f t="shared" si="6"/>
        <v>30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>
        <v>5</v>
      </c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22</v>
      </c>
      <c r="F112" s="71">
        <v>5</v>
      </c>
      <c r="G112" s="46">
        <f t="shared" si="23"/>
        <v>27</v>
      </c>
      <c r="H112" s="78">
        <v>0</v>
      </c>
      <c r="I112" s="76">
        <v>0</v>
      </c>
      <c r="J112" s="46">
        <f t="shared" si="24"/>
        <v>27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7</v>
      </c>
      <c r="F115" s="71">
        <v>20</v>
      </c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>
        <v>10</v>
      </c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3</v>
      </c>
      <c r="F133" s="71">
        <v>15</v>
      </c>
      <c r="G133" s="46">
        <f t="shared" si="23"/>
        <v>18</v>
      </c>
      <c r="H133" s="78">
        <v>0</v>
      </c>
      <c r="I133" s="76">
        <v>0</v>
      </c>
      <c r="J133" s="46">
        <f t="shared" si="24"/>
        <v>16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0" si="34">+L177*K177</f>
        <v>0</v>
      </c>
      <c r="N177" s="17" t="s">
        <v>16</v>
      </c>
      <c r="O177" s="18"/>
      <c r="P177" s="23">
        <f t="shared" ref="P177:P260" si="35">SUM(M177-O177)</f>
        <v>0</v>
      </c>
      <c r="Q177" s="90"/>
      <c r="R177" s="43">
        <f t="shared" ref="R177:R26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15</v>
      </c>
      <c r="F193" s="71">
        <v>15</v>
      </c>
      <c r="G193" s="46">
        <f t="shared" si="30"/>
        <v>30</v>
      </c>
      <c r="H193" s="78">
        <v>0</v>
      </c>
      <c r="I193" s="76">
        <v>0</v>
      </c>
      <c r="J193" s="46">
        <f t="shared" si="31"/>
        <v>28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22</v>
      </c>
      <c r="F194" s="71">
        <v>20</v>
      </c>
      <c r="G194" s="46">
        <f t="shared" si="30"/>
        <v>42</v>
      </c>
      <c r="H194" s="78">
        <v>0</v>
      </c>
      <c r="I194" s="76">
        <v>0</v>
      </c>
      <c r="J194" s="46">
        <f t="shared" si="31"/>
        <v>39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1</v>
      </c>
      <c r="F195" s="71">
        <v>10</v>
      </c>
      <c r="G195" s="46">
        <f t="shared" si="30"/>
        <v>11</v>
      </c>
      <c r="H195" s="78">
        <v>0</v>
      </c>
      <c r="I195" s="76">
        <v>0</v>
      </c>
      <c r="J195" s="46">
        <f t="shared" si="31"/>
        <v>10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20</v>
      </c>
      <c r="F196" s="71">
        <v>10</v>
      </c>
      <c r="G196" s="46">
        <f t="shared" si="30"/>
        <v>30</v>
      </c>
      <c r="H196" s="78">
        <v>0</v>
      </c>
      <c r="I196" s="76">
        <v>0</v>
      </c>
      <c r="J196" s="46">
        <f t="shared" si="31"/>
        <v>29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13</v>
      </c>
      <c r="F198" s="71">
        <v>10</v>
      </c>
      <c r="G198" s="46">
        <f t="shared" si="30"/>
        <v>23</v>
      </c>
      <c r="H198" s="78">
        <v>0</v>
      </c>
      <c r="I198" s="76">
        <v>0</v>
      </c>
      <c r="J198" s="46">
        <f t="shared" si="31"/>
        <v>23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60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+'11'!J248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+'11'!J249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3">
        <f t="shared" si="4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+'11'!J250</f>
        <v>0</v>
      </c>
      <c r="F250" s="71">
        <v>5</v>
      </c>
      <c r="G250" s="46">
        <f t="shared" si="42"/>
        <v>5</v>
      </c>
      <c r="H250" s="78">
        <v>0</v>
      </c>
      <c r="I250" s="76">
        <v>0</v>
      </c>
      <c r="J250" s="46">
        <f t="shared" si="43"/>
        <v>5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+'11'!J254</f>
        <v>30</v>
      </c>
      <c r="F254" s="71"/>
      <c r="G254" s="46">
        <f t="shared" si="42"/>
        <v>30</v>
      </c>
      <c r="H254" s="78">
        <v>0</v>
      </c>
      <c r="I254" s="76">
        <v>0</v>
      </c>
      <c r="J254" s="46">
        <f t="shared" si="43"/>
        <v>3</v>
      </c>
      <c r="K254" s="72">
        <v>27</v>
      </c>
      <c r="L254" s="20">
        <v>60</v>
      </c>
      <c r="M254" s="65">
        <f t="shared" si="34"/>
        <v>1620</v>
      </c>
      <c r="N254" s="17" t="s">
        <v>1440</v>
      </c>
      <c r="O254" s="18">
        <v>1080</v>
      </c>
      <c r="P254" s="123">
        <f t="shared" si="45"/>
        <v>540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+'11'!J255</f>
        <v>57</v>
      </c>
      <c r="F255" s="71"/>
      <c r="G255" s="46">
        <f t="shared" si="42"/>
        <v>57</v>
      </c>
      <c r="H255" s="78">
        <v>0</v>
      </c>
      <c r="I255" s="76">
        <v>0</v>
      </c>
      <c r="J255" s="46">
        <f t="shared" si="43"/>
        <v>29</v>
      </c>
      <c r="K255" s="72">
        <v>28</v>
      </c>
      <c r="L255" s="20">
        <v>60</v>
      </c>
      <c r="M255" s="65">
        <f t="shared" si="34"/>
        <v>1680</v>
      </c>
      <c r="N255" s="17" t="s">
        <v>1440</v>
      </c>
      <c r="O255" s="18">
        <v>1120</v>
      </c>
      <c r="P255" s="123">
        <f t="shared" si="45"/>
        <v>560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+'11'!J256</f>
        <v>50</v>
      </c>
      <c r="F256" s="71"/>
      <c r="G256" s="46">
        <f t="shared" si="42"/>
        <v>50</v>
      </c>
      <c r="H256" s="78">
        <v>0</v>
      </c>
      <c r="I256" s="76">
        <v>0</v>
      </c>
      <c r="J256" s="46">
        <f t="shared" si="43"/>
        <v>15</v>
      </c>
      <c r="K256" s="72">
        <v>35</v>
      </c>
      <c r="L256" s="20">
        <v>60</v>
      </c>
      <c r="M256" s="65">
        <f t="shared" si="34"/>
        <v>2100</v>
      </c>
      <c r="N256" s="17" t="s">
        <v>1440</v>
      </c>
      <c r="O256" s="18">
        <v>1400</v>
      </c>
      <c r="P256" s="123">
        <f t="shared" si="45"/>
        <v>700</v>
      </c>
      <c r="Q256" s="90"/>
      <c r="R256" s="43">
        <f t="shared" si="36"/>
        <v>0</v>
      </c>
    </row>
    <row r="257" spans="1:29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+'11'!J257</f>
        <v>0</v>
      </c>
      <c r="F257" s="71">
        <v>6</v>
      </c>
      <c r="G257" s="46">
        <f t="shared" si="42"/>
        <v>6</v>
      </c>
      <c r="H257" s="78">
        <v>0</v>
      </c>
      <c r="I257" s="76">
        <v>0</v>
      </c>
      <c r="J257" s="46">
        <f t="shared" si="43"/>
        <v>1</v>
      </c>
      <c r="K257" s="72">
        <v>5</v>
      </c>
      <c r="L257" s="20">
        <v>39</v>
      </c>
      <c r="M257" s="65">
        <f t="shared" si="34"/>
        <v>195</v>
      </c>
      <c r="N257" s="17" t="s">
        <v>1442</v>
      </c>
      <c r="O257" s="18">
        <v>100</v>
      </c>
      <c r="P257" s="123">
        <f t="shared" si="45"/>
        <v>95</v>
      </c>
      <c r="Q257" s="90"/>
      <c r="R257" s="43">
        <f t="shared" si="36"/>
        <v>0</v>
      </c>
    </row>
    <row r="258" spans="1:29" ht="25.5" x14ac:dyDescent="0.55000000000000004">
      <c r="A258" s="10"/>
      <c r="B258" s="10"/>
      <c r="C258" s="19"/>
      <c r="D258" s="10"/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/>
      <c r="N258" s="17"/>
      <c r="O258" s="18"/>
      <c r="P258" s="23"/>
      <c r="Q258" s="90"/>
      <c r="R258" s="43"/>
    </row>
    <row r="259" spans="1:29" ht="25.5" x14ac:dyDescent="0.55000000000000004">
      <c r="A259" s="10"/>
      <c r="B259" s="10"/>
      <c r="C259" s="19"/>
      <c r="D259" s="10"/>
      <c r="E259" s="64">
        <f>+'11'!J259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ref="M259" si="49">+L259*K259</f>
        <v>0</v>
      </c>
      <c r="N259" s="17" t="s">
        <v>16</v>
      </c>
      <c r="O259" s="18"/>
      <c r="P259" s="23">
        <f t="shared" ref="P259" si="50">SUM(M259-O259)</f>
        <v>0</v>
      </c>
      <c r="Q259" s="90"/>
      <c r="R259" s="43">
        <f t="shared" ref="R259" si="51">+K259*Q259</f>
        <v>0</v>
      </c>
    </row>
    <row r="260" spans="1:2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2">E261+F261</f>
        <v>0</v>
      </c>
      <c r="H261" s="78">
        <v>0</v>
      </c>
      <c r="I261" s="76">
        <v>0</v>
      </c>
      <c r="J261" s="46">
        <f t="shared" ref="J261" si="53">+G261-H261-K261-I261</f>
        <v>0</v>
      </c>
      <c r="K261" s="72"/>
      <c r="L261" s="20"/>
      <c r="M261" s="65">
        <f t="shared" ref="M261" si="54">+L261*K261</f>
        <v>0</v>
      </c>
      <c r="N261" s="17" t="s">
        <v>16</v>
      </c>
      <c r="O261" s="18"/>
      <c r="P261" s="23">
        <f t="shared" ref="P261" si="55">SUM(M261-O261)</f>
        <v>0</v>
      </c>
      <c r="Q261" s="90"/>
      <c r="R261" s="43">
        <f t="shared" ref="R261" si="56">+K261*Q261</f>
        <v>0</v>
      </c>
    </row>
    <row r="262" spans="1:29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1361.6499999999999</v>
      </c>
      <c r="S262" s="75"/>
    </row>
    <row r="263" spans="1:29" ht="25.5" customHeight="1" x14ac:dyDescent="0.5">
      <c r="A263" s="1"/>
      <c r="E263" s="1"/>
      <c r="F263" s="1"/>
      <c r="G263" s="24"/>
      <c r="H263" s="25"/>
      <c r="I263" s="25"/>
      <c r="J263" s="24"/>
      <c r="K263" s="175" t="s">
        <v>212</v>
      </c>
      <c r="L263" s="176"/>
      <c r="M263" s="30">
        <f>+O262</f>
        <v>0</v>
      </c>
      <c r="N263" s="27"/>
      <c r="O263" s="29"/>
    </row>
    <row r="264" spans="1:29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9125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29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2040</v>
      </c>
      <c r="O266" s="2">
        <v>120</v>
      </c>
      <c r="P266" s="2">
        <v>20</v>
      </c>
      <c r="Q266" s="88">
        <v>120</v>
      </c>
      <c r="R266" s="2">
        <v>40</v>
      </c>
      <c r="S266" s="2">
        <v>70</v>
      </c>
      <c r="T266" s="2">
        <v>90</v>
      </c>
      <c r="U266" s="2">
        <v>150</v>
      </c>
      <c r="V266" s="2">
        <v>300</v>
      </c>
      <c r="W266" s="2">
        <v>300</v>
      </c>
      <c r="X266" s="2">
        <v>130</v>
      </c>
      <c r="Y266" s="2">
        <v>100</v>
      </c>
      <c r="Z266" s="2">
        <v>190</v>
      </c>
      <c r="AA266" s="2">
        <v>130</v>
      </c>
      <c r="AB266" s="2">
        <v>20</v>
      </c>
      <c r="AC266" s="2">
        <v>260</v>
      </c>
    </row>
    <row r="267" spans="1:29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29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3770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3315</v>
      </c>
    </row>
    <row r="271" spans="1:29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3315</v>
      </c>
    </row>
    <row r="272" spans="1:29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AA348"/>
  <sheetViews>
    <sheetView zoomScale="70" zoomScaleNormal="70" workbookViewId="0">
      <pane xSplit="10" ySplit="4" topLeftCell="K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79</v>
      </c>
      <c r="F5" s="71"/>
      <c r="G5" s="46">
        <f t="shared" ref="G5:G26" si="0">E5+F5</f>
        <v>79</v>
      </c>
      <c r="H5" s="78">
        <v>0</v>
      </c>
      <c r="I5" s="76">
        <v>0</v>
      </c>
      <c r="J5" s="46">
        <f t="shared" ref="J5:J26" si="1">+G5-H5-K5-I5</f>
        <v>78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179</v>
      </c>
      <c r="F6" s="71"/>
      <c r="G6" s="46">
        <f t="shared" si="0"/>
        <v>179</v>
      </c>
      <c r="H6" s="78">
        <v>0</v>
      </c>
      <c r="I6" s="76">
        <v>0</v>
      </c>
      <c r="J6" s="46">
        <f t="shared" si="1"/>
        <v>177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8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105</v>
      </c>
      <c r="F22" s="71"/>
      <c r="G22" s="46">
        <f t="shared" si="0"/>
        <v>105</v>
      </c>
      <c r="H22" s="78">
        <v>0</v>
      </c>
      <c r="I22" s="76">
        <v>0</v>
      </c>
      <c r="J22" s="46">
        <f t="shared" si="1"/>
        <v>103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58</v>
      </c>
      <c r="F24" s="71"/>
      <c r="G24" s="46">
        <f t="shared" si="0"/>
        <v>58</v>
      </c>
      <c r="H24" s="78">
        <v>0</v>
      </c>
      <c r="I24" s="76">
        <v>0</v>
      </c>
      <c r="J24" s="46">
        <f t="shared" si="1"/>
        <v>58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43</v>
      </c>
      <c r="F28" s="71"/>
      <c r="G28" s="46">
        <f t="shared" si="5"/>
        <v>43</v>
      </c>
      <c r="H28" s="78">
        <v>0</v>
      </c>
      <c r="I28" s="76">
        <v>0</v>
      </c>
      <c r="J28" s="46">
        <f t="shared" si="6"/>
        <v>43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76</v>
      </c>
      <c r="F31" s="71"/>
      <c r="G31" s="46">
        <f t="shared" si="5"/>
        <v>76</v>
      </c>
      <c r="H31" s="78">
        <v>0</v>
      </c>
      <c r="I31" s="76">
        <v>0</v>
      </c>
      <c r="J31" s="46">
        <f t="shared" si="6"/>
        <v>74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9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16</v>
      </c>
      <c r="F39" s="71"/>
      <c r="G39" s="46">
        <f t="shared" si="5"/>
        <v>16</v>
      </c>
      <c r="H39" s="78">
        <v>0</v>
      </c>
      <c r="I39" s="76">
        <v>0</v>
      </c>
      <c r="J39" s="46">
        <f t="shared" si="6"/>
        <v>15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16</v>
      </c>
      <c r="F49" s="71"/>
      <c r="G49" s="46">
        <f t="shared" si="5"/>
        <v>16</v>
      </c>
      <c r="H49" s="78">
        <v>0</v>
      </c>
      <c r="I49" s="76">
        <v>0</v>
      </c>
      <c r="J49" s="46">
        <f t="shared" si="6"/>
        <v>13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3">
        <f>SUM(M49-O49)</f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17</v>
      </c>
      <c r="F50" s="71"/>
      <c r="G50" s="46">
        <f t="shared" si="5"/>
        <v>17</v>
      </c>
      <c r="H50" s="78">
        <v>0</v>
      </c>
      <c r="I50" s="76">
        <v>0</v>
      </c>
      <c r="J50" s="46">
        <f t="shared" si="6"/>
        <v>16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3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13</v>
      </c>
      <c r="F56" s="71"/>
      <c r="G56" s="46">
        <f t="shared" si="5"/>
        <v>13</v>
      </c>
      <c r="H56" s="78">
        <v>0</v>
      </c>
      <c r="I56" s="76">
        <v>0</v>
      </c>
      <c r="J56" s="46">
        <f t="shared" si="6"/>
        <v>13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21</v>
      </c>
      <c r="F57" s="71"/>
      <c r="G57" s="46">
        <f t="shared" si="5"/>
        <v>21</v>
      </c>
      <c r="H57" s="78">
        <v>0</v>
      </c>
      <c r="I57" s="76">
        <v>0</v>
      </c>
      <c r="J57" s="46">
        <f t="shared" si="6"/>
        <v>19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21</v>
      </c>
      <c r="F59" s="71"/>
      <c r="G59" s="46">
        <f t="shared" si="5"/>
        <v>21</v>
      </c>
      <c r="H59" s="78">
        <v>0</v>
      </c>
      <c r="I59" s="76">
        <v>0</v>
      </c>
      <c r="J59" s="46">
        <f t="shared" si="6"/>
        <v>20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3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30</v>
      </c>
      <c r="F62" s="71"/>
      <c r="G62" s="46">
        <f t="shared" si="5"/>
        <v>30</v>
      </c>
      <c r="H62" s="78">
        <v>0</v>
      </c>
      <c r="I62" s="76">
        <v>0</v>
      </c>
      <c r="J62" s="46">
        <f t="shared" si="6"/>
        <v>29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4</v>
      </c>
      <c r="F77" s="71">
        <v>10</v>
      </c>
      <c r="G77" s="46">
        <f t="shared" si="5"/>
        <v>14</v>
      </c>
      <c r="H77" s="78">
        <v>0</v>
      </c>
      <c r="I77" s="76">
        <v>0</v>
      </c>
      <c r="J77" s="46">
        <f t="shared" si="6"/>
        <v>12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7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3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13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3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0" si="34">+L177*K177</f>
        <v>0</v>
      </c>
      <c r="N177" s="17" t="s">
        <v>16</v>
      </c>
      <c r="O177" s="18"/>
      <c r="P177" s="23">
        <f t="shared" ref="P177:P260" si="35">SUM(M177-O177)</f>
        <v>0</v>
      </c>
      <c r="Q177" s="90"/>
      <c r="R177" s="43">
        <f t="shared" ref="R177:R26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28</v>
      </c>
      <c r="F193" s="71"/>
      <c r="G193" s="46">
        <f t="shared" si="30"/>
        <v>28</v>
      </c>
      <c r="H193" s="78">
        <v>0</v>
      </c>
      <c r="I193" s="76">
        <v>0</v>
      </c>
      <c r="J193" s="46">
        <f t="shared" si="31"/>
        <v>24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39</v>
      </c>
      <c r="F194" s="71"/>
      <c r="G194" s="46">
        <f t="shared" si="30"/>
        <v>39</v>
      </c>
      <c r="H194" s="78">
        <v>0</v>
      </c>
      <c r="I194" s="76">
        <v>0</v>
      </c>
      <c r="J194" s="46">
        <f t="shared" si="31"/>
        <v>35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3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8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3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28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23</v>
      </c>
      <c r="F198" s="71"/>
      <c r="G198" s="46">
        <f t="shared" si="30"/>
        <v>23</v>
      </c>
      <c r="H198" s="78">
        <v>0</v>
      </c>
      <c r="I198" s="76">
        <v>0</v>
      </c>
      <c r="J198" s="46">
        <f t="shared" si="31"/>
        <v>22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60" si="40">E231+F231</f>
        <v>0</v>
      </c>
      <c r="H231" s="78">
        <v>0</v>
      </c>
      <c r="I231" s="76">
        <v>0</v>
      </c>
      <c r="J231" s="46">
        <f t="shared" ref="J231:J260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+'12'!J248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+'12'!J249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3">
        <f t="shared" si="4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+'12'!J250</f>
        <v>5</v>
      </c>
      <c r="F250" s="71"/>
      <c r="G250" s="46">
        <f t="shared" si="42"/>
        <v>5</v>
      </c>
      <c r="H250" s="78">
        <v>0</v>
      </c>
      <c r="I250" s="76">
        <v>0</v>
      </c>
      <c r="J250" s="46">
        <f t="shared" si="43"/>
        <v>4</v>
      </c>
      <c r="K250" s="72">
        <v>1</v>
      </c>
      <c r="L250" s="20">
        <v>50</v>
      </c>
      <c r="M250" s="65">
        <f t="shared" si="44"/>
        <v>50</v>
      </c>
      <c r="N250" s="17" t="s">
        <v>16</v>
      </c>
      <c r="O250" s="18"/>
      <c r="P250" s="123">
        <f t="shared" si="4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+'12'!J254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1</v>
      </c>
      <c r="K254" s="72">
        <v>2</v>
      </c>
      <c r="L254" s="20">
        <v>60</v>
      </c>
      <c r="M254" s="65">
        <f t="shared" si="34"/>
        <v>120</v>
      </c>
      <c r="N254" s="17" t="s">
        <v>1440</v>
      </c>
      <c r="O254" s="18">
        <v>80</v>
      </c>
      <c r="P254" s="123">
        <f t="shared" si="45"/>
        <v>40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+'12'!J255</f>
        <v>29</v>
      </c>
      <c r="F255" s="71"/>
      <c r="G255" s="46">
        <f t="shared" si="42"/>
        <v>29</v>
      </c>
      <c r="H255" s="78">
        <v>0</v>
      </c>
      <c r="I255" s="76">
        <v>0</v>
      </c>
      <c r="J255" s="46">
        <f t="shared" si="43"/>
        <v>2</v>
      </c>
      <c r="K255" s="72">
        <v>27</v>
      </c>
      <c r="L255" s="20">
        <v>60</v>
      </c>
      <c r="M255" s="65">
        <f t="shared" si="34"/>
        <v>1620</v>
      </c>
      <c r="N255" s="17" t="s">
        <v>1440</v>
      </c>
      <c r="O255" s="18">
        <v>1080</v>
      </c>
      <c r="P255" s="123">
        <f t="shared" si="45"/>
        <v>540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+'12'!J256</f>
        <v>15</v>
      </c>
      <c r="F256" s="71"/>
      <c r="G256" s="46">
        <f t="shared" si="42"/>
        <v>15</v>
      </c>
      <c r="H256" s="78">
        <v>0</v>
      </c>
      <c r="I256" s="76">
        <v>0</v>
      </c>
      <c r="J256" s="46">
        <f t="shared" si="43"/>
        <v>6</v>
      </c>
      <c r="K256" s="72">
        <v>9</v>
      </c>
      <c r="L256" s="20">
        <v>60</v>
      </c>
      <c r="M256" s="65">
        <f t="shared" si="34"/>
        <v>540</v>
      </c>
      <c r="N256" s="17" t="s">
        <v>1440</v>
      </c>
      <c r="O256" s="18">
        <v>360</v>
      </c>
      <c r="P256" s="123">
        <f t="shared" si="45"/>
        <v>180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+'12'!J257</f>
        <v>1</v>
      </c>
      <c r="F257" s="71"/>
      <c r="G257" s="46">
        <f t="shared" si="42"/>
        <v>1</v>
      </c>
      <c r="H257" s="78">
        <v>0</v>
      </c>
      <c r="I257" s="76">
        <v>0</v>
      </c>
      <c r="J257" s="46">
        <f t="shared" si="43"/>
        <v>0</v>
      </c>
      <c r="K257" s="72">
        <v>1</v>
      </c>
      <c r="L257" s="20">
        <v>39</v>
      </c>
      <c r="M257" s="65">
        <f t="shared" si="34"/>
        <v>39</v>
      </c>
      <c r="N257" s="17" t="s">
        <v>1442</v>
      </c>
      <c r="O257" s="18">
        <v>20</v>
      </c>
      <c r="P257" s="123">
        <f t="shared" si="45"/>
        <v>19</v>
      </c>
      <c r="Q257" s="90"/>
      <c r="R257" s="43">
        <f t="shared" si="36"/>
        <v>0</v>
      </c>
    </row>
    <row r="258" spans="1:27" ht="25.5" x14ac:dyDescent="0.55000000000000004">
      <c r="A258" s="10"/>
      <c r="B258" s="10"/>
      <c r="C258" s="19"/>
      <c r="D258" s="10"/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/>
      <c r="N258" s="17"/>
      <c r="O258" s="18"/>
      <c r="P258" s="23"/>
      <c r="Q258" s="90"/>
      <c r="R258" s="43"/>
    </row>
    <row r="259" spans="1:27" ht="25.5" x14ac:dyDescent="0.55000000000000004">
      <c r="A259" s="10"/>
      <c r="B259" s="10"/>
      <c r="C259" s="19"/>
      <c r="D259" s="10"/>
      <c r="E259" s="64">
        <f>+'12'!J259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ref="M259" si="49">+L259*K259</f>
        <v>0</v>
      </c>
      <c r="N259" s="17" t="s">
        <v>16</v>
      </c>
      <c r="O259" s="18"/>
      <c r="P259" s="23">
        <f t="shared" ref="P259" si="50">SUM(M259-O259)</f>
        <v>0</v>
      </c>
      <c r="Q259" s="90"/>
      <c r="R259" s="43">
        <f t="shared" ref="R259" si="51">+K259*Q259</f>
        <v>0</v>
      </c>
    </row>
    <row r="260" spans="1:27" ht="25.5" x14ac:dyDescent="0.55000000000000004">
      <c r="A260" s="10"/>
      <c r="B260" s="10"/>
      <c r="C260" s="19"/>
      <c r="D260" s="10"/>
      <c r="E260" s="64">
        <f>+'12'!J260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7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2">E261+F261</f>
        <v>0</v>
      </c>
      <c r="H261" s="78">
        <v>0</v>
      </c>
      <c r="I261" s="76">
        <v>0</v>
      </c>
      <c r="J261" s="46">
        <f t="shared" ref="J261" si="53">+G261-H261-K261-I261</f>
        <v>0</v>
      </c>
      <c r="K261" s="72"/>
      <c r="L261" s="20"/>
      <c r="M261" s="65">
        <f t="shared" ref="M261" si="54">+L261*K261</f>
        <v>0</v>
      </c>
      <c r="N261" s="17" t="s">
        <v>16</v>
      </c>
      <c r="O261" s="18"/>
      <c r="P261" s="23">
        <f t="shared" ref="P261" si="55">SUM(M261-O261)</f>
        <v>0</v>
      </c>
      <c r="Q261" s="90"/>
      <c r="R261" s="43">
        <f t="shared" ref="R261" si="56">+K261*Q261</f>
        <v>0</v>
      </c>
    </row>
    <row r="262" spans="1:27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1693.69</v>
      </c>
      <c r="S262" s="75"/>
    </row>
    <row r="263" spans="1:27" ht="25.5" customHeight="1" x14ac:dyDescent="0.5">
      <c r="A263" s="1"/>
      <c r="E263" s="1"/>
      <c r="F263" s="1"/>
      <c r="G263" s="24"/>
      <c r="H263" s="25"/>
      <c r="I263" s="25"/>
      <c r="J263" s="24"/>
      <c r="K263" s="175" t="s">
        <v>212</v>
      </c>
      <c r="L263" s="176"/>
      <c r="M263" s="30">
        <f>+O262</f>
        <v>0</v>
      </c>
      <c r="N263" s="27"/>
      <c r="O263" s="29"/>
    </row>
    <row r="264" spans="1:27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6459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27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1720</v>
      </c>
      <c r="O266" s="2">
        <v>150</v>
      </c>
      <c r="P266" s="2">
        <v>150</v>
      </c>
      <c r="Q266" s="88">
        <v>30</v>
      </c>
      <c r="R266" s="2">
        <v>115</v>
      </c>
      <c r="S266" s="2">
        <v>170</v>
      </c>
      <c r="T266" s="2">
        <v>100</v>
      </c>
      <c r="U266" s="2">
        <v>185</v>
      </c>
      <c r="V266" s="2">
        <v>60</v>
      </c>
      <c r="W266" s="2">
        <v>140</v>
      </c>
      <c r="X266" s="2">
        <v>200</v>
      </c>
      <c r="Y266" s="2">
        <v>260</v>
      </c>
      <c r="Z266" s="2">
        <v>60</v>
      </c>
      <c r="AA266" s="2">
        <v>100</v>
      </c>
    </row>
    <row r="267" spans="1:27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27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1775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2964</v>
      </c>
    </row>
    <row r="271" spans="1:27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2964</v>
      </c>
    </row>
    <row r="272" spans="1:27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8"/>
  <sheetViews>
    <sheetView zoomScale="70" zoomScaleNormal="70" workbookViewId="0">
      <pane xSplit="10" ySplit="4" topLeftCell="L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78</v>
      </c>
      <c r="F5" s="71"/>
      <c r="G5" s="46">
        <f t="shared" ref="G5:G26" si="0">E5+F5</f>
        <v>78</v>
      </c>
      <c r="H5" s="78">
        <v>0</v>
      </c>
      <c r="I5" s="76">
        <v>0</v>
      </c>
      <c r="J5" s="46">
        <f t="shared" ref="J5:J26" si="1">+G5-H5-K5-I5</f>
        <v>46</v>
      </c>
      <c r="K5" s="72">
        <v>32</v>
      </c>
      <c r="L5" s="15">
        <v>50</v>
      </c>
      <c r="M5" s="65">
        <f>+L5*K5</f>
        <v>1600</v>
      </c>
      <c r="N5" s="17" t="s">
        <v>16</v>
      </c>
      <c r="O5" s="18"/>
      <c r="P5" s="123">
        <f>SUM(M5-O5)</f>
        <v>1600</v>
      </c>
      <c r="Q5" s="121">
        <v>18.97</v>
      </c>
      <c r="R5" s="43">
        <f>+K5*Q5</f>
        <v>607.04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177</v>
      </c>
      <c r="F6" s="71"/>
      <c r="G6" s="46">
        <f t="shared" si="0"/>
        <v>177</v>
      </c>
      <c r="H6" s="78">
        <v>0</v>
      </c>
      <c r="I6" s="76">
        <v>0</v>
      </c>
      <c r="J6" s="46">
        <f t="shared" si="1"/>
        <v>174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6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103</v>
      </c>
      <c r="F22" s="71"/>
      <c r="G22" s="46">
        <f t="shared" si="0"/>
        <v>103</v>
      </c>
      <c r="H22" s="78">
        <v>0</v>
      </c>
      <c r="I22" s="76">
        <v>0</v>
      </c>
      <c r="J22" s="46">
        <f t="shared" si="1"/>
        <v>102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58</v>
      </c>
      <c r="F24" s="71"/>
      <c r="G24" s="46">
        <f t="shared" si="0"/>
        <v>58</v>
      </c>
      <c r="H24" s="78">
        <v>0</v>
      </c>
      <c r="I24" s="76">
        <v>0</v>
      </c>
      <c r="J24" s="46">
        <f t="shared" si="1"/>
        <v>58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43</v>
      </c>
      <c r="F28" s="71"/>
      <c r="G28" s="46">
        <f t="shared" si="5"/>
        <v>43</v>
      </c>
      <c r="H28" s="78">
        <v>0</v>
      </c>
      <c r="I28" s="76">
        <v>0</v>
      </c>
      <c r="J28" s="46">
        <f t="shared" si="6"/>
        <v>42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74</v>
      </c>
      <c r="F31" s="71"/>
      <c r="G31" s="46">
        <f t="shared" si="5"/>
        <v>74</v>
      </c>
      <c r="H31" s="78">
        <v>0</v>
      </c>
      <c r="I31" s="76">
        <v>0</v>
      </c>
      <c r="J31" s="46">
        <f t="shared" si="6"/>
        <v>73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8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9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15</v>
      </c>
      <c r="F39" s="71"/>
      <c r="G39" s="46">
        <f t="shared" si="5"/>
        <v>15</v>
      </c>
      <c r="H39" s="78">
        <v>0</v>
      </c>
      <c r="I39" s="76">
        <v>0</v>
      </c>
      <c r="J39" s="46">
        <f t="shared" si="6"/>
        <v>14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16</v>
      </c>
      <c r="F50" s="71"/>
      <c r="G50" s="46">
        <f t="shared" si="5"/>
        <v>16</v>
      </c>
      <c r="H50" s="78">
        <v>0</v>
      </c>
      <c r="I50" s="76">
        <v>0</v>
      </c>
      <c r="J50" s="46">
        <f t="shared" si="6"/>
        <v>14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3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3">
        <f>SUM(M55-O55)</f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13</v>
      </c>
      <c r="F56" s="71"/>
      <c r="G56" s="46">
        <f t="shared" si="5"/>
        <v>13</v>
      </c>
      <c r="H56" s="78">
        <v>0</v>
      </c>
      <c r="I56" s="76">
        <v>0</v>
      </c>
      <c r="J56" s="46">
        <f t="shared" si="6"/>
        <v>13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18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6"/>
        <v>20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29</v>
      </c>
      <c r="F62" s="71"/>
      <c r="G62" s="46">
        <f t="shared" si="5"/>
        <v>29</v>
      </c>
      <c r="H62" s="78">
        <v>0</v>
      </c>
      <c r="I62" s="76">
        <v>0</v>
      </c>
      <c r="J62" s="46">
        <f t="shared" si="6"/>
        <v>29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3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2</v>
      </c>
      <c r="K132" s="72">
        <v>5</v>
      </c>
      <c r="L132" s="22">
        <v>60</v>
      </c>
      <c r="M132" s="65">
        <f t="shared" si="7"/>
        <v>300</v>
      </c>
      <c r="N132" s="17" t="s">
        <v>16</v>
      </c>
      <c r="O132" s="18"/>
      <c r="P132" s="123">
        <f t="shared" si="8"/>
        <v>300</v>
      </c>
      <c r="Q132" s="90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3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0" si="34">+L177*K177</f>
        <v>0</v>
      </c>
      <c r="N177" s="17" t="s">
        <v>16</v>
      </c>
      <c r="O177" s="18"/>
      <c r="P177" s="23">
        <f t="shared" ref="P177:P260" si="35">SUM(M177-O177)</f>
        <v>0</v>
      </c>
      <c r="Q177" s="90"/>
      <c r="R177" s="43">
        <f t="shared" ref="R177:R26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35</v>
      </c>
      <c r="F194" s="71"/>
      <c r="G194" s="46">
        <f t="shared" si="30"/>
        <v>35</v>
      </c>
      <c r="H194" s="78">
        <v>0</v>
      </c>
      <c r="I194" s="76">
        <v>0</v>
      </c>
      <c r="J194" s="46">
        <f t="shared" si="31"/>
        <v>34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6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3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22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60" si="40">E231+F231</f>
        <v>0</v>
      </c>
      <c r="H231" s="78">
        <v>0</v>
      </c>
      <c r="I231" s="76">
        <v>0</v>
      </c>
      <c r="J231" s="46">
        <f t="shared" ref="J231:J260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+'13'!J248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+'13'!J249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+'13'!J250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+'13'!J254</f>
        <v>1</v>
      </c>
      <c r="F254" s="71"/>
      <c r="G254" s="46">
        <f t="shared" si="40"/>
        <v>1</v>
      </c>
      <c r="H254" s="78">
        <v>0</v>
      </c>
      <c r="I254" s="76">
        <v>0</v>
      </c>
      <c r="J254" s="46">
        <f t="shared" si="41"/>
        <v>0</v>
      </c>
      <c r="K254" s="72">
        <v>1</v>
      </c>
      <c r="L254" s="20">
        <v>60</v>
      </c>
      <c r="M254" s="65">
        <f t="shared" si="34"/>
        <v>60</v>
      </c>
      <c r="N254" s="17" t="s">
        <v>1440</v>
      </c>
      <c r="O254" s="18">
        <v>40</v>
      </c>
      <c r="P254" s="123">
        <f t="shared" si="45"/>
        <v>20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+'13'!J255</f>
        <v>2</v>
      </c>
      <c r="F255" s="71"/>
      <c r="G255" s="46">
        <f t="shared" si="40"/>
        <v>2</v>
      </c>
      <c r="H255" s="78">
        <v>0</v>
      </c>
      <c r="I255" s="76">
        <v>0</v>
      </c>
      <c r="J255" s="46">
        <f t="shared" si="41"/>
        <v>0</v>
      </c>
      <c r="K255" s="72">
        <v>2</v>
      </c>
      <c r="L255" s="20">
        <v>60</v>
      </c>
      <c r="M255" s="65">
        <f t="shared" si="34"/>
        <v>120</v>
      </c>
      <c r="N255" s="17" t="s">
        <v>1440</v>
      </c>
      <c r="O255" s="18">
        <v>80</v>
      </c>
      <c r="P255" s="123">
        <f t="shared" si="45"/>
        <v>40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+'13'!J256</f>
        <v>6</v>
      </c>
      <c r="F256" s="71"/>
      <c r="G256" s="46">
        <f t="shared" si="40"/>
        <v>6</v>
      </c>
      <c r="H256" s="78">
        <v>0</v>
      </c>
      <c r="I256" s="76">
        <v>0</v>
      </c>
      <c r="J256" s="46">
        <f t="shared" si="41"/>
        <v>0</v>
      </c>
      <c r="K256" s="72">
        <v>6</v>
      </c>
      <c r="L256" s="20">
        <v>60</v>
      </c>
      <c r="M256" s="65">
        <f t="shared" si="34"/>
        <v>360</v>
      </c>
      <c r="N256" s="17" t="s">
        <v>1440</v>
      </c>
      <c r="O256" s="18">
        <v>240</v>
      </c>
      <c r="P256" s="123">
        <f t="shared" si="45"/>
        <v>120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+'13'!J257</f>
        <v>0</v>
      </c>
      <c r="F257" s="71"/>
      <c r="G257" s="46"/>
      <c r="H257" s="78"/>
      <c r="I257" s="76"/>
      <c r="J257" s="46"/>
      <c r="K257" s="72"/>
      <c r="L257" s="20">
        <v>39</v>
      </c>
      <c r="M257" s="65"/>
      <c r="N257" s="17" t="s">
        <v>1442</v>
      </c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+'13'!J258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+'13'!J259</f>
        <v>0</v>
      </c>
      <c r="F259" s="71"/>
      <c r="G259" s="46">
        <f t="shared" ref="G259" si="49">E259+F259</f>
        <v>0</v>
      </c>
      <c r="H259" s="78">
        <v>0</v>
      </c>
      <c r="I259" s="76">
        <v>0</v>
      </c>
      <c r="J259" s="46">
        <f t="shared" ref="J259" si="50">+G259-H259-K259-I259</f>
        <v>0</v>
      </c>
      <c r="K259" s="72"/>
      <c r="L259" s="20"/>
      <c r="M259" s="65">
        <f t="shared" ref="M259" si="51">+L259*K259</f>
        <v>0</v>
      </c>
      <c r="N259" s="17" t="s">
        <v>16</v>
      </c>
      <c r="O259" s="18"/>
      <c r="P259" s="23">
        <f t="shared" ref="P259" si="52">SUM(M259-O259)</f>
        <v>0</v>
      </c>
      <c r="Q259" s="90"/>
      <c r="R259" s="43">
        <f t="shared" ref="R259" si="53">+K259*Q259</f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4">E261+F261</f>
        <v>0</v>
      </c>
      <c r="H261" s="78">
        <v>0</v>
      </c>
      <c r="I261" s="76">
        <v>0</v>
      </c>
      <c r="J261" s="46">
        <f t="shared" ref="J261" si="55">+G261-H261-K261-I261</f>
        <v>0</v>
      </c>
      <c r="K261" s="72"/>
      <c r="L261" s="20"/>
      <c r="M261" s="65">
        <f t="shared" ref="M261" si="56">+L261*K261</f>
        <v>0</v>
      </c>
      <c r="N261" s="17" t="s">
        <v>16</v>
      </c>
      <c r="O261" s="18"/>
      <c r="P261" s="23">
        <f t="shared" ref="P261" si="57">SUM(M261-O261)</f>
        <v>0</v>
      </c>
      <c r="Q261" s="90"/>
      <c r="R261" s="43">
        <f t="shared" ref="R261" si="58">+K261*Q261</f>
        <v>0</v>
      </c>
    </row>
    <row r="262" spans="1:19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1862.2299999999996</v>
      </c>
      <c r="S262" s="75"/>
    </row>
    <row r="263" spans="1:19" ht="25.5" customHeight="1" x14ac:dyDescent="0.5">
      <c r="A263" s="1"/>
      <c r="E263" s="1"/>
      <c r="F263" s="1"/>
      <c r="G263" s="24"/>
      <c r="H263" s="25"/>
      <c r="I263" s="25"/>
      <c r="J263" s="24"/>
      <c r="K263" s="175" t="s">
        <v>212</v>
      </c>
      <c r="L263" s="176"/>
      <c r="M263" s="30">
        <f>+O262</f>
        <v>0</v>
      </c>
      <c r="N263" s="27"/>
      <c r="O263" s="29"/>
    </row>
    <row r="264" spans="1:19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5465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2370</v>
      </c>
      <c r="O266" s="2">
        <v>2060</v>
      </c>
      <c r="P266" s="2">
        <v>50</v>
      </c>
      <c r="Q266" s="88">
        <v>110</v>
      </c>
      <c r="R266" s="2">
        <v>150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550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2545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2545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N259" sqref="N259"/>
      <selection pane="topRight" activeCell="N259" sqref="N259"/>
      <selection pane="bottomLeft" activeCell="N259" sqref="N259"/>
      <selection pane="bottomRight" activeCell="N259" sqref="N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45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174</v>
      </c>
      <c r="F6" s="71"/>
      <c r="G6" s="46">
        <f t="shared" si="0"/>
        <v>174</v>
      </c>
      <c r="H6" s="78">
        <v>0</v>
      </c>
      <c r="I6" s="76">
        <v>0</v>
      </c>
      <c r="J6" s="46">
        <f t="shared" si="1"/>
        <v>173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102</v>
      </c>
      <c r="F22" s="71"/>
      <c r="G22" s="46">
        <f t="shared" si="0"/>
        <v>102</v>
      </c>
      <c r="H22" s="78">
        <v>0</v>
      </c>
      <c r="I22" s="76">
        <v>0</v>
      </c>
      <c r="J22" s="46">
        <f t="shared" si="1"/>
        <v>94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250</v>
      </c>
      <c r="P22" s="123">
        <f t="shared" si="3"/>
        <v>550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58</v>
      </c>
      <c r="F24" s="71"/>
      <c r="G24" s="46">
        <f t="shared" si="0"/>
        <v>58</v>
      </c>
      <c r="H24" s="78">
        <v>0</v>
      </c>
      <c r="I24" s="76">
        <v>0</v>
      </c>
      <c r="J24" s="46">
        <f t="shared" si="1"/>
        <v>54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23">
        <f t="shared" si="3"/>
        <v>200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42</v>
      </c>
      <c r="F28" s="71"/>
      <c r="G28" s="46">
        <f t="shared" si="5"/>
        <v>42</v>
      </c>
      <c r="H28" s="78">
        <v>0</v>
      </c>
      <c r="I28" s="76">
        <v>0</v>
      </c>
      <c r="J28" s="46">
        <f t="shared" si="6"/>
        <v>38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200</v>
      </c>
      <c r="P28" s="123">
        <f t="shared" si="3"/>
        <v>200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72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3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9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13</v>
      </c>
      <c r="F56" s="71"/>
      <c r="G56" s="46">
        <f t="shared" si="5"/>
        <v>13</v>
      </c>
      <c r="H56" s="78">
        <v>0</v>
      </c>
      <c r="I56" s="76">
        <v>0</v>
      </c>
      <c r="J56" s="46">
        <f t="shared" si="6"/>
        <v>13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6"/>
        <v>20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29</v>
      </c>
      <c r="F62" s="71"/>
      <c r="G62" s="46">
        <f t="shared" si="5"/>
        <v>29</v>
      </c>
      <c r="H62" s="78">
        <v>0</v>
      </c>
      <c r="I62" s="76">
        <v>0</v>
      </c>
      <c r="J62" s="46">
        <f t="shared" si="6"/>
        <v>25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23">
        <f t="shared" si="3"/>
        <v>340</v>
      </c>
      <c r="Q62" s="121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0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90"/>
      <c r="R177" s="43">
        <f t="shared" ref="R177:R26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34</v>
      </c>
      <c r="F194" s="71"/>
      <c r="G194" s="46">
        <f t="shared" si="30"/>
        <v>34</v>
      </c>
      <c r="H194" s="78">
        <v>0</v>
      </c>
      <c r="I194" s="76">
        <v>0</v>
      </c>
      <c r="J194" s="46">
        <f t="shared" si="31"/>
        <v>33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27</v>
      </c>
      <c r="F196" s="71"/>
      <c r="G196" s="46">
        <f t="shared" si="30"/>
        <v>27</v>
      </c>
      <c r="H196" s="78">
        <v>0</v>
      </c>
      <c r="I196" s="76">
        <v>0</v>
      </c>
      <c r="J196" s="46">
        <f t="shared" si="31"/>
        <v>26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22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60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+'14'!J248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+'14'!J249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+'14'!J250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34"/>
        <v>0</v>
      </c>
      <c r="N254" s="17" t="s">
        <v>1440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34"/>
        <v>0</v>
      </c>
      <c r="N255" s="17" t="s">
        <v>1440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60</v>
      </c>
      <c r="M256" s="65">
        <f t="shared" si="34"/>
        <v>0</v>
      </c>
      <c r="N256" s="17" t="s">
        <v>1440</v>
      </c>
      <c r="O256" s="18"/>
      <c r="P256" s="23">
        <f t="shared" si="4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39</v>
      </c>
      <c r="M257" s="65">
        <f t="shared" si="34"/>
        <v>0</v>
      </c>
      <c r="N257" s="17" t="s">
        <v>1442</v>
      </c>
      <c r="O257" s="18"/>
      <c r="P257" s="23">
        <f t="shared" si="4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/>
      <c r="O258" s="18"/>
      <c r="P258" s="23">
        <f t="shared" si="45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45"/>
        <v>0</v>
      </c>
      <c r="Q259" s="90"/>
      <c r="R259" s="43">
        <f t="shared" ref="R259" si="49">+K259*Q259</f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45"/>
        <v>0</v>
      </c>
      <c r="Q260" s="90"/>
      <c r="R260" s="43">
        <f t="shared" si="36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/>
      <c r="I261" s="76"/>
      <c r="J261" s="46">
        <f t="shared" si="43"/>
        <v>0</v>
      </c>
      <c r="K261" s="72"/>
      <c r="L261" s="20"/>
      <c r="M261" s="65">
        <f t="shared" ref="M261" si="50">+L261*K261</f>
        <v>0</v>
      </c>
      <c r="N261" s="17" t="s">
        <v>16</v>
      </c>
      <c r="O261" s="18"/>
      <c r="P261" s="23">
        <f t="shared" ref="P261" si="51">SUM(M261-O261)</f>
        <v>0</v>
      </c>
      <c r="Q261" s="90"/>
      <c r="R261" s="43">
        <f t="shared" ref="R261" si="52">+K261*Q261</f>
        <v>0</v>
      </c>
    </row>
    <row r="262" spans="1:19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964.07999999999993</v>
      </c>
      <c r="S262" s="75"/>
    </row>
    <row r="263" spans="1:19" ht="25.5" customHeight="1" x14ac:dyDescent="0.5">
      <c r="A263" s="1"/>
      <c r="E263" s="1"/>
      <c r="F263" s="1"/>
      <c r="G263" s="24"/>
      <c r="H263" s="25"/>
      <c r="I263" s="25"/>
      <c r="J263" s="24"/>
      <c r="K263" s="175" t="s">
        <v>212</v>
      </c>
      <c r="L263" s="176"/>
      <c r="M263" s="30">
        <f>+O262</f>
        <v>0</v>
      </c>
      <c r="N263" s="27"/>
      <c r="O263" s="29"/>
    </row>
    <row r="264" spans="1:19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2925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840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2085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2085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X348"/>
  <sheetViews>
    <sheetView zoomScale="70" zoomScaleNormal="70" workbookViewId="0">
      <pane xSplit="10" ySplit="4" topLeftCell="L5" activePane="bottomRight" state="frozen"/>
      <selection activeCell="N259" sqref="N259"/>
      <selection pane="topRight" activeCell="N259" sqref="N259"/>
      <selection pane="bottomLeft" activeCell="N259" sqref="N259"/>
      <selection pane="bottomRight" activeCell="W19" sqref="W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45</v>
      </c>
      <c r="F5" s="71"/>
      <c r="G5" s="46">
        <f t="shared" ref="G5:G26" si="0">E5+F5</f>
        <v>45</v>
      </c>
      <c r="H5" s="78">
        <v>0</v>
      </c>
      <c r="I5" s="76">
        <v>0</v>
      </c>
      <c r="J5" s="46">
        <f t="shared" ref="J5:J26" si="1">+G5-H5-K5-I5</f>
        <v>45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173</v>
      </c>
      <c r="F6" s="71"/>
      <c r="G6" s="46">
        <f t="shared" si="0"/>
        <v>173</v>
      </c>
      <c r="H6" s="78">
        <v>0</v>
      </c>
      <c r="I6" s="76">
        <v>0</v>
      </c>
      <c r="J6" s="46">
        <f t="shared" si="1"/>
        <v>172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18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100</v>
      </c>
      <c r="P11" s="123">
        <f t="shared" si="3"/>
        <v>100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9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94</v>
      </c>
      <c r="F22" s="71"/>
      <c r="G22" s="46">
        <f t="shared" si="0"/>
        <v>94</v>
      </c>
      <c r="H22" s="78">
        <v>0</v>
      </c>
      <c r="I22" s="76">
        <v>0</v>
      </c>
      <c r="J22" s="46">
        <f t="shared" si="1"/>
        <v>91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23">
        <f t="shared" si="3"/>
        <v>200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54</v>
      </c>
      <c r="F24" s="71"/>
      <c r="G24" s="46">
        <f t="shared" si="0"/>
        <v>54</v>
      </c>
      <c r="H24" s="78">
        <v>0</v>
      </c>
      <c r="I24" s="76">
        <v>0</v>
      </c>
      <c r="J24" s="46">
        <f t="shared" si="1"/>
        <v>45</v>
      </c>
      <c r="K24" s="72">
        <v>9</v>
      </c>
      <c r="L24" s="15">
        <v>100</v>
      </c>
      <c r="M24" s="65">
        <f t="shared" si="2"/>
        <v>900</v>
      </c>
      <c r="N24" s="17" t="s">
        <v>16</v>
      </c>
      <c r="O24" s="18">
        <v>450</v>
      </c>
      <c r="P24" s="123">
        <f t="shared" si="3"/>
        <v>450</v>
      </c>
      <c r="Q24" s="121">
        <v>38.659999999999997</v>
      </c>
      <c r="R24" s="43">
        <f t="shared" si="4"/>
        <v>347.93999999999994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38</v>
      </c>
      <c r="F28" s="71"/>
      <c r="G28" s="46">
        <f t="shared" si="5"/>
        <v>38</v>
      </c>
      <c r="H28" s="78">
        <v>0</v>
      </c>
      <c r="I28" s="76">
        <v>0</v>
      </c>
      <c r="J28" s="46">
        <f t="shared" si="6"/>
        <v>31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>
        <v>300</v>
      </c>
      <c r="P28" s="123">
        <f t="shared" si="3"/>
        <v>400</v>
      </c>
      <c r="Q28" s="121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68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9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9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13</v>
      </c>
      <c r="F56" s="71"/>
      <c r="G56" s="46">
        <f t="shared" si="5"/>
        <v>13</v>
      </c>
      <c r="H56" s="78">
        <v>0</v>
      </c>
      <c r="I56" s="76">
        <v>0</v>
      </c>
      <c r="J56" s="46">
        <f t="shared" si="6"/>
        <v>13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3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6"/>
        <v>20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90"/>
      <c r="R177" s="43">
        <f t="shared" ref="R177:R26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4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3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22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60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60" si="44">+L235*K235</f>
        <v>0</v>
      </c>
      <c r="N235" s="17" t="s">
        <v>16</v>
      </c>
      <c r="O235" s="18"/>
      <c r="P235" s="23">
        <f t="shared" ref="P235:P260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+'15'!J248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+'15'!J249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+'15'!J250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44"/>
        <v>0</v>
      </c>
      <c r="N254" s="17" t="s">
        <v>1440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44"/>
        <v>0</v>
      </c>
      <c r="N255" s="17" t="s">
        <v>1440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60</v>
      </c>
      <c r="M256" s="65">
        <f t="shared" si="44"/>
        <v>0</v>
      </c>
      <c r="N256" s="17" t="s">
        <v>1440</v>
      </c>
      <c r="O256" s="18"/>
      <c r="P256" s="23">
        <f t="shared" si="4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39</v>
      </c>
      <c r="M257" s="65">
        <f t="shared" si="44"/>
        <v>0</v>
      </c>
      <c r="N257" s="17" t="s">
        <v>1442</v>
      </c>
      <c r="O257" s="18"/>
      <c r="P257" s="23">
        <f t="shared" si="45"/>
        <v>0</v>
      </c>
      <c r="Q257" s="90"/>
      <c r="R257" s="43"/>
    </row>
    <row r="258" spans="1:24" ht="25.5" x14ac:dyDescent="0.55000000000000004">
      <c r="A258" s="10"/>
      <c r="B258" s="10"/>
      <c r="C258" s="19"/>
      <c r="D258" s="10"/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/>
      <c r="O258" s="18"/>
      <c r="P258" s="23">
        <f t="shared" si="45"/>
        <v>0</v>
      </c>
      <c r="Q258" s="90"/>
      <c r="R258" s="43"/>
    </row>
    <row r="259" spans="1:24" ht="25.5" x14ac:dyDescent="0.55000000000000004">
      <c r="A259" s="10"/>
      <c r="B259" s="10"/>
      <c r="C259" s="19"/>
      <c r="D259" s="10"/>
      <c r="E259" s="64">
        <f>+'15'!J259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5"/>
        <v>0</v>
      </c>
      <c r="Q259" s="90"/>
      <c r="R259" s="43">
        <f t="shared" ref="R259" si="49">+K259*Q259</f>
        <v>0</v>
      </c>
    </row>
    <row r="260" spans="1:24" ht="25.5" x14ac:dyDescent="0.55000000000000004">
      <c r="A260" s="10"/>
      <c r="B260" s="10"/>
      <c r="C260" s="19"/>
      <c r="D260" s="10"/>
      <c r="E260" s="64">
        <f>+'15'!J260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45"/>
        <v>0</v>
      </c>
      <c r="Q260" s="90"/>
      <c r="R260" s="43">
        <f t="shared" si="36"/>
        <v>0</v>
      </c>
    </row>
    <row r="261" spans="1:24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0">E261+F261</f>
        <v>0</v>
      </c>
      <c r="H261" s="78">
        <v>0</v>
      </c>
      <c r="I261" s="76">
        <v>0</v>
      </c>
      <c r="J261" s="46">
        <f t="shared" ref="J261" si="51">+G261-H261-K261-I261</f>
        <v>0</v>
      </c>
      <c r="K261" s="72"/>
      <c r="L261" s="20"/>
      <c r="M261" s="65">
        <f t="shared" ref="M261" si="52">+L261*K261</f>
        <v>0</v>
      </c>
      <c r="N261" s="17" t="s">
        <v>16</v>
      </c>
      <c r="O261" s="18"/>
      <c r="P261" s="23">
        <f t="shared" ref="P261" si="53">SUM(M261-O261)</f>
        <v>0</v>
      </c>
      <c r="Q261" s="90"/>
      <c r="R261" s="43">
        <f t="shared" ref="R261" si="54">+K261*Q261</f>
        <v>0</v>
      </c>
    </row>
    <row r="262" spans="1:24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1342.87</v>
      </c>
      <c r="S262" s="75"/>
    </row>
    <row r="263" spans="1:24" ht="25.5" customHeight="1" x14ac:dyDescent="0.5">
      <c r="A263" s="1"/>
      <c r="E263" s="1"/>
      <c r="F263" s="1"/>
      <c r="G263" s="24"/>
      <c r="H263" s="25"/>
      <c r="I263" s="25"/>
      <c r="J263" s="24"/>
      <c r="K263" s="175" t="s">
        <v>212</v>
      </c>
      <c r="L263" s="176"/>
      <c r="M263" s="30">
        <f>+O262</f>
        <v>0</v>
      </c>
      <c r="N263" s="27"/>
      <c r="O263" s="29"/>
    </row>
    <row r="264" spans="1:24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3720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24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1810</v>
      </c>
      <c r="O266" s="2">
        <v>200</v>
      </c>
      <c r="P266" s="2">
        <v>65</v>
      </c>
      <c r="Q266" s="88">
        <v>100</v>
      </c>
      <c r="R266" s="2">
        <v>50</v>
      </c>
      <c r="S266" s="2">
        <v>285</v>
      </c>
      <c r="T266" s="2">
        <v>50</v>
      </c>
      <c r="U266" s="2">
        <v>260</v>
      </c>
      <c r="V266" s="2">
        <v>300</v>
      </c>
      <c r="W266" s="2">
        <v>100</v>
      </c>
      <c r="X266" s="2">
        <v>400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24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1010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900</v>
      </c>
    </row>
    <row r="271" spans="1:24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900</v>
      </c>
    </row>
    <row r="272" spans="1:24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8"/>
  <sheetViews>
    <sheetView zoomScale="70" zoomScaleNormal="70" workbookViewId="0">
      <pane xSplit="10" ySplit="4" topLeftCell="K245" activePane="bottomRight" state="frozen"/>
      <selection activeCell="N259" sqref="N259"/>
      <selection pane="topRight" activeCell="N259" sqref="N259"/>
      <selection pane="bottomLeft" activeCell="N259" sqref="N259"/>
      <selection pane="bottomRight" activeCell="E258" sqref="E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45</v>
      </c>
      <c r="F5" s="71"/>
      <c r="G5" s="46">
        <f t="shared" ref="G5:G26" si="0">E5+F5</f>
        <v>45</v>
      </c>
      <c r="H5" s="78">
        <v>0</v>
      </c>
      <c r="I5" s="76">
        <v>0</v>
      </c>
      <c r="J5" s="46">
        <f t="shared" ref="J5:J26" si="1">+G5-H5-K5-I5</f>
        <v>45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172</v>
      </c>
      <c r="F6" s="71"/>
      <c r="G6" s="46">
        <f t="shared" si="0"/>
        <v>172</v>
      </c>
      <c r="H6" s="78">
        <v>0</v>
      </c>
      <c r="I6" s="76">
        <v>0</v>
      </c>
      <c r="J6" s="46">
        <f t="shared" si="1"/>
        <v>172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9</v>
      </c>
      <c r="F21" s="71"/>
      <c r="G21" s="46">
        <f t="shared" si="0"/>
        <v>9</v>
      </c>
      <c r="H21" s="78">
        <v>0</v>
      </c>
      <c r="I21" s="76">
        <v>0</v>
      </c>
      <c r="J21" s="46">
        <f t="shared" si="1"/>
        <v>8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91</v>
      </c>
      <c r="F22" s="71"/>
      <c r="G22" s="46">
        <f t="shared" si="0"/>
        <v>91</v>
      </c>
      <c r="H22" s="78">
        <v>0</v>
      </c>
      <c r="I22" s="76">
        <v>0</v>
      </c>
      <c r="J22" s="46">
        <f t="shared" si="1"/>
        <v>86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3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45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68</v>
      </c>
      <c r="F31" s="71"/>
      <c r="G31" s="46">
        <f t="shared" si="5"/>
        <v>68</v>
      </c>
      <c r="H31" s="78">
        <v>0</v>
      </c>
      <c r="I31" s="76">
        <v>0</v>
      </c>
      <c r="J31" s="46">
        <f t="shared" si="6"/>
        <v>67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9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19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3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13</v>
      </c>
      <c r="F56" s="71"/>
      <c r="G56" s="46">
        <f t="shared" si="5"/>
        <v>13</v>
      </c>
      <c r="H56" s="78">
        <v>0</v>
      </c>
      <c r="I56" s="76">
        <v>0</v>
      </c>
      <c r="J56" s="46">
        <f t="shared" si="6"/>
        <v>13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6"/>
        <v>20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>
        <v>74</v>
      </c>
      <c r="G99" s="46">
        <f t="shared" si="23"/>
        <v>74</v>
      </c>
      <c r="H99" s="78">
        <v>0</v>
      </c>
      <c r="I99" s="76">
        <v>0</v>
      </c>
      <c r="J99" s="46">
        <f t="shared" si="24"/>
        <v>16</v>
      </c>
      <c r="K99" s="72">
        <v>58</v>
      </c>
      <c r="L99" s="20">
        <v>30</v>
      </c>
      <c r="M99" s="65">
        <f t="shared" ref="M99:M105" si="25">+L99*K99</f>
        <v>1740</v>
      </c>
      <c r="N99" s="17" t="s">
        <v>1443</v>
      </c>
      <c r="O99" s="18">
        <v>1160</v>
      </c>
      <c r="P99" s="123">
        <f t="shared" ref="P99:P105" si="26">SUM(M99-O99)</f>
        <v>580</v>
      </c>
      <c r="Q99" s="118">
        <v>20.350000000000001</v>
      </c>
      <c r="R99" s="43">
        <f t="shared" ref="R99:R105" si="27">+K99*Q99</f>
        <v>1180.3000000000002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6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3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0" si="34">+L177*K177</f>
        <v>0</v>
      </c>
      <c r="N177" s="17" t="s">
        <v>16</v>
      </c>
      <c r="O177" s="18"/>
      <c r="P177" s="23">
        <f t="shared" ref="P177:P260" si="35">SUM(M177-O177)</f>
        <v>0</v>
      </c>
      <c r="Q177" s="90"/>
      <c r="R177" s="43">
        <f t="shared" ref="R177:R26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19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2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3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21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60" si="40">E231+F231</f>
        <v>0</v>
      </c>
      <c r="H231" s="78">
        <v>0</v>
      </c>
      <c r="I231" s="76">
        <v>0</v>
      </c>
      <c r="J231" s="46">
        <f t="shared" ref="J231:J260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59" si="44">+L235*K235</f>
        <v>0</v>
      </c>
      <c r="N235" s="17" t="s">
        <v>16</v>
      </c>
      <c r="O235" s="18"/>
      <c r="P235" s="23">
        <f t="shared" ref="P235:P259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+'16'!J248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+'16'!J249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3">
        <f t="shared" si="4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+'16'!J250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3</v>
      </c>
      <c r="K250" s="72">
        <v>1</v>
      </c>
      <c r="L250" s="20">
        <v>50</v>
      </c>
      <c r="M250" s="65">
        <f t="shared" si="44"/>
        <v>50</v>
      </c>
      <c r="N250" s="17" t="s">
        <v>16</v>
      </c>
      <c r="O250" s="18"/>
      <c r="P250" s="123">
        <f t="shared" si="4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44"/>
        <v>0</v>
      </c>
      <c r="N254" s="17" t="s">
        <v>1440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44"/>
        <v>0</v>
      </c>
      <c r="N255" s="17" t="s">
        <v>1440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60</v>
      </c>
      <c r="M256" s="65">
        <f t="shared" si="44"/>
        <v>0</v>
      </c>
      <c r="N256" s="17" t="s">
        <v>1440</v>
      </c>
      <c r="O256" s="18"/>
      <c r="P256" s="23">
        <f t="shared" si="4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39</v>
      </c>
      <c r="M257" s="65">
        <f t="shared" si="44"/>
        <v>0</v>
      </c>
      <c r="N257" s="17" t="s">
        <v>1442</v>
      </c>
      <c r="O257" s="18"/>
      <c r="P257" s="23">
        <f t="shared" si="4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/>
      <c r="O258" s="18"/>
      <c r="P258" s="23">
        <f t="shared" si="4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48">E261+F261</f>
        <v>0</v>
      </c>
      <c r="H261" s="78">
        <v>0</v>
      </c>
      <c r="I261" s="76">
        <v>0</v>
      </c>
      <c r="J261" s="46">
        <f t="shared" ref="J261" si="49">+G261-H261-K261-I261</f>
        <v>0</v>
      </c>
      <c r="K261" s="72"/>
      <c r="L261" s="20"/>
      <c r="M261" s="65">
        <f t="shared" ref="M261" si="50">+L261*K261</f>
        <v>0</v>
      </c>
      <c r="N261" s="17" t="s">
        <v>16</v>
      </c>
      <c r="O261" s="18"/>
      <c r="P261" s="23">
        <f t="shared" ref="P261" si="51">SUM(M261-O261)</f>
        <v>0</v>
      </c>
      <c r="Q261" s="90"/>
      <c r="R261" s="43">
        <f t="shared" ref="R261" si="52">+K261*Q261</f>
        <v>0</v>
      </c>
    </row>
    <row r="262" spans="1:19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1913.2800000000002</v>
      </c>
      <c r="S262" s="75"/>
    </row>
    <row r="263" spans="1:19" ht="25.5" customHeight="1" x14ac:dyDescent="0.5">
      <c r="A263" s="1"/>
      <c r="E263" s="1"/>
      <c r="F263" s="1"/>
      <c r="G263" s="24"/>
      <c r="H263" s="25"/>
      <c r="I263" s="25"/>
      <c r="J263" s="24"/>
      <c r="K263" s="175" t="s">
        <v>212</v>
      </c>
      <c r="L263" s="176"/>
      <c r="M263" s="30">
        <f>+O262</f>
        <v>0</v>
      </c>
      <c r="N263" s="27"/>
      <c r="O263" s="29"/>
    </row>
    <row r="264" spans="1:19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3825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610</v>
      </c>
      <c r="O266" s="2">
        <v>180</v>
      </c>
      <c r="P266" s="2">
        <v>50</v>
      </c>
      <c r="Q266" s="88">
        <v>110</v>
      </c>
      <c r="R266" s="2">
        <v>270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1230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1985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1985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 filterMode="1"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N259" sqref="N259"/>
      <selection pane="topRight" activeCell="N259" sqref="N259"/>
      <selection pane="bottomLeft" activeCell="N259" sqref="N259"/>
      <selection pane="bottomRight" activeCell="X15" sqref="X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45</v>
      </c>
      <c r="F5" s="71"/>
      <c r="G5" s="46">
        <f t="shared" ref="G5:G26" si="0">E5+F5</f>
        <v>45</v>
      </c>
      <c r="H5" s="78">
        <v>0</v>
      </c>
      <c r="I5" s="76">
        <v>0</v>
      </c>
      <c r="J5" s="46">
        <f t="shared" ref="J5:J26" si="1">+G5-H5-K5-I5</f>
        <v>45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172</v>
      </c>
      <c r="F6" s="71"/>
      <c r="G6" s="46">
        <f t="shared" si="0"/>
        <v>172</v>
      </c>
      <c r="H6" s="78">
        <v>0</v>
      </c>
      <c r="I6" s="76">
        <v>0</v>
      </c>
      <c r="J6" s="46">
        <f t="shared" si="1"/>
        <v>164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3">
        <f t="shared" ref="P6:P80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3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32</v>
      </c>
      <c r="P20" s="123">
        <f t="shared" si="3"/>
        <v>33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81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3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45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67</v>
      </c>
      <c r="F31" s="71"/>
      <c r="G31" s="46">
        <f t="shared" si="5"/>
        <v>67</v>
      </c>
      <c r="H31" s="78">
        <v>0</v>
      </c>
      <c r="I31" s="76">
        <v>0</v>
      </c>
      <c r="J31" s="46">
        <f t="shared" si="6"/>
        <v>67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5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260</v>
      </c>
      <c r="P32" s="123">
        <f t="shared" si="3"/>
        <v>260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3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195</v>
      </c>
      <c r="P33" s="123">
        <f t="shared" si="3"/>
        <v>195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4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>
        <v>325</v>
      </c>
      <c r="P35" s="123">
        <f t="shared" si="3"/>
        <v>325</v>
      </c>
      <c r="Q35" s="90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3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18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3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13</v>
      </c>
      <c r="F56" s="71"/>
      <c r="G56" s="46">
        <f t="shared" si="5"/>
        <v>13</v>
      </c>
      <c r="H56" s="78">
        <v>0</v>
      </c>
      <c r="I56" s="76">
        <v>0</v>
      </c>
      <c r="J56" s="46">
        <f t="shared" si="6"/>
        <v>13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9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20</v>
      </c>
      <c r="F59" s="71"/>
      <c r="G59" s="46">
        <f t="shared" si="5"/>
        <v>20</v>
      </c>
      <c r="H59" s="78">
        <v>0</v>
      </c>
      <c r="I59" s="76">
        <v>0</v>
      </c>
      <c r="J59" s="46">
        <f t="shared" si="6"/>
        <v>20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24</v>
      </c>
      <c r="F62" s="71"/>
      <c r="G62" s="46">
        <f t="shared" si="5"/>
        <v>24</v>
      </c>
      <c r="H62" s="78">
        <v>0</v>
      </c>
      <c r="I62" s="76">
        <v>0</v>
      </c>
      <c r="J62" s="46">
        <f t="shared" si="6"/>
        <v>24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16</v>
      </c>
      <c r="F99" s="71"/>
      <c r="G99" s="46">
        <f t="shared" si="23"/>
        <v>16</v>
      </c>
      <c r="H99" s="78">
        <v>0</v>
      </c>
      <c r="I99" s="76">
        <v>0</v>
      </c>
      <c r="J99" s="46">
        <f t="shared" si="24"/>
        <v>16</v>
      </c>
      <c r="K99" s="72"/>
      <c r="L99" s="20">
        <v>30</v>
      </c>
      <c r="M99" s="65">
        <f t="shared" ref="M99:M105" si="25">+L99*K99</f>
        <v>0</v>
      </c>
      <c r="N99" s="17" t="s">
        <v>1444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50</v>
      </c>
      <c r="P133" s="23">
        <f t="shared" si="8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0" si="34">+L177*K177</f>
        <v>0</v>
      </c>
      <c r="N177" s="17" t="s">
        <v>16</v>
      </c>
      <c r="O177" s="18"/>
      <c r="P177" s="23">
        <f t="shared" ref="P177:P260" si="35">SUM(M177-O177)</f>
        <v>0</v>
      </c>
      <c r="Q177" s="90"/>
      <c r="R177" s="43">
        <f t="shared" ref="R177:R26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19</v>
      </c>
      <c r="F185" s="71"/>
      <c r="G185" s="46">
        <f t="shared" si="30"/>
        <v>19</v>
      </c>
      <c r="H185" s="78">
        <v>0</v>
      </c>
      <c r="I185" s="76">
        <v>0</v>
      </c>
      <c r="J185" s="46">
        <f t="shared" si="31"/>
        <v>18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60" si="40">E231+F231</f>
        <v>0</v>
      </c>
      <c r="H231" s="78">
        <v>0</v>
      </c>
      <c r="I231" s="76">
        <v>0</v>
      </c>
      <c r="J231" s="46">
        <f t="shared" ref="J231:J260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59" si="44">+L235*K235</f>
        <v>0</v>
      </c>
      <c r="N235" s="17" t="s">
        <v>16</v>
      </c>
      <c r="O235" s="18"/>
      <c r="P235" s="23">
        <f t="shared" ref="P235:P259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+'17'!J248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+'17'!J249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>
        <v>25</v>
      </c>
      <c r="P249" s="123">
        <f t="shared" si="4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+'17'!J250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44"/>
        <v>0</v>
      </c>
      <c r="N254" s="17" t="s">
        <v>1440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44"/>
        <v>0</v>
      </c>
      <c r="N255" s="17" t="s">
        <v>1440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60</v>
      </c>
      <c r="M256" s="65">
        <f t="shared" si="44"/>
        <v>0</v>
      </c>
      <c r="N256" s="17" t="s">
        <v>1440</v>
      </c>
      <c r="O256" s="18"/>
      <c r="P256" s="23">
        <f t="shared" si="4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39</v>
      </c>
      <c r="M257" s="65">
        <f t="shared" si="44"/>
        <v>0</v>
      </c>
      <c r="N257" s="17" t="s">
        <v>1442</v>
      </c>
      <c r="O257" s="18"/>
      <c r="P257" s="23">
        <f t="shared" si="45"/>
        <v>0</v>
      </c>
      <c r="Q257" s="90"/>
      <c r="R257" s="43">
        <f t="shared" si="36"/>
        <v>0</v>
      </c>
    </row>
    <row r="258" spans="1:19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+'17'!J258</f>
        <v>0</v>
      </c>
      <c r="F258" s="71">
        <v>74</v>
      </c>
      <c r="G258" s="46">
        <f t="shared" si="42"/>
        <v>74</v>
      </c>
      <c r="H258" s="78">
        <v>0</v>
      </c>
      <c r="I258" s="76">
        <v>0</v>
      </c>
      <c r="J258" s="46">
        <f t="shared" si="43"/>
        <v>63</v>
      </c>
      <c r="K258" s="72">
        <v>11</v>
      </c>
      <c r="L258" s="20">
        <v>30</v>
      </c>
      <c r="M258" s="65">
        <f t="shared" si="44"/>
        <v>330</v>
      </c>
      <c r="N258" s="17" t="s">
        <v>1446</v>
      </c>
      <c r="O258" s="18">
        <v>220</v>
      </c>
      <c r="P258" s="123">
        <f t="shared" si="45"/>
        <v>110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+'17'!J259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+'17'!J260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48">E261+F261</f>
        <v>0</v>
      </c>
      <c r="H261" s="78">
        <v>0</v>
      </c>
      <c r="I261" s="76">
        <v>0</v>
      </c>
      <c r="J261" s="46">
        <f t="shared" ref="J261" si="49">+G261-H261-K261-I261</f>
        <v>0</v>
      </c>
      <c r="K261" s="72"/>
      <c r="L261" s="20"/>
      <c r="M261" s="65">
        <f t="shared" ref="M261" si="50">+L261*K261</f>
        <v>0</v>
      </c>
      <c r="N261" s="17" t="s">
        <v>16</v>
      </c>
      <c r="O261" s="18"/>
      <c r="P261" s="23">
        <f t="shared" ref="P261" si="51">SUM(M261-O261)</f>
        <v>0</v>
      </c>
      <c r="Q261" s="90"/>
      <c r="R261" s="43">
        <f t="shared" ref="R261" si="52">+K261*Q261</f>
        <v>0</v>
      </c>
    </row>
    <row r="262" spans="1:19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1259.4199999999996</v>
      </c>
      <c r="S262" s="75"/>
    </row>
    <row r="263" spans="1:19" ht="25.5" customHeight="1" x14ac:dyDescent="0.5">
      <c r="A263" s="1"/>
      <c r="E263" s="1"/>
      <c r="F263" s="1"/>
      <c r="G263" s="24"/>
      <c r="H263" s="25"/>
      <c r="I263" s="25"/>
      <c r="J263" s="24"/>
      <c r="K263" s="175" t="s">
        <v>212</v>
      </c>
      <c r="L263" s="176"/>
      <c r="M263" s="30">
        <f>+O262</f>
        <v>0</v>
      </c>
      <c r="N263" s="27"/>
      <c r="O263" s="29"/>
    </row>
    <row r="264" spans="1:19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4075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920</v>
      </c>
      <c r="O266" s="2">
        <v>230</v>
      </c>
      <c r="P266" s="2">
        <v>130</v>
      </c>
      <c r="Q266" s="88">
        <v>430</v>
      </c>
      <c r="R266" s="2">
        <v>130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1327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1828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1828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>
    <filterColumn colId="15">
      <filters blank="1">
        <filter val="-"/>
        <filter val="100.00"/>
        <filter val="110.00"/>
        <filter val="130"/>
        <filter val="195.00"/>
        <filter val="25.00"/>
        <filter val="325.00"/>
        <filter val="33.00"/>
        <filter val="50.00"/>
        <filter val="500.00"/>
        <filter val="80.00"/>
        <filter val="800.00"/>
        <filter val="85.00"/>
        <filter val="ส่วนลดสินค้า SALE"/>
      </filters>
    </filterColumn>
  </autoFilter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AB348"/>
  <sheetViews>
    <sheetView zoomScale="70" zoomScaleNormal="70" workbookViewId="0">
      <pane xSplit="10" ySplit="4" topLeftCell="K5" activePane="bottomRight" state="frozen"/>
      <selection activeCell="N259" sqref="N259"/>
      <selection pane="topRight" activeCell="N259" sqref="N259"/>
      <selection pane="bottomLeft" activeCell="N259" sqref="N259"/>
      <selection pane="bottomRight" activeCell="V20" sqref="V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45</v>
      </c>
      <c r="F5" s="71">
        <v>26</v>
      </c>
      <c r="G5" s="46">
        <f t="shared" ref="G5:G26" si="0">E5+F5</f>
        <v>71</v>
      </c>
      <c r="H5" s="78">
        <v>0</v>
      </c>
      <c r="I5" s="76">
        <v>0</v>
      </c>
      <c r="J5" s="46">
        <f t="shared" ref="J5:J68" si="1">+G5-H5-K5-I5</f>
        <v>71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164</v>
      </c>
      <c r="F6" s="71">
        <v>30</v>
      </c>
      <c r="G6" s="46">
        <f t="shared" si="0"/>
        <v>194</v>
      </c>
      <c r="H6" s="78">
        <v>0</v>
      </c>
      <c r="I6" s="76">
        <v>0</v>
      </c>
      <c r="J6" s="46">
        <f t="shared" si="1"/>
        <v>192</v>
      </c>
      <c r="K6" s="72">
        <v>2</v>
      </c>
      <c r="L6" s="15">
        <v>100</v>
      </c>
      <c r="M6" s="65">
        <f t="shared" ref="M6:M69" si="2">+L6*K6</f>
        <v>200</v>
      </c>
      <c r="N6" s="17" t="s">
        <v>16</v>
      </c>
      <c r="O6" s="18"/>
      <c r="P6" s="123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13</v>
      </c>
      <c r="F11" s="71">
        <v>15</v>
      </c>
      <c r="G11" s="46">
        <f t="shared" si="0"/>
        <v>28</v>
      </c>
      <c r="H11" s="78">
        <v>0</v>
      </c>
      <c r="I11" s="76">
        <v>0</v>
      </c>
      <c r="J11" s="46">
        <f t="shared" si="1"/>
        <v>27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3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8</v>
      </c>
      <c r="F21" s="71">
        <v>5</v>
      </c>
      <c r="G21" s="46">
        <f t="shared" si="0"/>
        <v>13</v>
      </c>
      <c r="H21" s="78">
        <v>0</v>
      </c>
      <c r="I21" s="76">
        <v>0</v>
      </c>
      <c r="J21" s="46">
        <f t="shared" si="1"/>
        <v>5</v>
      </c>
      <c r="K21" s="72">
        <v>8</v>
      </c>
      <c r="L21" s="15">
        <v>85</v>
      </c>
      <c r="M21" s="65">
        <f t="shared" si="2"/>
        <v>680</v>
      </c>
      <c r="N21" s="17" t="s">
        <v>16</v>
      </c>
      <c r="O21" s="18">
        <v>340</v>
      </c>
      <c r="P21" s="123">
        <f t="shared" si="3"/>
        <v>340</v>
      </c>
      <c r="Q21" s="90">
        <v>22.85</v>
      </c>
      <c r="R21" s="43">
        <f t="shared" si="4"/>
        <v>182.8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81</v>
      </c>
      <c r="F22" s="71">
        <v>25</v>
      </c>
      <c r="G22" s="46">
        <f t="shared" si="0"/>
        <v>106</v>
      </c>
      <c r="H22" s="78">
        <v>0</v>
      </c>
      <c r="I22" s="76">
        <v>0</v>
      </c>
      <c r="J22" s="46">
        <f t="shared" si="1"/>
        <v>103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45</v>
      </c>
      <c r="F24" s="71">
        <v>10</v>
      </c>
      <c r="G24" s="46">
        <f t="shared" si="0"/>
        <v>55</v>
      </c>
      <c r="H24" s="78">
        <v>0</v>
      </c>
      <c r="I24" s="76">
        <v>0</v>
      </c>
      <c r="J24" s="46">
        <f t="shared" si="1"/>
        <v>53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30</v>
      </c>
      <c r="F28" s="71">
        <v>10</v>
      </c>
      <c r="G28" s="46">
        <f t="shared" si="5"/>
        <v>40</v>
      </c>
      <c r="H28" s="78">
        <v>0</v>
      </c>
      <c r="I28" s="76">
        <v>0</v>
      </c>
      <c r="J28" s="46">
        <f t="shared" si="1"/>
        <v>38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67</v>
      </c>
      <c r="F31" s="71">
        <v>20</v>
      </c>
      <c r="G31" s="46">
        <f t="shared" si="5"/>
        <v>87</v>
      </c>
      <c r="H31" s="78">
        <v>0</v>
      </c>
      <c r="I31" s="76">
        <v>0</v>
      </c>
      <c r="J31" s="46">
        <f t="shared" si="1"/>
        <v>84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5</v>
      </c>
      <c r="F32" s="71">
        <v>10</v>
      </c>
      <c r="G32" s="46">
        <f t="shared" si="5"/>
        <v>15</v>
      </c>
      <c r="H32" s="78">
        <v>0</v>
      </c>
      <c r="I32" s="76">
        <v>0</v>
      </c>
      <c r="J32" s="46">
        <f t="shared" si="1"/>
        <v>8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>
        <v>325</v>
      </c>
      <c r="P32" s="123">
        <f t="shared" si="3"/>
        <v>585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3</v>
      </c>
      <c r="F33" s="71">
        <v>7</v>
      </c>
      <c r="G33" s="46">
        <f t="shared" si="5"/>
        <v>10</v>
      </c>
      <c r="H33" s="78">
        <v>0</v>
      </c>
      <c r="I33" s="76">
        <v>0</v>
      </c>
      <c r="J33" s="46">
        <f t="shared" si="1"/>
        <v>5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>
        <v>195</v>
      </c>
      <c r="P33" s="123">
        <f t="shared" si="3"/>
        <v>455</v>
      </c>
      <c r="Q33" s="90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4</v>
      </c>
      <c r="F35" s="71">
        <v>1</v>
      </c>
      <c r="G35" s="46">
        <f t="shared" si="5"/>
        <v>5</v>
      </c>
      <c r="H35" s="78">
        <v>0</v>
      </c>
      <c r="I35" s="76">
        <v>0</v>
      </c>
      <c r="J35" s="46">
        <f t="shared" si="1"/>
        <v>0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>
        <v>195</v>
      </c>
      <c r="P35" s="123">
        <f t="shared" si="3"/>
        <v>455</v>
      </c>
      <c r="Q35" s="90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13</v>
      </c>
      <c r="F39" s="71">
        <v>10</v>
      </c>
      <c r="G39" s="46">
        <f t="shared" si="5"/>
        <v>23</v>
      </c>
      <c r="H39" s="78">
        <v>0</v>
      </c>
      <c r="I39" s="76">
        <v>0</v>
      </c>
      <c r="J39" s="46">
        <f t="shared" si="1"/>
        <v>17</v>
      </c>
      <c r="K39" s="72">
        <v>6</v>
      </c>
      <c r="L39" s="15">
        <v>50</v>
      </c>
      <c r="M39" s="65">
        <f t="shared" si="2"/>
        <v>300</v>
      </c>
      <c r="N39" s="17" t="s">
        <v>16</v>
      </c>
      <c r="O39" s="18">
        <v>150</v>
      </c>
      <c r="P39" s="123">
        <f t="shared" si="3"/>
        <v>150</v>
      </c>
      <c r="Q39" s="90">
        <v>27.84</v>
      </c>
      <c r="R39" s="43">
        <f t="shared" si="4"/>
        <v>167.04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1</v>
      </c>
      <c r="F40" s="71">
        <v>5</v>
      </c>
      <c r="G40" s="46">
        <f t="shared" si="5"/>
        <v>6</v>
      </c>
      <c r="H40" s="78">
        <v>0</v>
      </c>
      <c r="I40" s="76">
        <v>0</v>
      </c>
      <c r="J40" s="46">
        <f t="shared" si="1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1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1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4</v>
      </c>
      <c r="F47" s="71">
        <v>2</v>
      </c>
      <c r="G47" s="46">
        <f t="shared" si="5"/>
        <v>6</v>
      </c>
      <c r="H47" s="78">
        <v>0</v>
      </c>
      <c r="I47" s="76">
        <v>0</v>
      </c>
      <c r="J47" s="46">
        <f t="shared" si="1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1"/>
        <v>11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1"/>
        <v>11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1"/>
        <v>12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3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15</v>
      </c>
      <c r="F53" s="71">
        <v>5</v>
      </c>
      <c r="G53" s="46">
        <f t="shared" si="5"/>
        <v>20</v>
      </c>
      <c r="H53" s="78">
        <v>0</v>
      </c>
      <c r="I53" s="76">
        <v>0</v>
      </c>
      <c r="J53" s="46">
        <f t="shared" si="1"/>
        <v>20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18</v>
      </c>
      <c r="F55" s="71">
        <v>10</v>
      </c>
      <c r="G55" s="46">
        <f t="shared" si="5"/>
        <v>28</v>
      </c>
      <c r="H55" s="78">
        <v>0</v>
      </c>
      <c r="I55" s="76">
        <v>0</v>
      </c>
      <c r="J55" s="46">
        <f t="shared" si="1"/>
        <v>28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13</v>
      </c>
      <c r="F56" s="71">
        <v>2</v>
      </c>
      <c r="G56" s="46">
        <f t="shared" si="5"/>
        <v>15</v>
      </c>
      <c r="H56" s="78">
        <v>0</v>
      </c>
      <c r="I56" s="76">
        <v>0</v>
      </c>
      <c r="J56" s="46">
        <f t="shared" si="1"/>
        <v>15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18</v>
      </c>
      <c r="F57" s="71">
        <v>10</v>
      </c>
      <c r="G57" s="46">
        <f t="shared" si="5"/>
        <v>28</v>
      </c>
      <c r="H57" s="78">
        <v>0</v>
      </c>
      <c r="I57" s="76">
        <v>0</v>
      </c>
      <c r="J57" s="46">
        <f t="shared" si="1"/>
        <v>28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9</v>
      </c>
      <c r="F58" s="71">
        <v>5</v>
      </c>
      <c r="G58" s="46">
        <f t="shared" si="5"/>
        <v>14</v>
      </c>
      <c r="H58" s="78">
        <v>0</v>
      </c>
      <c r="I58" s="76">
        <v>0</v>
      </c>
      <c r="J58" s="46">
        <f t="shared" si="1"/>
        <v>14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20</v>
      </c>
      <c r="F59" s="71">
        <v>5</v>
      </c>
      <c r="G59" s="46">
        <f t="shared" si="5"/>
        <v>25</v>
      </c>
      <c r="H59" s="78">
        <v>0</v>
      </c>
      <c r="I59" s="76">
        <v>0</v>
      </c>
      <c r="J59" s="46">
        <f t="shared" si="1"/>
        <v>25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24</v>
      </c>
      <c r="F62" s="71">
        <v>10</v>
      </c>
      <c r="G62" s="46">
        <f t="shared" si="5"/>
        <v>34</v>
      </c>
      <c r="H62" s="78">
        <v>0</v>
      </c>
      <c r="I62" s="76">
        <v>0</v>
      </c>
      <c r="J62" s="46">
        <f t="shared" si="1"/>
        <v>34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3</v>
      </c>
      <c r="F72" s="71">
        <v>2</v>
      </c>
      <c r="G72" s="46">
        <f t="shared" si="5"/>
        <v>5</v>
      </c>
      <c r="H72" s="78">
        <v>0</v>
      </c>
      <c r="I72" s="76">
        <v>0</v>
      </c>
      <c r="J72" s="46">
        <f t="shared" si="6"/>
        <v>3</v>
      </c>
      <c r="K72" s="72">
        <v>2</v>
      </c>
      <c r="L72" s="21">
        <v>50</v>
      </c>
      <c r="M72" s="65">
        <f t="shared" si="7"/>
        <v>100</v>
      </c>
      <c r="N72" s="17" t="s">
        <v>16</v>
      </c>
      <c r="O72" s="18">
        <v>50</v>
      </c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3</v>
      </c>
      <c r="K74" s="72">
        <v>3</v>
      </c>
      <c r="L74" s="21">
        <v>50</v>
      </c>
      <c r="M74" s="65">
        <f t="shared" si="7"/>
        <v>150</v>
      </c>
      <c r="N74" s="17" t="s">
        <v>16</v>
      </c>
      <c r="O74" s="18">
        <v>75</v>
      </c>
      <c r="P74" s="123">
        <f t="shared" si="3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7</v>
      </c>
      <c r="F77" s="71">
        <v>10</v>
      </c>
      <c r="G77" s="46">
        <f t="shared" si="5"/>
        <v>17</v>
      </c>
      <c r="H77" s="78">
        <v>0</v>
      </c>
      <c r="I77" s="76">
        <v>0</v>
      </c>
      <c r="J77" s="46">
        <f t="shared" si="6"/>
        <v>12</v>
      </c>
      <c r="K77" s="72">
        <v>5</v>
      </c>
      <c r="L77" s="21">
        <v>50</v>
      </c>
      <c r="M77" s="65">
        <f t="shared" si="7"/>
        <v>250</v>
      </c>
      <c r="N77" s="17" t="s">
        <v>16</v>
      </c>
      <c r="O77" s="18">
        <v>150</v>
      </c>
      <c r="P77" s="123">
        <f t="shared" si="3"/>
        <v>100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16</v>
      </c>
      <c r="F99" s="71"/>
      <c r="G99" s="46">
        <f t="shared" si="18"/>
        <v>16</v>
      </c>
      <c r="H99" s="78">
        <v>0</v>
      </c>
      <c r="I99" s="76">
        <v>0</v>
      </c>
      <c r="J99" s="46">
        <f t="shared" si="6"/>
        <v>16</v>
      </c>
      <c r="K99" s="72"/>
      <c r="L99" s="20">
        <v>35</v>
      </c>
      <c r="M99" s="65">
        <f t="shared" si="7"/>
        <v>0</v>
      </c>
      <c r="N99" s="17"/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27</v>
      </c>
      <c r="F112" s="71"/>
      <c r="G112" s="46">
        <f t="shared" si="18"/>
        <v>27</v>
      </c>
      <c r="H112" s="78">
        <v>0</v>
      </c>
      <c r="I112" s="76">
        <v>0</v>
      </c>
      <c r="J112" s="46">
        <f t="shared" si="6"/>
        <v>27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7</v>
      </c>
      <c r="F113" s="71"/>
      <c r="G113" s="46">
        <f t="shared" si="18"/>
        <v>7</v>
      </c>
      <c r="H113" s="78">
        <v>0</v>
      </c>
      <c r="I113" s="76">
        <v>0</v>
      </c>
      <c r="J113" s="46">
        <f t="shared" si="6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26</v>
      </c>
      <c r="F115" s="71"/>
      <c r="G115" s="46">
        <f t="shared" si="18"/>
        <v>26</v>
      </c>
      <c r="H115" s="78">
        <v>0</v>
      </c>
      <c r="I115" s="76">
        <v>0</v>
      </c>
      <c r="J115" s="46">
        <f t="shared" si="6"/>
        <v>24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0</v>
      </c>
      <c r="F116" s="71"/>
      <c r="G116" s="46">
        <f t="shared" si="18"/>
        <v>0</v>
      </c>
      <c r="H116" s="78">
        <v>0</v>
      </c>
      <c r="I116" s="76">
        <v>0</v>
      </c>
      <c r="J116" s="46">
        <f t="shared" si="6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>
        <v>10</v>
      </c>
      <c r="G132" s="46">
        <f t="shared" si="18"/>
        <v>10</v>
      </c>
      <c r="H132" s="78">
        <v>0</v>
      </c>
      <c r="I132" s="76">
        <v>0</v>
      </c>
      <c r="J132" s="46">
        <f t="shared" si="6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5</v>
      </c>
      <c r="F133" s="71">
        <v>10</v>
      </c>
      <c r="G133" s="46">
        <f t="shared" si="18"/>
        <v>15</v>
      </c>
      <c r="H133" s="78">
        <v>0</v>
      </c>
      <c r="I133" s="76">
        <v>0</v>
      </c>
      <c r="J133" s="46">
        <f t="shared" ref="J133:J196" si="22">+G133-H133-K133-I133</f>
        <v>13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3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5</v>
      </c>
      <c r="F175" s="71">
        <v>5</v>
      </c>
      <c r="G175" s="46">
        <f t="shared" si="24"/>
        <v>10</v>
      </c>
      <c r="H175" s="78">
        <v>0</v>
      </c>
      <c r="I175" s="76">
        <v>0</v>
      </c>
      <c r="J175" s="46">
        <f t="shared" si="22"/>
        <v>10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60" si="26">SUM(M177-O177)</f>
        <v>0</v>
      </c>
      <c r="Q177" s="90"/>
      <c r="R177" s="43">
        <f t="shared" ref="R177:R260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6</v>
      </c>
      <c r="F180" s="71">
        <v>10</v>
      </c>
      <c r="G180" s="46">
        <f t="shared" si="24"/>
        <v>16</v>
      </c>
      <c r="H180" s="78">
        <v>0</v>
      </c>
      <c r="I180" s="76">
        <v>0</v>
      </c>
      <c r="J180" s="46">
        <f t="shared" si="22"/>
        <v>15</v>
      </c>
      <c r="K180" s="72">
        <v>1</v>
      </c>
      <c r="L180" s="20">
        <v>35</v>
      </c>
      <c r="M180" s="65">
        <f t="shared" si="23"/>
        <v>35</v>
      </c>
      <c r="N180" s="17" t="s">
        <v>16</v>
      </c>
      <c r="O180" s="18"/>
      <c r="P180" s="123">
        <f t="shared" si="26"/>
        <v>35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18</v>
      </c>
      <c r="F185" s="71"/>
      <c r="G185" s="46">
        <f t="shared" si="24"/>
        <v>18</v>
      </c>
      <c r="H185" s="78">
        <v>0</v>
      </c>
      <c r="I185" s="76">
        <v>0</v>
      </c>
      <c r="J185" s="46">
        <f t="shared" si="22"/>
        <v>17</v>
      </c>
      <c r="K185" s="72">
        <v>1</v>
      </c>
      <c r="L185" s="20">
        <v>80</v>
      </c>
      <c r="M185" s="65">
        <f t="shared" si="23"/>
        <v>80</v>
      </c>
      <c r="N185" s="17" t="s">
        <v>16</v>
      </c>
      <c r="O185" s="18"/>
      <c r="P185" s="123">
        <f t="shared" si="26"/>
        <v>80</v>
      </c>
      <c r="Q185" s="90">
        <v>63</v>
      </c>
      <c r="R185" s="43">
        <f t="shared" si="27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21</v>
      </c>
      <c r="F193" s="71">
        <v>10</v>
      </c>
      <c r="G193" s="46">
        <f t="shared" si="24"/>
        <v>31</v>
      </c>
      <c r="H193" s="78">
        <v>0</v>
      </c>
      <c r="I193" s="76">
        <v>0</v>
      </c>
      <c r="J193" s="46">
        <f t="shared" si="22"/>
        <v>26</v>
      </c>
      <c r="K193" s="72">
        <v>5</v>
      </c>
      <c r="L193" s="20">
        <v>60</v>
      </c>
      <c r="M193" s="65">
        <f t="shared" si="23"/>
        <v>300</v>
      </c>
      <c r="N193" s="17" t="s">
        <v>16</v>
      </c>
      <c r="O193" s="18"/>
      <c r="P193" s="123">
        <f t="shared" si="26"/>
        <v>300</v>
      </c>
      <c r="Q193" s="90">
        <v>38</v>
      </c>
      <c r="R193" s="43">
        <f t="shared" si="27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33</v>
      </c>
      <c r="F194" s="71">
        <v>15</v>
      </c>
      <c r="G194" s="46">
        <f t="shared" si="24"/>
        <v>48</v>
      </c>
      <c r="H194" s="78">
        <v>0</v>
      </c>
      <c r="I194" s="76">
        <v>0</v>
      </c>
      <c r="J194" s="46">
        <f t="shared" si="22"/>
        <v>48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2</v>
      </c>
      <c r="F195" s="71">
        <v>10</v>
      </c>
      <c r="G195" s="46">
        <f t="shared" si="24"/>
        <v>12</v>
      </c>
      <c r="H195" s="78">
        <v>0</v>
      </c>
      <c r="I195" s="76">
        <v>0</v>
      </c>
      <c r="J195" s="46">
        <f t="shared" si="22"/>
        <v>12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26</v>
      </c>
      <c r="F196" s="71">
        <v>5</v>
      </c>
      <c r="G196" s="46">
        <f t="shared" si="24"/>
        <v>31</v>
      </c>
      <c r="H196" s="78">
        <v>0</v>
      </c>
      <c r="I196" s="76">
        <v>0</v>
      </c>
      <c r="J196" s="46">
        <f t="shared" si="22"/>
        <v>30</v>
      </c>
      <c r="K196" s="72">
        <v>1</v>
      </c>
      <c r="L196" s="20">
        <v>120</v>
      </c>
      <c r="M196" s="65">
        <f t="shared" si="23"/>
        <v>120</v>
      </c>
      <c r="N196" s="17" t="s">
        <v>16</v>
      </c>
      <c r="O196" s="18"/>
      <c r="P196" s="123">
        <f t="shared" si="26"/>
        <v>120</v>
      </c>
      <c r="Q196" s="90">
        <v>73</v>
      </c>
      <c r="R196" s="43">
        <f t="shared" si="27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60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21</v>
      </c>
      <c r="F198" s="71"/>
      <c r="G198" s="46">
        <f t="shared" si="24"/>
        <v>21</v>
      </c>
      <c r="H198" s="78">
        <v>0</v>
      </c>
      <c r="I198" s="76">
        <v>0</v>
      </c>
      <c r="J198" s="46">
        <f t="shared" si="30"/>
        <v>19</v>
      </c>
      <c r="K198" s="72">
        <v>2</v>
      </c>
      <c r="L198" s="20">
        <v>150</v>
      </c>
      <c r="M198" s="65">
        <f t="shared" ref="M198:M261" si="31">+L198*K198</f>
        <v>300</v>
      </c>
      <c r="N198" s="17" t="s">
        <v>16</v>
      </c>
      <c r="O198" s="18"/>
      <c r="P198" s="123">
        <f t="shared" si="26"/>
        <v>300</v>
      </c>
      <c r="Q198" s="90">
        <v>64.38</v>
      </c>
      <c r="R198" s="43">
        <f t="shared" si="27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0</v>
      </c>
      <c r="F205" s="71"/>
      <c r="G205" s="46">
        <f t="shared" si="24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21</v>
      </c>
      <c r="F217" s="71"/>
      <c r="G217" s="46">
        <f t="shared" si="24"/>
        <v>21</v>
      </c>
      <c r="H217" s="78">
        <v>0</v>
      </c>
      <c r="I217" s="76">
        <v>0</v>
      </c>
      <c r="J217" s="46">
        <f t="shared" si="30"/>
        <v>21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60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9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59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3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3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3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3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+'18'!J248</f>
        <v>4</v>
      </c>
      <c r="F248" s="71"/>
      <c r="G248" s="46">
        <f t="shared" si="34"/>
        <v>4</v>
      </c>
      <c r="H248" s="78">
        <v>0</v>
      </c>
      <c r="I248" s="76">
        <v>0</v>
      </c>
      <c r="J248" s="46">
        <f t="shared" si="30"/>
        <v>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+'18'!J249</f>
        <v>1</v>
      </c>
      <c r="F249" s="71">
        <v>6</v>
      </c>
      <c r="G249" s="46">
        <f t="shared" si="34"/>
        <v>7</v>
      </c>
      <c r="H249" s="78">
        <v>0</v>
      </c>
      <c r="I249" s="76">
        <v>0</v>
      </c>
      <c r="J249" s="46">
        <f t="shared" si="30"/>
        <v>6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+'18'!J250</f>
        <v>3</v>
      </c>
      <c r="F250" s="71">
        <v>4</v>
      </c>
      <c r="G250" s="46">
        <f t="shared" si="34"/>
        <v>7</v>
      </c>
      <c r="H250" s="78">
        <v>0</v>
      </c>
      <c r="I250" s="76">
        <v>0</v>
      </c>
      <c r="J250" s="46">
        <f t="shared" si="30"/>
        <v>5</v>
      </c>
      <c r="K250" s="72">
        <v>2</v>
      </c>
      <c r="L250" s="20">
        <v>50</v>
      </c>
      <c r="M250" s="65">
        <f t="shared" si="31"/>
        <v>100</v>
      </c>
      <c r="N250" s="17" t="s">
        <v>16</v>
      </c>
      <c r="O250" s="18">
        <v>50</v>
      </c>
      <c r="P250" s="123">
        <f t="shared" si="35"/>
        <v>50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3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60</v>
      </c>
      <c r="M254" s="65">
        <f t="shared" si="31"/>
        <v>0</v>
      </c>
      <c r="N254" s="17" t="s">
        <v>1440</v>
      </c>
      <c r="O254" s="18"/>
      <c r="P254" s="23">
        <f t="shared" si="35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60</v>
      </c>
      <c r="M255" s="65">
        <f t="shared" si="31"/>
        <v>0</v>
      </c>
      <c r="N255" s="17" t="s">
        <v>1440</v>
      </c>
      <c r="O255" s="18"/>
      <c r="P255" s="23">
        <f t="shared" si="35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>
        <v>60</v>
      </c>
      <c r="M256" s="65">
        <f t="shared" si="31"/>
        <v>0</v>
      </c>
      <c r="N256" s="17" t="s">
        <v>1440</v>
      </c>
      <c r="O256" s="18"/>
      <c r="P256" s="23">
        <f t="shared" si="35"/>
        <v>0</v>
      </c>
      <c r="Q256" s="90"/>
      <c r="R256" s="43">
        <f t="shared" si="27"/>
        <v>0</v>
      </c>
    </row>
    <row r="257" spans="1:28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>
        <v>39</v>
      </c>
      <c r="M257" s="65">
        <f t="shared" si="31"/>
        <v>0</v>
      </c>
      <c r="N257" s="17" t="s">
        <v>1442</v>
      </c>
      <c r="O257" s="18"/>
      <c r="P257" s="23">
        <f t="shared" si="35"/>
        <v>0</v>
      </c>
      <c r="Q257" s="90"/>
      <c r="R257" s="43">
        <f t="shared" si="27"/>
        <v>0</v>
      </c>
    </row>
    <row r="258" spans="1:28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+'18'!J258</f>
        <v>63</v>
      </c>
      <c r="F258" s="71"/>
      <c r="G258" s="46">
        <f t="shared" si="34"/>
        <v>63</v>
      </c>
      <c r="H258" s="78">
        <v>0</v>
      </c>
      <c r="I258" s="76">
        <v>0</v>
      </c>
      <c r="J258" s="46">
        <f t="shared" si="30"/>
        <v>58</v>
      </c>
      <c r="K258" s="72">
        <v>5</v>
      </c>
      <c r="L258" s="20">
        <v>30</v>
      </c>
      <c r="M258" s="65">
        <f t="shared" si="31"/>
        <v>150</v>
      </c>
      <c r="N258" s="17" t="s">
        <v>1446</v>
      </c>
      <c r="O258" s="19">
        <v>100</v>
      </c>
      <c r="P258" s="123">
        <f t="shared" si="35"/>
        <v>50</v>
      </c>
      <c r="Q258" s="90"/>
      <c r="R258" s="43">
        <f t="shared" si="27"/>
        <v>0</v>
      </c>
    </row>
    <row r="259" spans="1:28" ht="25.5" x14ac:dyDescent="0.55000000000000004">
      <c r="A259" s="10"/>
      <c r="B259" s="10"/>
      <c r="C259" s="19"/>
      <c r="D259" s="10"/>
      <c r="E259" s="64">
        <f>+'18'!J259</f>
        <v>0</v>
      </c>
      <c r="F259" s="71"/>
      <c r="G259" s="46">
        <f t="shared" si="34"/>
        <v>0</v>
      </c>
      <c r="H259" s="78">
        <v>0</v>
      </c>
      <c r="I259" s="76">
        <v>0</v>
      </c>
      <c r="J259" s="46">
        <f t="shared" si="3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27"/>
        <v>0</v>
      </c>
    </row>
    <row r="260" spans="1:28" ht="25.5" x14ac:dyDescent="0.55000000000000004">
      <c r="A260" s="10"/>
      <c r="B260" s="10"/>
      <c r="C260" s="19"/>
      <c r="D260" s="10"/>
      <c r="E260" s="64">
        <f>+'18'!J260</f>
        <v>0</v>
      </c>
      <c r="F260" s="71"/>
      <c r="G260" s="46">
        <f t="shared" si="33"/>
        <v>0</v>
      </c>
      <c r="H260" s="78">
        <v>0</v>
      </c>
      <c r="I260" s="76">
        <v>0</v>
      </c>
      <c r="J260" s="46">
        <f t="shared" si="3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26"/>
        <v>0</v>
      </c>
      <c r="Q260" s="90"/>
      <c r="R260" s="43">
        <f t="shared" si="27"/>
        <v>0</v>
      </c>
    </row>
    <row r="261" spans="1:28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39">E261+F261</f>
        <v>0</v>
      </c>
      <c r="H261" s="78">
        <v>0</v>
      </c>
      <c r="I261" s="76">
        <v>0</v>
      </c>
      <c r="J261" s="46">
        <f t="shared" ref="J261" si="40">+G261-H261-K261-I261</f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" si="41">SUM(M261-O261)</f>
        <v>0</v>
      </c>
      <c r="Q261" s="90"/>
      <c r="R261" s="43">
        <f t="shared" ref="R261" si="42">+K261*Q261</f>
        <v>0</v>
      </c>
    </row>
    <row r="262" spans="1:28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2358.8500000000004</v>
      </c>
      <c r="S262" s="75"/>
    </row>
    <row r="263" spans="1:28" ht="25.5" customHeight="1" x14ac:dyDescent="0.5">
      <c r="A263" s="1"/>
      <c r="E263" s="1"/>
      <c r="F263" s="1"/>
      <c r="G263" s="24"/>
      <c r="H263" s="25"/>
      <c r="I263" s="25"/>
      <c r="J263" s="24"/>
      <c r="K263" s="175" t="s">
        <v>212</v>
      </c>
      <c r="L263" s="176"/>
      <c r="M263" s="30">
        <f>+O262</f>
        <v>0</v>
      </c>
      <c r="N263" s="27"/>
      <c r="O263" s="29"/>
    </row>
    <row r="264" spans="1:28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6625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28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2365</v>
      </c>
      <c r="O266" s="2">
        <v>130</v>
      </c>
      <c r="P266" s="2">
        <v>215</v>
      </c>
      <c r="Q266" s="88">
        <v>85</v>
      </c>
      <c r="R266" s="2">
        <v>130</v>
      </c>
      <c r="S266" s="2">
        <v>50</v>
      </c>
      <c r="T266" s="2">
        <v>600</v>
      </c>
      <c r="U266" s="2">
        <v>100</v>
      </c>
      <c r="V266" s="2">
        <v>250</v>
      </c>
      <c r="W266" s="2">
        <v>100</v>
      </c>
      <c r="X266" s="2">
        <v>60</v>
      </c>
      <c r="Y266" s="2">
        <v>130</v>
      </c>
      <c r="Z266" s="2">
        <v>265</v>
      </c>
      <c r="AA266" s="2">
        <v>50</v>
      </c>
      <c r="AB266" s="2">
        <v>200</v>
      </c>
    </row>
    <row r="267" spans="1:28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28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1795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2465</v>
      </c>
    </row>
    <row r="271" spans="1:28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2465</v>
      </c>
    </row>
    <row r="272" spans="1:28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Y348"/>
  <sheetViews>
    <sheetView zoomScale="70" zoomScaleNormal="70" workbookViewId="0">
      <pane xSplit="10" ySplit="4" topLeftCell="K5" activePane="bottomRight" state="frozen"/>
      <selection activeCell="R267" sqref="R267"/>
      <selection pane="topRight" activeCell="R267" sqref="R267"/>
      <selection pane="bottomLeft" activeCell="R267" sqref="R267"/>
      <selection pane="bottomRight" activeCell="W22" sqref="W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71</v>
      </c>
      <c r="F5" s="71"/>
      <c r="G5" s="46">
        <f t="shared" ref="G5:G26" si="0">E5+F5</f>
        <v>71</v>
      </c>
      <c r="H5" s="78">
        <v>0</v>
      </c>
      <c r="I5" s="76">
        <v>0</v>
      </c>
      <c r="J5" s="46">
        <f t="shared" ref="J5:J26" si="1">+G5-H5-K5-I5</f>
        <v>64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3">
        <f>SUM(M5-O5)</f>
        <v>350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192</v>
      </c>
      <c r="F6" s="71"/>
      <c r="G6" s="46">
        <f t="shared" si="0"/>
        <v>192</v>
      </c>
      <c r="H6" s="78">
        <v>0</v>
      </c>
      <c r="I6" s="76">
        <v>0</v>
      </c>
      <c r="J6" s="46">
        <f t="shared" si="1"/>
        <v>186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69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27</v>
      </c>
      <c r="F11" s="71"/>
      <c r="G11" s="46">
        <f t="shared" si="0"/>
        <v>27</v>
      </c>
      <c r="H11" s="78">
        <v>0</v>
      </c>
      <c r="I11" s="76">
        <v>0</v>
      </c>
      <c r="J11" s="46">
        <f t="shared" si="1"/>
        <v>25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hidden="1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103</v>
      </c>
      <c r="F22" s="71"/>
      <c r="G22" s="46">
        <f t="shared" si="0"/>
        <v>103</v>
      </c>
      <c r="H22" s="78">
        <v>0</v>
      </c>
      <c r="I22" s="76">
        <v>0</v>
      </c>
      <c r="J22" s="46">
        <f t="shared" si="1"/>
        <v>94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23">
        <f t="shared" si="3"/>
        <v>900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53</v>
      </c>
      <c r="F24" s="71"/>
      <c r="G24" s="46">
        <f t="shared" si="0"/>
        <v>53</v>
      </c>
      <c r="H24" s="78">
        <v>0</v>
      </c>
      <c r="I24" s="76">
        <v>0</v>
      </c>
      <c r="J24" s="46">
        <f t="shared" si="1"/>
        <v>48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23">
        <f t="shared" si="3"/>
        <v>500</v>
      </c>
      <c r="Q24" s="121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38</v>
      </c>
      <c r="F28" s="71"/>
      <c r="G28" s="46">
        <f t="shared" si="5"/>
        <v>38</v>
      </c>
      <c r="H28" s="78">
        <v>0</v>
      </c>
      <c r="I28" s="76">
        <v>0</v>
      </c>
      <c r="J28" s="46">
        <f t="shared" si="6"/>
        <v>38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84</v>
      </c>
      <c r="F31" s="71"/>
      <c r="G31" s="46">
        <f t="shared" si="5"/>
        <v>84</v>
      </c>
      <c r="H31" s="78">
        <v>0</v>
      </c>
      <c r="I31" s="76">
        <v>0</v>
      </c>
      <c r="J31" s="46">
        <f t="shared" si="6"/>
        <v>80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5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17</v>
      </c>
      <c r="F39" s="71"/>
      <c r="G39" s="46">
        <f t="shared" si="5"/>
        <v>17</v>
      </c>
      <c r="H39" s="78">
        <v>0</v>
      </c>
      <c r="I39" s="76">
        <v>0</v>
      </c>
      <c r="J39" s="46">
        <f t="shared" si="6"/>
        <v>14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3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15</v>
      </c>
      <c r="F56" s="71"/>
      <c r="G56" s="46">
        <f t="shared" si="5"/>
        <v>15</v>
      </c>
      <c r="H56" s="78">
        <v>0</v>
      </c>
      <c r="I56" s="76">
        <v>0</v>
      </c>
      <c r="J56" s="46">
        <f t="shared" si="6"/>
        <v>15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28</v>
      </c>
      <c r="F57" s="71"/>
      <c r="G57" s="46">
        <f t="shared" si="5"/>
        <v>28</v>
      </c>
      <c r="H57" s="78">
        <v>0</v>
      </c>
      <c r="I57" s="76">
        <v>0</v>
      </c>
      <c r="J57" s="46">
        <f t="shared" si="6"/>
        <v>27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14</v>
      </c>
      <c r="F58" s="71"/>
      <c r="G58" s="46">
        <f t="shared" si="5"/>
        <v>14</v>
      </c>
      <c r="H58" s="78">
        <v>0</v>
      </c>
      <c r="I58" s="76">
        <v>0</v>
      </c>
      <c r="J58" s="46">
        <f t="shared" si="6"/>
        <v>14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25</v>
      </c>
      <c r="F59" s="71"/>
      <c r="G59" s="46">
        <f t="shared" si="5"/>
        <v>25</v>
      </c>
      <c r="H59" s="78">
        <v>0</v>
      </c>
      <c r="I59" s="76">
        <v>0</v>
      </c>
      <c r="J59" s="46">
        <f t="shared" si="6"/>
        <v>25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34</v>
      </c>
      <c r="F62" s="71"/>
      <c r="G62" s="46">
        <f t="shared" si="5"/>
        <v>34</v>
      </c>
      <c r="H62" s="78">
        <v>0</v>
      </c>
      <c r="I62" s="76">
        <v>0</v>
      </c>
      <c r="J62" s="46">
        <f t="shared" si="6"/>
        <v>33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3">
        <f t="shared" si="7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3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7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100</v>
      </c>
      <c r="P77" s="123">
        <f t="shared" si="7"/>
        <v>150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16</v>
      </c>
      <c r="F99" s="71"/>
      <c r="G99" s="46">
        <f t="shared" si="20"/>
        <v>16</v>
      </c>
      <c r="H99" s="78">
        <v>0</v>
      </c>
      <c r="I99" s="76">
        <v>0</v>
      </c>
      <c r="J99" s="46">
        <f t="shared" si="21"/>
        <v>16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27</v>
      </c>
      <c r="F112" s="71"/>
      <c r="G112" s="46">
        <f t="shared" si="20"/>
        <v>27</v>
      </c>
      <c r="H112" s="78">
        <v>0</v>
      </c>
      <c r="I112" s="76">
        <v>0</v>
      </c>
      <c r="J112" s="46">
        <f t="shared" si="21"/>
        <v>26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6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3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24</v>
      </c>
      <c r="F115" s="71"/>
      <c r="G115" s="46">
        <f t="shared" si="20"/>
        <v>24</v>
      </c>
      <c r="H115" s="78">
        <v>0</v>
      </c>
      <c r="I115" s="76">
        <v>0</v>
      </c>
      <c r="J115" s="46">
        <f t="shared" si="21"/>
        <v>22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3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13</v>
      </c>
      <c r="F133" s="71"/>
      <c r="G133" s="46">
        <f t="shared" si="20"/>
        <v>13</v>
      </c>
      <c r="H133" s="78">
        <v>0</v>
      </c>
      <c r="I133" s="76">
        <v>0</v>
      </c>
      <c r="J133" s="46">
        <f t="shared" si="21"/>
        <v>10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3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0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0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15</v>
      </c>
      <c r="F180" s="71"/>
      <c r="G180" s="46">
        <f t="shared" si="27"/>
        <v>15</v>
      </c>
      <c r="H180" s="78">
        <v>0</v>
      </c>
      <c r="I180" s="76">
        <v>0</v>
      </c>
      <c r="J180" s="46">
        <f t="shared" si="28"/>
        <v>15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17</v>
      </c>
      <c r="F185" s="71"/>
      <c r="G185" s="46">
        <f t="shared" si="27"/>
        <v>17</v>
      </c>
      <c r="H185" s="78">
        <v>0</v>
      </c>
      <c r="I185" s="76">
        <v>0</v>
      </c>
      <c r="J185" s="46">
        <f t="shared" si="28"/>
        <v>15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23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26</v>
      </c>
      <c r="F193" s="71"/>
      <c r="G193" s="46">
        <f t="shared" si="27"/>
        <v>26</v>
      </c>
      <c r="H193" s="78">
        <v>0</v>
      </c>
      <c r="I193" s="76">
        <v>0</v>
      </c>
      <c r="J193" s="46">
        <f t="shared" si="28"/>
        <v>25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48</v>
      </c>
      <c r="F194" s="71"/>
      <c r="G194" s="46">
        <f t="shared" si="27"/>
        <v>48</v>
      </c>
      <c r="H194" s="78">
        <v>0</v>
      </c>
      <c r="I194" s="76">
        <v>0</v>
      </c>
      <c r="J194" s="46">
        <f t="shared" si="28"/>
        <v>45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3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12</v>
      </c>
      <c r="F195" s="71"/>
      <c r="G195" s="46">
        <f t="shared" si="27"/>
        <v>12</v>
      </c>
      <c r="H195" s="78">
        <v>0</v>
      </c>
      <c r="I195" s="76">
        <v>0</v>
      </c>
      <c r="J195" s="46">
        <f t="shared" si="28"/>
        <v>12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30</v>
      </c>
      <c r="F196" s="71"/>
      <c r="G196" s="46">
        <f t="shared" si="27"/>
        <v>30</v>
      </c>
      <c r="H196" s="78">
        <v>0</v>
      </c>
      <c r="I196" s="76">
        <v>0</v>
      </c>
      <c r="J196" s="46">
        <f t="shared" si="28"/>
        <v>29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3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19</v>
      </c>
      <c r="F198" s="71"/>
      <c r="G198" s="46">
        <f t="shared" si="27"/>
        <v>19</v>
      </c>
      <c r="H198" s="78">
        <v>0</v>
      </c>
      <c r="I198" s="76">
        <v>0</v>
      </c>
      <c r="J198" s="46">
        <f t="shared" si="28"/>
        <v>19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21</v>
      </c>
      <c r="F217" s="71"/>
      <c r="G217" s="46">
        <f t="shared" si="27"/>
        <v>21</v>
      </c>
      <c r="H217" s="78">
        <v>0</v>
      </c>
      <c r="I217" s="76">
        <v>0</v>
      </c>
      <c r="J217" s="46">
        <f t="shared" si="28"/>
        <v>21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60" si="37">E231+F231</f>
        <v>0</v>
      </c>
      <c r="H231" s="78">
        <v>0</v>
      </c>
      <c r="I231" s="76">
        <v>0</v>
      </c>
      <c r="J231" s="46">
        <f t="shared" ref="J231:J26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9" si="39">E235+F235</f>
        <v>0</v>
      </c>
      <c r="H235" s="78">
        <v>0</v>
      </c>
      <c r="I235" s="76">
        <v>0</v>
      </c>
      <c r="J235" s="46">
        <f t="shared" ref="J235:J259" si="40">+G235-H235-K235-I235</f>
        <v>0</v>
      </c>
      <c r="K235" s="72"/>
      <c r="L235" s="20">
        <v>100</v>
      </c>
      <c r="M235" s="65">
        <f t="shared" ref="M235:M259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+'19'!J248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+'19'!J249</f>
        <v>6</v>
      </c>
      <c r="F249" s="71"/>
      <c r="G249" s="46">
        <f t="shared" si="39"/>
        <v>6</v>
      </c>
      <c r="H249" s="78">
        <v>0</v>
      </c>
      <c r="I249" s="76">
        <v>0</v>
      </c>
      <c r="J249" s="46">
        <f t="shared" si="40"/>
        <v>5</v>
      </c>
      <c r="K249" s="72">
        <v>1</v>
      </c>
      <c r="L249" s="20">
        <v>50</v>
      </c>
      <c r="M249" s="65">
        <f t="shared" si="41"/>
        <v>50</v>
      </c>
      <c r="N249" s="17" t="s">
        <v>16</v>
      </c>
      <c r="O249" s="18">
        <v>25</v>
      </c>
      <c r="P249" s="123">
        <f t="shared" si="35"/>
        <v>25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+'19'!J250</f>
        <v>5</v>
      </c>
      <c r="F250" s="71"/>
      <c r="G250" s="46">
        <f t="shared" si="39"/>
        <v>5</v>
      </c>
      <c r="H250" s="78">
        <v>0</v>
      </c>
      <c r="I250" s="76">
        <v>0</v>
      </c>
      <c r="J250" s="46">
        <f t="shared" si="40"/>
        <v>2</v>
      </c>
      <c r="K250" s="72">
        <v>3</v>
      </c>
      <c r="L250" s="20">
        <v>50</v>
      </c>
      <c r="M250" s="65">
        <f t="shared" si="41"/>
        <v>150</v>
      </c>
      <c r="N250" s="17" t="s">
        <v>16</v>
      </c>
      <c r="O250" s="18"/>
      <c r="P250" s="123">
        <f t="shared" si="35"/>
        <v>150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60</v>
      </c>
      <c r="M254" s="65">
        <f t="shared" si="41"/>
        <v>0</v>
      </c>
      <c r="N254" s="17" t="s">
        <v>1440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41"/>
        <v>0</v>
      </c>
      <c r="N255" s="17" t="s">
        <v>1440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60</v>
      </c>
      <c r="M256" s="65">
        <f t="shared" si="41"/>
        <v>0</v>
      </c>
      <c r="N256" s="17" t="s">
        <v>1440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5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39</v>
      </c>
      <c r="M257" s="65">
        <f t="shared" si="41"/>
        <v>0</v>
      </c>
      <c r="N257" s="17" t="s">
        <v>1442</v>
      </c>
      <c r="O257" s="18"/>
      <c r="P257" s="23">
        <f t="shared" si="35"/>
        <v>0</v>
      </c>
      <c r="Q257" s="90"/>
      <c r="R257" s="43">
        <f t="shared" si="32"/>
        <v>0</v>
      </c>
    </row>
    <row r="258" spans="1:25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+'19'!J258</f>
        <v>58</v>
      </c>
      <c r="F258" s="71"/>
      <c r="G258" s="46">
        <f t="shared" si="39"/>
        <v>58</v>
      </c>
      <c r="H258" s="78">
        <v>0</v>
      </c>
      <c r="I258" s="76">
        <v>0</v>
      </c>
      <c r="J258" s="46">
        <f t="shared" si="40"/>
        <v>58</v>
      </c>
      <c r="K258" s="72"/>
      <c r="L258" s="20">
        <v>10</v>
      </c>
      <c r="M258" s="65">
        <f t="shared" si="41"/>
        <v>0</v>
      </c>
      <c r="N258" s="17" t="s">
        <v>1446</v>
      </c>
      <c r="O258" s="17"/>
      <c r="P258" s="23">
        <f t="shared" si="35"/>
        <v>0</v>
      </c>
      <c r="Q258" s="90"/>
      <c r="R258" s="43">
        <f t="shared" si="32"/>
        <v>0</v>
      </c>
    </row>
    <row r="259" spans="1:25" ht="25.5" x14ac:dyDescent="0.55000000000000004">
      <c r="A259" s="10"/>
      <c r="B259" s="10"/>
      <c r="C259" s="19"/>
      <c r="D259" s="10"/>
      <c r="E259" s="64">
        <f>+'19'!J259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4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25" ht="25.5" x14ac:dyDescent="0.55000000000000004">
      <c r="A260" s="10"/>
      <c r="B260" s="10"/>
      <c r="C260" s="19"/>
      <c r="D260" s="10"/>
      <c r="E260" s="64">
        <f>+'19'!J260</f>
        <v>0</v>
      </c>
      <c r="F260" s="71"/>
      <c r="G260" s="46">
        <f t="shared" si="37"/>
        <v>0</v>
      </c>
      <c r="H260" s="78">
        <v>0</v>
      </c>
      <c r="I260" s="76">
        <v>0</v>
      </c>
      <c r="J260" s="46">
        <f t="shared" si="38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25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45">E261+F261</f>
        <v>0</v>
      </c>
      <c r="H261" s="78">
        <v>0</v>
      </c>
      <c r="I261" s="76">
        <v>0</v>
      </c>
      <c r="J261" s="46">
        <f t="shared" ref="J261" si="46">+G261-H261-K261-I261</f>
        <v>0</v>
      </c>
      <c r="K261" s="72"/>
      <c r="L261" s="20"/>
      <c r="M261" s="65">
        <f t="shared" ref="M261" si="47">+L261*K261</f>
        <v>0</v>
      </c>
      <c r="N261" s="17" t="s">
        <v>16</v>
      </c>
      <c r="O261" s="18"/>
      <c r="P261" s="23">
        <f t="shared" ref="P261" si="48">SUM(M261-O261)</f>
        <v>0</v>
      </c>
      <c r="Q261" s="90"/>
      <c r="R261" s="43">
        <f t="shared" ref="R261" si="49">+K261*Q261</f>
        <v>0</v>
      </c>
    </row>
    <row r="262" spans="1:25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Q262" s="91"/>
      <c r="R262" s="75">
        <f>SUM(R5:R261)</f>
        <v>2226.06</v>
      </c>
      <c r="S262" s="75"/>
    </row>
    <row r="263" spans="1:25" ht="25.5" customHeight="1" x14ac:dyDescent="0.5">
      <c r="A263" s="1"/>
      <c r="E263" s="1"/>
      <c r="F263" s="1"/>
      <c r="G263" s="24"/>
      <c r="H263" s="25"/>
      <c r="I263" s="25"/>
      <c r="J263" s="24"/>
      <c r="K263" s="175" t="s">
        <v>212</v>
      </c>
      <c r="L263" s="176"/>
      <c r="M263" s="30">
        <f>+O262</f>
        <v>0</v>
      </c>
      <c r="N263" s="27"/>
      <c r="O263" s="29"/>
    </row>
    <row r="264" spans="1:25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5905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25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1885</v>
      </c>
      <c r="O266" s="2">
        <v>240</v>
      </c>
      <c r="P266" s="2">
        <v>300</v>
      </c>
      <c r="Q266" s="88">
        <v>100</v>
      </c>
      <c r="R266" s="2">
        <v>460</v>
      </c>
      <c r="S266" s="2">
        <v>85</v>
      </c>
      <c r="T266" s="2">
        <v>50</v>
      </c>
      <c r="U266" s="2">
        <v>200</v>
      </c>
      <c r="V266" s="2">
        <v>135</v>
      </c>
      <c r="W266" s="2">
        <v>60</v>
      </c>
      <c r="X266" s="2">
        <v>125</v>
      </c>
      <c r="Y266" s="2">
        <v>130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25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320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3700</v>
      </c>
    </row>
    <row r="271" spans="1:25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3700</v>
      </c>
    </row>
    <row r="272" spans="1:25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>
    <filterColumn colId="15">
      <filters blank="1">
        <filter val="-"/>
        <filter val="100.00"/>
        <filter val="120.00"/>
        <filter val="130.00"/>
        <filter val="150.00"/>
        <filter val="160.00"/>
        <filter val="25.00"/>
        <filter val="300"/>
        <filter val="350.00"/>
        <filter val="360.00"/>
        <filter val="390.00"/>
        <filter val="400.00"/>
        <filter val="50.00"/>
        <filter val="500.00"/>
        <filter val="55.00"/>
        <filter val="60.00"/>
        <filter val="600.00"/>
        <filter val="75.00"/>
        <filter val="85.00"/>
        <filter val="900.00"/>
        <filter val="ส่วนลดสินค้า SALE"/>
      </filters>
    </filterColumn>
  </autoFilter>
  <mergeCells count="16">
    <mergeCell ref="Q3:Q4"/>
    <mergeCell ref="R3:R4"/>
    <mergeCell ref="K263:L26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V348"/>
  <sheetViews>
    <sheetView zoomScale="70" zoomScaleNormal="70" workbookViewId="0">
      <pane xSplit="10" ySplit="4" topLeftCell="K5" activePane="bottomRight" state="frozen"/>
      <selection activeCell="R267" sqref="R267"/>
      <selection pane="topRight" activeCell="R267" sqref="R267"/>
      <selection pane="bottomLeft" activeCell="R267" sqref="R267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64</v>
      </c>
      <c r="F5" s="71"/>
      <c r="G5" s="46">
        <f t="shared" ref="G5:G26" si="0">E5+F5</f>
        <v>64</v>
      </c>
      <c r="H5" s="78">
        <v>0</v>
      </c>
      <c r="I5" s="76">
        <v>0</v>
      </c>
      <c r="J5" s="46">
        <f t="shared" ref="J5:J26" si="1">+G5-H5-K5-I5</f>
        <v>64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186</v>
      </c>
      <c r="F6" s="71"/>
      <c r="G6" s="46">
        <f t="shared" si="0"/>
        <v>186</v>
      </c>
      <c r="H6" s="78">
        <v>0</v>
      </c>
      <c r="I6" s="76">
        <v>0</v>
      </c>
      <c r="J6" s="46">
        <f t="shared" si="1"/>
        <v>178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3">
        <f t="shared" ref="P6:P80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25</v>
      </c>
      <c r="F11" s="71"/>
      <c r="G11" s="46">
        <f t="shared" si="0"/>
        <v>25</v>
      </c>
      <c r="H11" s="78">
        <v>0</v>
      </c>
      <c r="I11" s="76">
        <v>0</v>
      </c>
      <c r="J11" s="46">
        <f t="shared" si="1"/>
        <v>22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50</v>
      </c>
      <c r="P11" s="123">
        <f t="shared" si="3"/>
        <v>100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94</v>
      </c>
      <c r="F22" s="71"/>
      <c r="G22" s="46">
        <f t="shared" si="0"/>
        <v>94</v>
      </c>
      <c r="H22" s="78">
        <v>0</v>
      </c>
      <c r="I22" s="76">
        <v>0</v>
      </c>
      <c r="J22" s="46">
        <f t="shared" si="1"/>
        <v>92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48</v>
      </c>
      <c r="F24" s="71"/>
      <c r="G24" s="46">
        <f t="shared" si="0"/>
        <v>48</v>
      </c>
      <c r="H24" s="78">
        <v>0</v>
      </c>
      <c r="I24" s="76">
        <v>0</v>
      </c>
      <c r="J24" s="46">
        <f t="shared" si="1"/>
        <v>48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38</v>
      </c>
      <c r="F28" s="71"/>
      <c r="G28" s="46">
        <f t="shared" si="5"/>
        <v>38</v>
      </c>
      <c r="H28" s="78">
        <v>0</v>
      </c>
      <c r="I28" s="76">
        <v>0</v>
      </c>
      <c r="J28" s="46">
        <f t="shared" si="6"/>
        <v>36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80</v>
      </c>
      <c r="F31" s="71"/>
      <c r="G31" s="46">
        <f t="shared" si="5"/>
        <v>80</v>
      </c>
      <c r="H31" s="78">
        <v>0</v>
      </c>
      <c r="I31" s="76">
        <v>0</v>
      </c>
      <c r="J31" s="46">
        <f t="shared" si="6"/>
        <v>73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3">
        <f t="shared" si="3"/>
        <v>700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3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3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3">
        <f>SUM(M48-O48)</f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3">
        <f>SUM(M49-O49)</f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3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15</v>
      </c>
      <c r="F56" s="71"/>
      <c r="G56" s="46">
        <f t="shared" si="5"/>
        <v>15</v>
      </c>
      <c r="H56" s="78">
        <v>0</v>
      </c>
      <c r="I56" s="76">
        <v>0</v>
      </c>
      <c r="J56" s="46">
        <f t="shared" si="6"/>
        <v>13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60</v>
      </c>
      <c r="P56" s="123">
        <f>SUM(M56-O56)</f>
        <v>180</v>
      </c>
      <c r="Q56" s="121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27</v>
      </c>
      <c r="F57" s="71"/>
      <c r="G57" s="46">
        <f t="shared" si="5"/>
        <v>27</v>
      </c>
      <c r="H57" s="78">
        <v>0</v>
      </c>
      <c r="I57" s="76">
        <v>0</v>
      </c>
      <c r="J57" s="46">
        <f t="shared" si="6"/>
        <v>26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3">
        <f t="shared" si="3"/>
        <v>60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14</v>
      </c>
      <c r="F58" s="71"/>
      <c r="G58" s="46">
        <f t="shared" si="5"/>
        <v>14</v>
      </c>
      <c r="H58" s="78">
        <v>0</v>
      </c>
      <c r="I58" s="76">
        <v>0</v>
      </c>
      <c r="J58" s="46">
        <f t="shared" si="6"/>
        <v>12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23">
        <f t="shared" si="3"/>
        <v>120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25</v>
      </c>
      <c r="F59" s="71"/>
      <c r="G59" s="46">
        <f t="shared" si="5"/>
        <v>25</v>
      </c>
      <c r="H59" s="78">
        <v>0</v>
      </c>
      <c r="I59" s="76">
        <v>0</v>
      </c>
      <c r="J59" s="46">
        <f t="shared" si="6"/>
        <v>17</v>
      </c>
      <c r="K59" s="72">
        <v>8</v>
      </c>
      <c r="L59" s="15">
        <v>120</v>
      </c>
      <c r="M59" s="65">
        <f t="shared" si="2"/>
        <v>960</v>
      </c>
      <c r="N59" s="17" t="s">
        <v>16</v>
      </c>
      <c r="O59" s="18">
        <v>480</v>
      </c>
      <c r="P59" s="123">
        <f t="shared" si="3"/>
        <v>480</v>
      </c>
      <c r="Q59" s="121">
        <v>29.83</v>
      </c>
      <c r="R59" s="43">
        <f t="shared" si="4"/>
        <v>238.64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33</v>
      </c>
      <c r="F62" s="71"/>
      <c r="G62" s="46">
        <f t="shared" si="5"/>
        <v>33</v>
      </c>
      <c r="H62" s="78">
        <v>0</v>
      </c>
      <c r="I62" s="76">
        <v>0</v>
      </c>
      <c r="J62" s="46">
        <f t="shared" si="6"/>
        <v>33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16</v>
      </c>
      <c r="F99" s="71"/>
      <c r="G99" s="46">
        <f t="shared" si="23"/>
        <v>16</v>
      </c>
      <c r="H99" s="78">
        <v>0</v>
      </c>
      <c r="I99" s="76">
        <v>0</v>
      </c>
      <c r="J99" s="46">
        <f t="shared" si="24"/>
        <v>16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0" si="34">+L177*K177</f>
        <v>0</v>
      </c>
      <c r="N177" s="17" t="s">
        <v>16</v>
      </c>
      <c r="O177" s="18"/>
      <c r="P177" s="23">
        <f t="shared" ref="P177:P260" si="35">SUM(M177-O177)</f>
        <v>0</v>
      </c>
      <c r="Q177" s="90"/>
      <c r="R177" s="43">
        <f t="shared" ref="R177:R26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15</v>
      </c>
      <c r="F180" s="71"/>
      <c r="G180" s="46">
        <f t="shared" si="30"/>
        <v>15</v>
      </c>
      <c r="H180" s="78">
        <v>0</v>
      </c>
      <c r="I180" s="76">
        <v>0</v>
      </c>
      <c r="J180" s="46">
        <f t="shared" si="31"/>
        <v>15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22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45</v>
      </c>
      <c r="F194" s="71"/>
      <c r="G194" s="46">
        <f t="shared" si="30"/>
        <v>45</v>
      </c>
      <c r="H194" s="78">
        <v>0</v>
      </c>
      <c r="I194" s="76">
        <v>0</v>
      </c>
      <c r="J194" s="46">
        <f t="shared" si="31"/>
        <v>44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10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3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19</v>
      </c>
      <c r="F198" s="71"/>
      <c r="G198" s="46">
        <f t="shared" si="30"/>
        <v>19</v>
      </c>
      <c r="H198" s="78">
        <v>0</v>
      </c>
      <c r="I198" s="76">
        <v>0</v>
      </c>
      <c r="J198" s="46">
        <f t="shared" si="31"/>
        <v>19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60" si="40">E231+F231</f>
        <v>0</v>
      </c>
      <c r="H231" s="78">
        <v>0</v>
      </c>
      <c r="I231" s="76">
        <v>0</v>
      </c>
      <c r="J231" s="46">
        <f t="shared" ref="J231:J260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59" si="44">+L235*K235</f>
        <v>0</v>
      </c>
      <c r="N235" s="17" t="s">
        <v>16</v>
      </c>
      <c r="O235" s="18"/>
      <c r="P235" s="23">
        <f t="shared" ref="P235:P259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+'20'!J248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3</v>
      </c>
      <c r="K248" s="72">
        <v>1</v>
      </c>
      <c r="L248" s="20">
        <v>35</v>
      </c>
      <c r="M248" s="65">
        <f t="shared" si="44"/>
        <v>35</v>
      </c>
      <c r="N248" s="17" t="s">
        <v>16</v>
      </c>
      <c r="O248" s="18"/>
      <c r="P248" s="123">
        <f t="shared" si="45"/>
        <v>35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+'20'!J249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+'20'!J250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44"/>
        <v>0</v>
      </c>
      <c r="N254" s="17" t="s">
        <v>1440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44"/>
        <v>0</v>
      </c>
      <c r="N255" s="17" t="s">
        <v>1440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60</v>
      </c>
      <c r="M256" s="65">
        <f t="shared" si="44"/>
        <v>0</v>
      </c>
      <c r="N256" s="17" t="s">
        <v>1440</v>
      </c>
      <c r="O256" s="18"/>
      <c r="P256" s="23">
        <f t="shared" si="4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39</v>
      </c>
      <c r="M257" s="65">
        <f t="shared" si="44"/>
        <v>0</v>
      </c>
      <c r="N257" s="17" t="s">
        <v>1442</v>
      </c>
      <c r="O257" s="18"/>
      <c r="P257" s="23">
        <f t="shared" si="45"/>
        <v>0</v>
      </c>
      <c r="Q257" s="90"/>
      <c r="R257" s="43">
        <f t="shared" si="36"/>
        <v>0</v>
      </c>
    </row>
    <row r="258" spans="1:22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+'20'!J258</f>
        <v>58</v>
      </c>
      <c r="F258" s="71"/>
      <c r="G258" s="46">
        <f t="shared" si="42"/>
        <v>58</v>
      </c>
      <c r="H258" s="78">
        <v>0</v>
      </c>
      <c r="I258" s="76">
        <v>0</v>
      </c>
      <c r="J258" s="46">
        <f t="shared" si="43"/>
        <v>58</v>
      </c>
      <c r="K258" s="72"/>
      <c r="L258" s="20">
        <v>10</v>
      </c>
      <c r="M258" s="65">
        <f t="shared" si="44"/>
        <v>0</v>
      </c>
      <c r="N258" s="17" t="s">
        <v>1446</v>
      </c>
      <c r="O258" s="17"/>
      <c r="P258" s="23">
        <f t="shared" si="45"/>
        <v>0</v>
      </c>
      <c r="Q258" s="90"/>
      <c r="R258" s="43">
        <f t="shared" si="36"/>
        <v>0</v>
      </c>
    </row>
    <row r="259" spans="1:22" ht="25.5" x14ac:dyDescent="0.55000000000000004">
      <c r="A259" s="10"/>
      <c r="B259" s="10"/>
      <c r="C259" s="19"/>
      <c r="D259" s="10"/>
      <c r="E259" s="64">
        <f>+'20'!J259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5"/>
        <v>0</v>
      </c>
      <c r="Q259" s="90"/>
      <c r="R259" s="43">
        <f t="shared" si="36"/>
        <v>0</v>
      </c>
    </row>
    <row r="260" spans="1:22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2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49">E261+F261</f>
        <v>0</v>
      </c>
      <c r="H261" s="78">
        <v>0</v>
      </c>
      <c r="I261" s="76">
        <v>0</v>
      </c>
      <c r="J261" s="46">
        <f t="shared" ref="J261" si="50">+G261-H261-K261-I261</f>
        <v>0</v>
      </c>
      <c r="K261" s="72"/>
      <c r="L261" s="20"/>
      <c r="M261" s="65">
        <f t="shared" ref="M261" si="51">+L261*K261</f>
        <v>0</v>
      </c>
      <c r="N261" s="17" t="s">
        <v>16</v>
      </c>
      <c r="O261" s="18"/>
      <c r="P261" s="23">
        <f t="shared" ref="P261" si="52">SUM(M261-O261)</f>
        <v>0</v>
      </c>
      <c r="Q261" s="90"/>
      <c r="R261" s="43">
        <f t="shared" ref="R261" si="53">+K261*Q261</f>
        <v>0</v>
      </c>
    </row>
    <row r="262" spans="1:22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1713.1199999999997</v>
      </c>
      <c r="S262" s="75"/>
    </row>
    <row r="263" spans="1:22" ht="25.5" customHeight="1" x14ac:dyDescent="0.5">
      <c r="A263" s="1"/>
      <c r="E263" s="1"/>
      <c r="F263" s="1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22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4985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22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2020</v>
      </c>
      <c r="O266" s="2">
        <v>220</v>
      </c>
      <c r="P266" s="2">
        <v>60</v>
      </c>
      <c r="Q266" s="2">
        <v>60</v>
      </c>
      <c r="R266" s="2">
        <v>195</v>
      </c>
      <c r="S266" s="2">
        <v>555</v>
      </c>
      <c r="T266" s="2">
        <v>130</v>
      </c>
      <c r="U266" s="2">
        <v>400</v>
      </c>
      <c r="V266" s="2">
        <v>400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22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970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1995</v>
      </c>
    </row>
    <row r="271" spans="1:22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1995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48"/>
  <sheetViews>
    <sheetView zoomScale="70" zoomScaleNormal="70" workbookViewId="0">
      <pane xSplit="10" ySplit="4" topLeftCell="M5" activePane="bottomRight" state="frozen"/>
      <selection activeCell="R267" sqref="R267"/>
      <selection pane="topRight" activeCell="R267" sqref="R267"/>
      <selection pane="bottomLeft" activeCell="R267" sqref="R267"/>
      <selection pane="bottomRight" activeCell="U11" sqref="U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64</v>
      </c>
      <c r="F5" s="71"/>
      <c r="G5" s="46">
        <f t="shared" ref="G5:G26" si="0">E5+F5</f>
        <v>64</v>
      </c>
      <c r="H5" s="78">
        <v>0</v>
      </c>
      <c r="I5" s="76">
        <v>0</v>
      </c>
      <c r="J5" s="46">
        <f t="shared" ref="J5:J26" si="1">+G5-H5-K5-I5</f>
        <v>62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178</v>
      </c>
      <c r="F6" s="71"/>
      <c r="G6" s="46">
        <f t="shared" si="0"/>
        <v>178</v>
      </c>
      <c r="H6" s="78">
        <v>0</v>
      </c>
      <c r="I6" s="76">
        <v>0</v>
      </c>
      <c r="J6" s="46">
        <f t="shared" si="1"/>
        <v>176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92</v>
      </c>
      <c r="F22" s="71"/>
      <c r="G22" s="46">
        <f t="shared" si="0"/>
        <v>92</v>
      </c>
      <c r="H22" s="78">
        <v>0</v>
      </c>
      <c r="I22" s="76">
        <v>0</v>
      </c>
      <c r="J22" s="46">
        <f t="shared" si="1"/>
        <v>92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48</v>
      </c>
      <c r="F24" s="71"/>
      <c r="G24" s="46">
        <f t="shared" si="0"/>
        <v>48</v>
      </c>
      <c r="H24" s="78">
        <v>0</v>
      </c>
      <c r="I24" s="76">
        <v>0</v>
      </c>
      <c r="J24" s="46">
        <f t="shared" si="1"/>
        <v>48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36</v>
      </c>
      <c r="F28" s="71"/>
      <c r="G28" s="46">
        <f t="shared" si="5"/>
        <v>36</v>
      </c>
      <c r="H28" s="78">
        <v>0</v>
      </c>
      <c r="I28" s="76">
        <v>0</v>
      </c>
      <c r="J28" s="46">
        <f t="shared" si="6"/>
        <v>35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73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13</v>
      </c>
      <c r="F56" s="71"/>
      <c r="G56" s="46">
        <f t="shared" si="5"/>
        <v>13</v>
      </c>
      <c r="H56" s="78">
        <v>0</v>
      </c>
      <c r="I56" s="76">
        <v>0</v>
      </c>
      <c r="J56" s="46">
        <f t="shared" si="6"/>
        <v>13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26</v>
      </c>
      <c r="F57" s="71"/>
      <c r="G57" s="46">
        <f t="shared" si="5"/>
        <v>26</v>
      </c>
      <c r="H57" s="78">
        <v>0</v>
      </c>
      <c r="I57" s="76">
        <v>0</v>
      </c>
      <c r="J57" s="46">
        <f t="shared" si="6"/>
        <v>26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33</v>
      </c>
      <c r="F62" s="71"/>
      <c r="G62" s="46">
        <f t="shared" si="5"/>
        <v>33</v>
      </c>
      <c r="H62" s="78">
        <v>0</v>
      </c>
      <c r="I62" s="76">
        <v>0</v>
      </c>
      <c r="J62" s="46">
        <f t="shared" si="6"/>
        <v>33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16</v>
      </c>
      <c r="F99" s="71"/>
      <c r="G99" s="46">
        <f t="shared" si="23"/>
        <v>16</v>
      </c>
      <c r="H99" s="78">
        <v>0</v>
      </c>
      <c r="I99" s="76">
        <v>0</v>
      </c>
      <c r="J99" s="46">
        <f t="shared" si="24"/>
        <v>16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8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3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0" si="34">+L177*K177</f>
        <v>0</v>
      </c>
      <c r="N177" s="17" t="s">
        <v>16</v>
      </c>
      <c r="O177" s="18"/>
      <c r="P177" s="23">
        <f t="shared" ref="P177:P260" si="35">SUM(M177-O177)</f>
        <v>0</v>
      </c>
      <c r="Q177" s="90"/>
      <c r="R177" s="43">
        <f t="shared" ref="R177:R26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15</v>
      </c>
      <c r="F180" s="71"/>
      <c r="G180" s="46">
        <f t="shared" si="30"/>
        <v>15</v>
      </c>
      <c r="H180" s="78">
        <v>0</v>
      </c>
      <c r="I180" s="76">
        <v>0</v>
      </c>
      <c r="J180" s="46">
        <f t="shared" si="31"/>
        <v>15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44</v>
      </c>
      <c r="F194" s="71"/>
      <c r="G194" s="46">
        <f t="shared" si="30"/>
        <v>44</v>
      </c>
      <c r="H194" s="78">
        <v>0</v>
      </c>
      <c r="I194" s="76">
        <v>0</v>
      </c>
      <c r="J194" s="46">
        <f t="shared" si="31"/>
        <v>43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9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19</v>
      </c>
      <c r="F198" s="71"/>
      <c r="G198" s="46">
        <f t="shared" si="30"/>
        <v>19</v>
      </c>
      <c r="H198" s="78">
        <v>0</v>
      </c>
      <c r="I198" s="76">
        <v>0</v>
      </c>
      <c r="J198" s="46">
        <f t="shared" si="31"/>
        <v>18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60" si="40">E231+F231</f>
        <v>0</v>
      </c>
      <c r="H231" s="78">
        <v>0</v>
      </c>
      <c r="I231" s="76">
        <v>0</v>
      </c>
      <c r="J231" s="46">
        <f t="shared" ref="J231:J260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9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+'21'!J248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+'21'!J249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+'21'!J250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4"/>
        <v>0</v>
      </c>
      <c r="N254" s="17" t="s">
        <v>1440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4"/>
        <v>0</v>
      </c>
      <c r="N255" s="17" t="s">
        <v>1440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34"/>
        <v>0</v>
      </c>
      <c r="N256" s="17" t="s">
        <v>1440</v>
      </c>
      <c r="O256" s="18"/>
      <c r="P256" s="23">
        <f t="shared" si="4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+'21'!J257</f>
        <v>0</v>
      </c>
      <c r="F257" s="71"/>
      <c r="G257" s="46"/>
      <c r="H257" s="78"/>
      <c r="I257" s="76"/>
      <c r="J257" s="46"/>
      <c r="K257" s="72"/>
      <c r="L257" s="20">
        <v>39</v>
      </c>
      <c r="M257" s="65"/>
      <c r="N257" s="17" t="s">
        <v>1442</v>
      </c>
      <c r="O257" s="18"/>
      <c r="P257" s="23">
        <f t="shared" si="45"/>
        <v>0</v>
      </c>
      <c r="Q257" s="90"/>
      <c r="R257" s="43">
        <f t="shared" si="36"/>
        <v>0</v>
      </c>
    </row>
    <row r="258" spans="1:20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+'21'!J258</f>
        <v>58</v>
      </c>
      <c r="F258" s="71"/>
      <c r="G258" s="46">
        <f t="shared" ref="G258" si="49">E258+F258</f>
        <v>58</v>
      </c>
      <c r="H258" s="78">
        <v>0</v>
      </c>
      <c r="I258" s="76">
        <v>0</v>
      </c>
      <c r="J258" s="46">
        <f t="shared" ref="J258" si="50">+G258-H258-K258-I258</f>
        <v>58</v>
      </c>
      <c r="K258" s="72"/>
      <c r="L258" s="20">
        <v>10</v>
      </c>
      <c r="M258" s="65">
        <f t="shared" ref="M258" si="51">+L258*K258</f>
        <v>0</v>
      </c>
      <c r="N258" s="17" t="s">
        <v>1446</v>
      </c>
      <c r="O258" s="17"/>
      <c r="P258" s="23">
        <f t="shared" si="45"/>
        <v>0</v>
      </c>
      <c r="Q258" s="90"/>
      <c r="R258" s="43">
        <f t="shared" si="36"/>
        <v>0</v>
      </c>
    </row>
    <row r="259" spans="1:20" ht="25.5" x14ac:dyDescent="0.55000000000000004">
      <c r="A259" s="10"/>
      <c r="B259" s="10"/>
      <c r="C259" s="19"/>
      <c r="D259" s="10"/>
      <c r="E259" s="64">
        <f>+'21'!J259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45"/>
        <v>0</v>
      </c>
      <c r="Q259" s="90"/>
      <c r="R259" s="43">
        <f t="shared" si="36"/>
        <v>0</v>
      </c>
    </row>
    <row r="260" spans="1:20" ht="25.5" x14ac:dyDescent="0.55000000000000004">
      <c r="A260" s="10"/>
      <c r="B260" s="10"/>
      <c r="C260" s="19"/>
      <c r="D260" s="10"/>
      <c r="E260" s="64">
        <f>+'21'!J260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0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5">E261+F261</f>
        <v>0</v>
      </c>
      <c r="H261" s="78">
        <v>0</v>
      </c>
      <c r="I261" s="76">
        <v>0</v>
      </c>
      <c r="J261" s="46">
        <f t="shared" ref="J261" si="56">+G261-H261-K261-I261</f>
        <v>0</v>
      </c>
      <c r="K261" s="72"/>
      <c r="L261" s="20"/>
      <c r="M261" s="65">
        <f t="shared" ref="M261" si="57">+L261*K261</f>
        <v>0</v>
      </c>
      <c r="N261" s="17" t="s">
        <v>16</v>
      </c>
      <c r="O261" s="18"/>
      <c r="P261" s="23">
        <f t="shared" ref="P261" si="58">SUM(M261-O261)</f>
        <v>0</v>
      </c>
      <c r="Q261" s="90"/>
      <c r="R261" s="43">
        <f t="shared" ref="R261" si="59">+K261*Q261</f>
        <v>0</v>
      </c>
    </row>
    <row r="262" spans="1:20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499.61999999999995</v>
      </c>
      <c r="S262" s="75"/>
    </row>
    <row r="263" spans="1:20" ht="25.5" customHeight="1" x14ac:dyDescent="0.5">
      <c r="A263" s="1"/>
      <c r="E263" s="1"/>
      <c r="F263" s="1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20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1240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20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640</v>
      </c>
      <c r="O266" s="2">
        <v>60</v>
      </c>
      <c r="P266" s="2">
        <v>110</v>
      </c>
      <c r="Q266" s="2">
        <v>60</v>
      </c>
      <c r="R266" s="2">
        <v>150</v>
      </c>
      <c r="S266" s="2">
        <v>150</v>
      </c>
      <c r="T266" s="2">
        <v>110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20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600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600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R267" sqref="R267"/>
      <selection pane="topRight" activeCell="R267" sqref="R267"/>
      <selection pane="bottomLeft" activeCell="R267" sqref="R267"/>
      <selection pane="bottomRight" activeCell="N12" sqref="N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62</v>
      </c>
      <c r="F5" s="71"/>
      <c r="G5" s="46">
        <f t="shared" ref="G5:G26" si="0">E5+F5</f>
        <v>62</v>
      </c>
      <c r="H5" s="78">
        <v>0</v>
      </c>
      <c r="I5" s="76">
        <v>0</v>
      </c>
      <c r="J5" s="46">
        <f t="shared" ref="J5:J26" si="1">+G5-H5-K5-I5</f>
        <v>62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176</v>
      </c>
      <c r="F6" s="71"/>
      <c r="G6" s="46">
        <f t="shared" si="0"/>
        <v>176</v>
      </c>
      <c r="H6" s="78">
        <v>0</v>
      </c>
      <c r="I6" s="76">
        <v>0</v>
      </c>
      <c r="J6" s="46">
        <f t="shared" si="1"/>
        <v>175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>SUM(M6-O6)</f>
        <v>100</v>
      </c>
      <c r="Q6" s="121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69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4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92</v>
      </c>
      <c r="F22" s="71"/>
      <c r="G22" s="46">
        <f t="shared" si="0"/>
        <v>92</v>
      </c>
      <c r="H22" s="78">
        <v>0</v>
      </c>
      <c r="I22" s="76">
        <v>0</v>
      </c>
      <c r="J22" s="46">
        <f t="shared" si="1"/>
        <v>86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300</v>
      </c>
      <c r="P22" s="123">
        <f t="shared" si="4"/>
        <v>300</v>
      </c>
      <c r="Q22" s="121">
        <v>27.98</v>
      </c>
      <c r="R22" s="43">
        <f t="shared" si="3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48</v>
      </c>
      <c r="F24" s="71"/>
      <c r="G24" s="46">
        <f t="shared" si="0"/>
        <v>48</v>
      </c>
      <c r="H24" s="78">
        <v>0</v>
      </c>
      <c r="I24" s="76">
        <v>0</v>
      </c>
      <c r="J24" s="46">
        <f t="shared" si="1"/>
        <v>43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250</v>
      </c>
      <c r="P24" s="123">
        <f t="shared" si="4"/>
        <v>250</v>
      </c>
      <c r="Q24" s="121">
        <v>38.659999999999997</v>
      </c>
      <c r="R24" s="43">
        <f t="shared" si="3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35</v>
      </c>
      <c r="F28" s="71"/>
      <c r="G28" s="46">
        <f t="shared" si="5"/>
        <v>35</v>
      </c>
      <c r="H28" s="78">
        <v>0</v>
      </c>
      <c r="I28" s="76">
        <v>0</v>
      </c>
      <c r="J28" s="46">
        <f t="shared" si="6"/>
        <v>29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300</v>
      </c>
      <c r="P28" s="123">
        <f t="shared" si="4"/>
        <v>300</v>
      </c>
      <c r="Q28" s="121">
        <v>30.86</v>
      </c>
      <c r="R28" s="43">
        <f t="shared" si="3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72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3">
        <f t="shared" si="4"/>
        <v>50</v>
      </c>
      <c r="Q31" s="121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4"/>
        <v>130</v>
      </c>
      <c r="Q33" s="90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4"/>
        <v>100</v>
      </c>
      <c r="Q40" s="90">
        <v>27.12</v>
      </c>
      <c r="R40" s="43">
        <f t="shared" si="3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4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4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4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13</v>
      </c>
      <c r="F56" s="71"/>
      <c r="G56" s="46">
        <f t="shared" si="5"/>
        <v>13</v>
      </c>
      <c r="H56" s="78">
        <v>0</v>
      </c>
      <c r="I56" s="76">
        <v>0</v>
      </c>
      <c r="J56" s="46">
        <f t="shared" si="6"/>
        <v>13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26</v>
      </c>
      <c r="F57" s="71"/>
      <c r="G57" s="46">
        <f t="shared" si="5"/>
        <v>26</v>
      </c>
      <c r="H57" s="78">
        <v>0</v>
      </c>
      <c r="I57" s="76">
        <v>0</v>
      </c>
      <c r="J57" s="46">
        <f t="shared" si="6"/>
        <v>26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33</v>
      </c>
      <c r="F62" s="71"/>
      <c r="G62" s="46">
        <f t="shared" si="5"/>
        <v>33</v>
      </c>
      <c r="H62" s="78">
        <v>0</v>
      </c>
      <c r="I62" s="76">
        <v>0</v>
      </c>
      <c r="J62" s="46">
        <f t="shared" si="6"/>
        <v>33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16</v>
      </c>
      <c r="F99" s="71"/>
      <c r="G99" s="46">
        <f t="shared" si="20"/>
        <v>16</v>
      </c>
      <c r="H99" s="78">
        <v>0</v>
      </c>
      <c r="I99" s="76">
        <v>0</v>
      </c>
      <c r="J99" s="46">
        <f t="shared" si="21"/>
        <v>16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26</v>
      </c>
      <c r="F112" s="71"/>
      <c r="G112" s="46">
        <f t="shared" si="20"/>
        <v>26</v>
      </c>
      <c r="H112" s="78">
        <v>0</v>
      </c>
      <c r="I112" s="76">
        <v>0</v>
      </c>
      <c r="J112" s="46">
        <f t="shared" si="21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18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3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8</v>
      </c>
      <c r="F132" s="71"/>
      <c r="G132" s="46">
        <f t="shared" si="20"/>
        <v>8</v>
      </c>
      <c r="H132" s="78">
        <v>0</v>
      </c>
      <c r="I132" s="76">
        <v>0</v>
      </c>
      <c r="J132" s="46">
        <f t="shared" si="21"/>
        <v>6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3">
        <f t="shared" si="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7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3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0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0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15</v>
      </c>
      <c r="F180" s="71"/>
      <c r="G180" s="46">
        <f t="shared" si="27"/>
        <v>15</v>
      </c>
      <c r="H180" s="78">
        <v>0</v>
      </c>
      <c r="I180" s="76">
        <v>0</v>
      </c>
      <c r="J180" s="46">
        <f t="shared" si="28"/>
        <v>15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43</v>
      </c>
      <c r="F194" s="71"/>
      <c r="G194" s="46">
        <f t="shared" si="27"/>
        <v>43</v>
      </c>
      <c r="H194" s="78">
        <v>0</v>
      </c>
      <c r="I194" s="76">
        <v>0</v>
      </c>
      <c r="J194" s="46">
        <f t="shared" si="28"/>
        <v>40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3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8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3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21</v>
      </c>
      <c r="F217" s="71"/>
      <c r="G217" s="46">
        <f t="shared" si="27"/>
        <v>21</v>
      </c>
      <c r="H217" s="78">
        <v>0</v>
      </c>
      <c r="I217" s="76">
        <v>0</v>
      </c>
      <c r="J217" s="46">
        <f t="shared" si="28"/>
        <v>21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60" si="37">E231+F231</f>
        <v>0</v>
      </c>
      <c r="H231" s="78">
        <v>0</v>
      </c>
      <c r="I231" s="76">
        <v>0</v>
      </c>
      <c r="J231" s="46">
        <f t="shared" ref="J231:J26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53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+'22'!J248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+'22'!J249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4</v>
      </c>
      <c r="K249" s="72">
        <v>1</v>
      </c>
      <c r="L249" s="20">
        <v>50</v>
      </c>
      <c r="M249" s="65">
        <f t="shared" si="41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+'22'!J250</f>
        <v>2</v>
      </c>
      <c r="F250" s="71"/>
      <c r="G250" s="46">
        <f t="shared" si="39"/>
        <v>2</v>
      </c>
      <c r="H250" s="78">
        <v>0</v>
      </c>
      <c r="I250" s="76">
        <v>0</v>
      </c>
      <c r="J250" s="46">
        <f t="shared" si="40"/>
        <v>1</v>
      </c>
      <c r="K250" s="72">
        <v>1</v>
      </c>
      <c r="L250" s="20">
        <v>50</v>
      </c>
      <c r="M250" s="65">
        <f t="shared" si="41"/>
        <v>50</v>
      </c>
      <c r="N250" s="17" t="s">
        <v>16</v>
      </c>
      <c r="O250" s="18"/>
      <c r="P250" s="123">
        <f t="shared" si="35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60</v>
      </c>
      <c r="M254" s="65">
        <f t="shared" si="31"/>
        <v>0</v>
      </c>
      <c r="N254" s="17" t="s">
        <v>1440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60</v>
      </c>
      <c r="M255" s="65">
        <f t="shared" si="31"/>
        <v>0</v>
      </c>
      <c r="N255" s="17" t="s">
        <v>1440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60</v>
      </c>
      <c r="M256" s="65">
        <f t="shared" si="31"/>
        <v>0</v>
      </c>
      <c r="N256" s="17" t="s">
        <v>1440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+'22'!J257</f>
        <v>0</v>
      </c>
      <c r="F257" s="71"/>
      <c r="G257" s="46"/>
      <c r="H257" s="78"/>
      <c r="I257" s="76"/>
      <c r="J257" s="46"/>
      <c r="K257" s="72"/>
      <c r="L257" s="20">
        <v>39</v>
      </c>
      <c r="M257" s="65"/>
      <c r="N257" s="17" t="s">
        <v>1442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+'22'!J258</f>
        <v>58</v>
      </c>
      <c r="F258" s="71"/>
      <c r="G258" s="46">
        <f t="shared" ref="G258" si="45">E258+F258</f>
        <v>58</v>
      </c>
      <c r="H258" s="78">
        <v>0</v>
      </c>
      <c r="I258" s="76">
        <v>0</v>
      </c>
      <c r="J258" s="46">
        <f t="shared" ref="J258" si="46">+G258-H258-K258-I258</f>
        <v>58</v>
      </c>
      <c r="K258" s="72"/>
      <c r="L258" s="20">
        <v>10</v>
      </c>
      <c r="M258" s="65">
        <f t="shared" ref="M258" si="47">+L258*K258</f>
        <v>0</v>
      </c>
      <c r="N258" s="17" t="s">
        <v>1446</v>
      </c>
      <c r="O258" s="17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+'22'!J259</f>
        <v>0</v>
      </c>
      <c r="F259" s="71"/>
      <c r="G259" s="46">
        <f t="shared" ref="G259" si="48">E259+F259</f>
        <v>0</v>
      </c>
      <c r="H259" s="78">
        <v>0</v>
      </c>
      <c r="I259" s="76">
        <v>0</v>
      </c>
      <c r="J259" s="46">
        <f t="shared" ref="J259" si="49">+G259-H259-K259-I259</f>
        <v>0</v>
      </c>
      <c r="K259" s="72"/>
      <c r="L259" s="20"/>
      <c r="M259" s="65">
        <f t="shared" ref="M259" si="50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+'22'!J260</f>
        <v>0</v>
      </c>
      <c r="F260" s="71"/>
      <c r="G260" s="46">
        <f t="shared" si="37"/>
        <v>0</v>
      </c>
      <c r="H260" s="78">
        <v>0</v>
      </c>
      <c r="I260" s="76">
        <v>0</v>
      </c>
      <c r="J260" s="46">
        <f t="shared" si="38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ref="P260" si="51">SUM(M260-O260)</f>
        <v>0</v>
      </c>
      <c r="Q260" s="90"/>
      <c r="R260" s="43">
        <f t="shared" si="32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2">E261+F261</f>
        <v>0</v>
      </c>
      <c r="H261" s="78">
        <v>0</v>
      </c>
      <c r="I261" s="76">
        <v>0</v>
      </c>
      <c r="J261" s="46">
        <f t="shared" ref="J261" si="53">+G261-H261-K261-I261</f>
        <v>0</v>
      </c>
      <c r="K261" s="72"/>
      <c r="L261" s="20"/>
      <c r="M261" s="65">
        <f t="shared" ref="M261" si="54">+L261*K261</f>
        <v>0</v>
      </c>
      <c r="N261" s="17" t="s">
        <v>16</v>
      </c>
      <c r="O261" s="18"/>
      <c r="P261" s="23">
        <f t="shared" ref="P261" si="55">SUM(M261-O261)</f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1193.6300000000001</v>
      </c>
      <c r="S262" s="75"/>
    </row>
    <row r="263" spans="1:19" ht="25.5" customHeight="1" x14ac:dyDescent="0.5">
      <c r="A263" s="1"/>
      <c r="E263" s="1"/>
      <c r="F263" s="1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19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3255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300</v>
      </c>
      <c r="O266" s="2">
        <v>100</v>
      </c>
      <c r="P266" s="2">
        <v>200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900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2055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2055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R267" sqref="R267"/>
      <selection pane="topRight" activeCell="R267" sqref="R267"/>
      <selection pane="bottomLeft" activeCell="R267" sqref="R267"/>
      <selection pane="bottomRight" activeCell="P195" sqref="P19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62</v>
      </c>
      <c r="F5" s="71"/>
      <c r="G5" s="46">
        <f t="shared" ref="G5:G26" si="0">E5+F5</f>
        <v>62</v>
      </c>
      <c r="H5" s="78">
        <v>0</v>
      </c>
      <c r="I5" s="76">
        <v>0</v>
      </c>
      <c r="J5" s="46">
        <f t="shared" ref="J5:J26" si="1">+G5-H5-K5-I5</f>
        <v>62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175</v>
      </c>
      <c r="F6" s="71"/>
      <c r="G6" s="46">
        <f t="shared" si="0"/>
        <v>175</v>
      </c>
      <c r="H6" s="78">
        <v>0</v>
      </c>
      <c r="I6" s="76">
        <v>0</v>
      </c>
      <c r="J6" s="46">
        <f t="shared" si="1"/>
        <v>175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82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3">
        <f t="shared" si="3"/>
        <v>200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43</v>
      </c>
      <c r="F24" s="71"/>
      <c r="G24" s="46">
        <f t="shared" si="0"/>
        <v>43</v>
      </c>
      <c r="H24" s="78">
        <v>0</v>
      </c>
      <c r="I24" s="76">
        <v>0</v>
      </c>
      <c r="J24" s="46">
        <f t="shared" si="1"/>
        <v>37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300</v>
      </c>
      <c r="P24" s="123">
        <f t="shared" si="3"/>
        <v>300</v>
      </c>
      <c r="Q24" s="121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23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300</v>
      </c>
      <c r="P28" s="123">
        <f t="shared" si="3"/>
        <v>300</v>
      </c>
      <c r="Q28" s="121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26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3">
        <f>SUM(M55-O55)</f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13</v>
      </c>
      <c r="F56" s="71"/>
      <c r="G56" s="46">
        <f t="shared" si="5"/>
        <v>13</v>
      </c>
      <c r="H56" s="78">
        <v>0</v>
      </c>
      <c r="I56" s="76">
        <v>0</v>
      </c>
      <c r="J56" s="46">
        <f t="shared" si="6"/>
        <v>13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26</v>
      </c>
      <c r="F57" s="71"/>
      <c r="G57" s="46">
        <f t="shared" si="5"/>
        <v>26</v>
      </c>
      <c r="H57" s="78">
        <v>0</v>
      </c>
      <c r="I57" s="76">
        <v>0</v>
      </c>
      <c r="J57" s="46">
        <f t="shared" si="6"/>
        <v>26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33</v>
      </c>
      <c r="F62" s="71"/>
      <c r="G62" s="46">
        <f t="shared" si="5"/>
        <v>33</v>
      </c>
      <c r="H62" s="78">
        <v>0</v>
      </c>
      <c r="I62" s="76">
        <v>0</v>
      </c>
      <c r="J62" s="46">
        <f t="shared" si="6"/>
        <v>33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16</v>
      </c>
      <c r="F99" s="71"/>
      <c r="G99" s="46">
        <f t="shared" si="23"/>
        <v>16</v>
      </c>
      <c r="H99" s="78">
        <v>0</v>
      </c>
      <c r="I99" s="76">
        <v>0</v>
      </c>
      <c r="J99" s="46">
        <f t="shared" si="24"/>
        <v>16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0" si="34">+L177*K177</f>
        <v>0</v>
      </c>
      <c r="N177" s="17" t="s">
        <v>16</v>
      </c>
      <c r="O177" s="18"/>
      <c r="P177" s="23">
        <f t="shared" ref="P177:P260" si="35">SUM(M177-O177)</f>
        <v>0</v>
      </c>
      <c r="Q177" s="90"/>
      <c r="R177" s="43">
        <f t="shared" ref="R177:R26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15</v>
      </c>
      <c r="F180" s="71"/>
      <c r="G180" s="46">
        <f t="shared" si="30"/>
        <v>15</v>
      </c>
      <c r="H180" s="78">
        <v>0</v>
      </c>
      <c r="I180" s="76">
        <v>0</v>
      </c>
      <c r="J180" s="46">
        <f t="shared" si="31"/>
        <v>15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40</v>
      </c>
      <c r="F194" s="71"/>
      <c r="G194" s="46">
        <f t="shared" si="30"/>
        <v>40</v>
      </c>
      <c r="H194" s="78">
        <v>0</v>
      </c>
      <c r="I194" s="76">
        <v>0</v>
      </c>
      <c r="J194" s="46">
        <f t="shared" si="31"/>
        <v>40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7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60" si="40">E231+F231</f>
        <v>0</v>
      </c>
      <c r="H231" s="78">
        <v>0</v>
      </c>
      <c r="I231" s="76">
        <v>0</v>
      </c>
      <c r="J231" s="46">
        <f t="shared" ref="J231:J260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59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+'23'!J248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+'23'!J249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+'23'!J250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1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4"/>
        <v>0</v>
      </c>
      <c r="N254" s="17" t="s">
        <v>1440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4"/>
        <v>0</v>
      </c>
      <c r="N255" s="17" t="s">
        <v>1440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34"/>
        <v>0</v>
      </c>
      <c r="N256" s="17" t="s">
        <v>1440</v>
      </c>
      <c r="O256" s="18"/>
      <c r="P256" s="23">
        <f t="shared" si="4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+'23'!J257</f>
        <v>0</v>
      </c>
      <c r="F257" s="71"/>
      <c r="G257" s="46"/>
      <c r="H257" s="78"/>
      <c r="I257" s="76"/>
      <c r="J257" s="46"/>
      <c r="K257" s="72"/>
      <c r="L257" s="20">
        <v>39</v>
      </c>
      <c r="M257" s="65"/>
      <c r="N257" s="17" t="s">
        <v>1442</v>
      </c>
      <c r="O257" s="18"/>
      <c r="P257" s="23">
        <f t="shared" si="45"/>
        <v>0</v>
      </c>
      <c r="Q257" s="90"/>
      <c r="R257" s="43">
        <f t="shared" si="36"/>
        <v>0</v>
      </c>
    </row>
    <row r="258" spans="1:19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+'23'!J258</f>
        <v>58</v>
      </c>
      <c r="F258" s="71"/>
      <c r="G258" s="46">
        <f t="shared" ref="G258" si="49">E258+F258</f>
        <v>58</v>
      </c>
      <c r="H258" s="78">
        <v>0</v>
      </c>
      <c r="I258" s="76">
        <v>0</v>
      </c>
      <c r="J258" s="46">
        <f t="shared" ref="J258" si="50">+G258-H258-K258-I258</f>
        <v>58</v>
      </c>
      <c r="K258" s="72"/>
      <c r="L258" s="20">
        <v>10</v>
      </c>
      <c r="M258" s="65">
        <f t="shared" ref="M258" si="51">+L258*K258</f>
        <v>0</v>
      </c>
      <c r="N258" s="17" t="s">
        <v>1446</v>
      </c>
      <c r="O258" s="17"/>
      <c r="P258" s="23">
        <f t="shared" si="4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+'23'!J259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4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+'23'!J260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5">E261+F261</f>
        <v>0</v>
      </c>
      <c r="H261" s="78">
        <v>0</v>
      </c>
      <c r="I261" s="76">
        <v>0</v>
      </c>
      <c r="J261" s="46">
        <f t="shared" ref="J261" si="56">+G261-H261-K261-I261</f>
        <v>0</v>
      </c>
      <c r="K261" s="72"/>
      <c r="L261" s="20"/>
      <c r="M261" s="65">
        <f t="shared" ref="M261" si="57">+L261*K261</f>
        <v>0</v>
      </c>
      <c r="N261" s="17" t="s">
        <v>16</v>
      </c>
      <c r="O261" s="18"/>
      <c r="P261" s="23">
        <f t="shared" ref="P261" si="58">SUM(M261-O261)</f>
        <v>0</v>
      </c>
      <c r="Q261" s="90"/>
      <c r="R261" s="43">
        <f t="shared" ref="R261" si="59">+K261*Q261</f>
        <v>0</v>
      </c>
    </row>
    <row r="262" spans="1:19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765.28</v>
      </c>
      <c r="S262" s="75"/>
    </row>
    <row r="263" spans="1:19" ht="25.5" customHeight="1" x14ac:dyDescent="0.5">
      <c r="A263" s="1"/>
      <c r="E263" s="1"/>
      <c r="F263" s="1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19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2280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670</v>
      </c>
      <c r="O266" s="2">
        <v>100</v>
      </c>
      <c r="P266" s="2">
        <v>370</v>
      </c>
      <c r="Q266" s="2">
        <v>100</v>
      </c>
      <c r="R266" s="2">
        <v>100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870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740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740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R267" sqref="R267"/>
      <selection pane="topRight" activeCell="R267" sqref="R267"/>
      <selection pane="bottomLeft" activeCell="R267" sqref="R267"/>
      <selection pane="bottomRight" activeCell="G20" sqref="G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62</v>
      </c>
      <c r="F5" s="71"/>
      <c r="G5" s="46">
        <f t="shared" ref="G5:G26" si="0">E5+F5</f>
        <v>62</v>
      </c>
      <c r="H5" s="78">
        <v>0</v>
      </c>
      <c r="I5" s="76">
        <v>0</v>
      </c>
      <c r="J5" s="46">
        <f t="shared" ref="J5:J26" si="1">+G5-H5-K5-I5</f>
        <v>62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175</v>
      </c>
      <c r="F6" s="71"/>
      <c r="G6" s="46">
        <f t="shared" si="0"/>
        <v>175</v>
      </c>
      <c r="H6" s="78">
        <v>0</v>
      </c>
      <c r="I6" s="76">
        <v>0</v>
      </c>
      <c r="J6" s="46">
        <f t="shared" si="1"/>
        <v>175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82</v>
      </c>
      <c r="F22" s="71"/>
      <c r="G22" s="46">
        <f t="shared" si="0"/>
        <v>82</v>
      </c>
      <c r="H22" s="78">
        <v>0</v>
      </c>
      <c r="I22" s="76">
        <v>0</v>
      </c>
      <c r="J22" s="46">
        <f t="shared" si="1"/>
        <v>82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1"/>
        <v>35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3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72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</v>
      </c>
      <c r="F40" s="71">
        <v>1</v>
      </c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26</v>
      </c>
      <c r="F55" s="71"/>
      <c r="G55" s="46">
        <f t="shared" si="5"/>
        <v>26</v>
      </c>
      <c r="H55" s="78">
        <v>0</v>
      </c>
      <c r="I55" s="76">
        <v>0</v>
      </c>
      <c r="J55" s="46">
        <f t="shared" si="6"/>
        <v>25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3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13</v>
      </c>
      <c r="F56" s="71"/>
      <c r="G56" s="46">
        <f t="shared" si="5"/>
        <v>13</v>
      </c>
      <c r="H56" s="78">
        <v>0</v>
      </c>
      <c r="I56" s="76">
        <v>0</v>
      </c>
      <c r="J56" s="46">
        <f t="shared" si="6"/>
        <v>11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3">
        <f t="shared" si="3"/>
        <v>170</v>
      </c>
      <c r="Q56" s="121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26</v>
      </c>
      <c r="F57" s="71"/>
      <c r="G57" s="46">
        <f t="shared" si="5"/>
        <v>26</v>
      </c>
      <c r="H57" s="78">
        <v>0</v>
      </c>
      <c r="I57" s="76">
        <v>0</v>
      </c>
      <c r="J57" s="46">
        <f t="shared" si="6"/>
        <v>25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3">
        <f t="shared" si="3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15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3">
        <f t="shared" si="3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33</v>
      </c>
      <c r="F62" s="71"/>
      <c r="G62" s="46">
        <f t="shared" si="5"/>
        <v>33</v>
      </c>
      <c r="H62" s="78">
        <v>0</v>
      </c>
      <c r="I62" s="76">
        <v>0</v>
      </c>
      <c r="J62" s="46">
        <f t="shared" si="6"/>
        <v>31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3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100</v>
      </c>
      <c r="P77" s="23">
        <f t="shared" si="3"/>
        <v>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16</v>
      </c>
      <c r="F99" s="71"/>
      <c r="G99" s="46">
        <f t="shared" si="20"/>
        <v>16</v>
      </c>
      <c r="H99" s="78">
        <v>0</v>
      </c>
      <c r="I99" s="76">
        <v>0</v>
      </c>
      <c r="J99" s="46">
        <f t="shared" si="21"/>
        <v>16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26</v>
      </c>
      <c r="F112" s="71"/>
      <c r="G112" s="46">
        <f t="shared" si="20"/>
        <v>26</v>
      </c>
      <c r="H112" s="78">
        <v>0</v>
      </c>
      <c r="I112" s="76">
        <v>0</v>
      </c>
      <c r="J112" s="46">
        <f t="shared" si="21"/>
        <v>25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8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4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3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3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100</v>
      </c>
      <c r="P133" s="123">
        <f t="shared" si="8"/>
        <v>100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0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0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15</v>
      </c>
      <c r="F180" s="71"/>
      <c r="G180" s="46">
        <f t="shared" si="27"/>
        <v>15</v>
      </c>
      <c r="H180" s="78">
        <v>0</v>
      </c>
      <c r="I180" s="76">
        <v>0</v>
      </c>
      <c r="J180" s="46">
        <f t="shared" si="28"/>
        <v>15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40</v>
      </c>
      <c r="F194" s="71"/>
      <c r="G194" s="46">
        <f t="shared" si="27"/>
        <v>40</v>
      </c>
      <c r="H194" s="78">
        <v>0</v>
      </c>
      <c r="I194" s="76">
        <v>0</v>
      </c>
      <c r="J194" s="46">
        <f t="shared" si="28"/>
        <v>40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16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23">
        <f t="shared" si="26"/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21</v>
      </c>
      <c r="F217" s="71"/>
      <c r="G217" s="46">
        <f t="shared" si="27"/>
        <v>21</v>
      </c>
      <c r="H217" s="78">
        <v>0</v>
      </c>
      <c r="I217" s="76">
        <v>0</v>
      </c>
      <c r="J217" s="46">
        <f t="shared" si="28"/>
        <v>21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60" si="37">E231+F231</f>
        <v>0</v>
      </c>
      <c r="H231" s="78">
        <v>0</v>
      </c>
      <c r="I231" s="76">
        <v>0</v>
      </c>
      <c r="J231" s="46">
        <f t="shared" ref="J231:J26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53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+'24'!J248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+'24'!J249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4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+'24'!J250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1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60</v>
      </c>
      <c r="M254" s="65">
        <f t="shared" si="31"/>
        <v>0</v>
      </c>
      <c r="N254" s="17" t="s">
        <v>1440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60</v>
      </c>
      <c r="M255" s="65">
        <f t="shared" si="31"/>
        <v>0</v>
      </c>
      <c r="N255" s="17" t="s">
        <v>1440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60</v>
      </c>
      <c r="M256" s="65">
        <f t="shared" si="31"/>
        <v>0</v>
      </c>
      <c r="N256" s="17" t="s">
        <v>1440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+'24'!J257</f>
        <v>0</v>
      </c>
      <c r="F257" s="71"/>
      <c r="G257" s="46"/>
      <c r="H257" s="78"/>
      <c r="I257" s="76"/>
      <c r="J257" s="46"/>
      <c r="K257" s="72"/>
      <c r="L257" s="20">
        <v>39</v>
      </c>
      <c r="M257" s="65"/>
      <c r="N257" s="17" t="s">
        <v>1442</v>
      </c>
      <c r="O257" s="18"/>
      <c r="P257" s="23">
        <f t="shared" si="36"/>
        <v>0</v>
      </c>
      <c r="Q257" s="90"/>
      <c r="R257" s="43">
        <f t="shared" si="32"/>
        <v>0</v>
      </c>
    </row>
    <row r="258" spans="1:19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+'24'!J258</f>
        <v>58</v>
      </c>
      <c r="F258" s="71"/>
      <c r="G258" s="46">
        <f t="shared" ref="G258" si="45">E258+F258</f>
        <v>58</v>
      </c>
      <c r="H258" s="78">
        <v>0</v>
      </c>
      <c r="I258" s="76">
        <v>0</v>
      </c>
      <c r="J258" s="46">
        <f t="shared" ref="J258" si="46">+G258-H258-K258-I258</f>
        <v>58</v>
      </c>
      <c r="K258" s="72"/>
      <c r="L258" s="20">
        <v>10</v>
      </c>
      <c r="M258" s="65">
        <f t="shared" ref="M258" si="47">+L258*K258</f>
        <v>0</v>
      </c>
      <c r="N258" s="17" t="s">
        <v>1446</v>
      </c>
      <c r="O258" s="17"/>
      <c r="P258" s="23">
        <f t="shared" si="36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+'24'!J259</f>
        <v>0</v>
      </c>
      <c r="F259" s="71"/>
      <c r="G259" s="46">
        <f t="shared" ref="G259" si="48">E259+F259</f>
        <v>0</v>
      </c>
      <c r="H259" s="78">
        <v>0</v>
      </c>
      <c r="I259" s="76">
        <v>0</v>
      </c>
      <c r="J259" s="46">
        <f t="shared" ref="J259" si="49">+G259-H259-K259-I259</f>
        <v>0</v>
      </c>
      <c r="K259" s="72"/>
      <c r="L259" s="20"/>
      <c r="M259" s="65">
        <f t="shared" ref="M259" si="50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+'24'!J260</f>
        <v>0</v>
      </c>
      <c r="F260" s="71"/>
      <c r="G260" s="46">
        <f t="shared" si="37"/>
        <v>0</v>
      </c>
      <c r="H260" s="78">
        <v>0</v>
      </c>
      <c r="I260" s="76">
        <v>0</v>
      </c>
      <c r="J260" s="46">
        <f t="shared" si="38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ref="P260" si="51">SUM(M260-O260)</f>
        <v>0</v>
      </c>
      <c r="Q260" s="90"/>
      <c r="R260" s="43">
        <f t="shared" si="32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2">E261+F261</f>
        <v>0</v>
      </c>
      <c r="H261" s="78">
        <v>0</v>
      </c>
      <c r="I261" s="76">
        <v>0</v>
      </c>
      <c r="J261" s="46">
        <f t="shared" ref="J261" si="53">+G261-H261-K261-I261</f>
        <v>0</v>
      </c>
      <c r="K261" s="72"/>
      <c r="L261" s="20"/>
      <c r="M261" s="65">
        <f t="shared" ref="M261" si="54">+L261*K261</f>
        <v>0</v>
      </c>
      <c r="N261" s="17" t="s">
        <v>16</v>
      </c>
      <c r="O261" s="18"/>
      <c r="P261" s="23">
        <f t="shared" ref="P261" si="55">SUM(M261-O261)</f>
        <v>0</v>
      </c>
      <c r="Q261" s="90"/>
      <c r="R261" s="43">
        <f t="shared" ref="R261" si="56">+K261*Q261</f>
        <v>0</v>
      </c>
    </row>
    <row r="262" spans="1:19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764.17000000000007</v>
      </c>
      <c r="S262" s="75"/>
    </row>
    <row r="263" spans="1:19" ht="25.5" customHeight="1" x14ac:dyDescent="0.5">
      <c r="A263" s="1"/>
      <c r="E263" s="1"/>
      <c r="F263" s="1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19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2320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380</v>
      </c>
      <c r="O266" s="2">
        <v>100</v>
      </c>
      <c r="P266" s="2">
        <v>60</v>
      </c>
      <c r="Q266" s="2">
        <v>220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760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1180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1180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AA348"/>
  <sheetViews>
    <sheetView zoomScale="70" zoomScaleNormal="70" workbookViewId="0">
      <pane xSplit="10" ySplit="4" topLeftCell="K5" activePane="bottomRight" state="frozen"/>
      <selection activeCell="R267" sqref="R267"/>
      <selection pane="topRight" activeCell="R267" sqref="R267"/>
      <selection pane="bottomLeft" activeCell="R267" sqref="R267"/>
      <selection pane="bottomRight" activeCell="I17" sqref="I1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62</v>
      </c>
      <c r="F5" s="71">
        <v>20</v>
      </c>
      <c r="G5" s="46">
        <f t="shared" ref="G5:G26" si="0">E5+F5</f>
        <v>82</v>
      </c>
      <c r="H5" s="78">
        <v>0</v>
      </c>
      <c r="I5" s="76">
        <v>0</v>
      </c>
      <c r="J5" s="46">
        <f t="shared" ref="J5:J26" si="1">+G5-H5-K5-I5</f>
        <v>76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3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175</v>
      </c>
      <c r="F6" s="71">
        <v>30</v>
      </c>
      <c r="G6" s="46">
        <f t="shared" si="0"/>
        <v>205</v>
      </c>
      <c r="H6" s="78">
        <v>0</v>
      </c>
      <c r="I6" s="76">
        <v>0</v>
      </c>
      <c r="J6" s="46">
        <f t="shared" si="1"/>
        <v>197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3">
        <f t="shared" ref="P6:P69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20</v>
      </c>
      <c r="F11" s="71">
        <v>10</v>
      </c>
      <c r="G11" s="46">
        <f t="shared" si="0"/>
        <v>30</v>
      </c>
      <c r="H11" s="78">
        <v>0</v>
      </c>
      <c r="I11" s="76">
        <v>0</v>
      </c>
      <c r="J11" s="46">
        <f t="shared" si="1"/>
        <v>30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4</v>
      </c>
      <c r="F20" s="71">
        <v>10</v>
      </c>
      <c r="G20" s="46">
        <f t="shared" si="0"/>
        <v>14</v>
      </c>
      <c r="H20" s="78">
        <v>0</v>
      </c>
      <c r="I20" s="76">
        <v>0</v>
      </c>
      <c r="J20" s="46">
        <f t="shared" si="1"/>
        <v>10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130</v>
      </c>
      <c r="P20" s="123">
        <f t="shared" si="3"/>
        <v>130</v>
      </c>
      <c r="Q20" s="90">
        <v>22.25</v>
      </c>
      <c r="R20" s="43">
        <f t="shared" si="4"/>
        <v>89</v>
      </c>
    </row>
    <row r="21" spans="1:18" ht="25.5" hidden="1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1</v>
      </c>
      <c r="F21" s="71">
        <v>10</v>
      </c>
      <c r="G21" s="46">
        <f t="shared" si="0"/>
        <v>11</v>
      </c>
      <c r="H21" s="78">
        <v>0</v>
      </c>
      <c r="I21" s="76">
        <v>0</v>
      </c>
      <c r="J21" s="46">
        <f t="shared" si="1"/>
        <v>9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37</v>
      </c>
      <c r="P21" s="123">
        <f t="shared" si="3"/>
        <v>133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82</v>
      </c>
      <c r="F22" s="71">
        <v>30</v>
      </c>
      <c r="G22" s="46">
        <f t="shared" si="0"/>
        <v>112</v>
      </c>
      <c r="H22" s="78">
        <v>0</v>
      </c>
      <c r="I22" s="76">
        <v>0</v>
      </c>
      <c r="J22" s="46">
        <f t="shared" si="1"/>
        <v>107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150</v>
      </c>
      <c r="P22" s="123">
        <f t="shared" si="3"/>
        <v>350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35</v>
      </c>
      <c r="F24" s="71">
        <v>15</v>
      </c>
      <c r="G24" s="46">
        <f t="shared" si="0"/>
        <v>50</v>
      </c>
      <c r="H24" s="78">
        <v>0</v>
      </c>
      <c r="I24" s="76">
        <v>0</v>
      </c>
      <c r="J24" s="46">
        <f t="shared" si="1"/>
        <v>48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3">
        <f t="shared" si="3"/>
        <v>150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23</v>
      </c>
      <c r="F28" s="71">
        <v>15</v>
      </c>
      <c r="G28" s="46">
        <f t="shared" si="5"/>
        <v>38</v>
      </c>
      <c r="H28" s="78">
        <v>0</v>
      </c>
      <c r="I28" s="76">
        <v>0</v>
      </c>
      <c r="J28" s="46">
        <f t="shared" si="6"/>
        <v>38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72</v>
      </c>
      <c r="F31" s="71">
        <v>20</v>
      </c>
      <c r="G31" s="46">
        <f t="shared" si="5"/>
        <v>92</v>
      </c>
      <c r="H31" s="78">
        <v>0</v>
      </c>
      <c r="I31" s="76">
        <v>0</v>
      </c>
      <c r="J31" s="46">
        <f t="shared" si="6"/>
        <v>88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4</v>
      </c>
      <c r="F32" s="71">
        <v>10</v>
      </c>
      <c r="G32" s="46">
        <f t="shared" si="5"/>
        <v>14</v>
      </c>
      <c r="H32" s="78">
        <v>0</v>
      </c>
      <c r="I32" s="76">
        <v>0</v>
      </c>
      <c r="J32" s="46">
        <f t="shared" si="6"/>
        <v>11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23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1</v>
      </c>
      <c r="F33" s="71">
        <v>10</v>
      </c>
      <c r="G33" s="46">
        <f t="shared" si="5"/>
        <v>11</v>
      </c>
      <c r="H33" s="78">
        <v>0</v>
      </c>
      <c r="I33" s="76">
        <v>0</v>
      </c>
      <c r="J33" s="46">
        <f t="shared" si="6"/>
        <v>10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3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2</v>
      </c>
      <c r="F35" s="71">
        <v>5</v>
      </c>
      <c r="G35" s="46">
        <f t="shared" si="5"/>
        <v>7</v>
      </c>
      <c r="H35" s="78">
        <v>0</v>
      </c>
      <c r="I35" s="76">
        <v>0</v>
      </c>
      <c r="J35" s="46">
        <f t="shared" si="6"/>
        <v>4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130</v>
      </c>
      <c r="P35" s="123">
        <f t="shared" si="3"/>
        <v>260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9</v>
      </c>
      <c r="F39" s="71">
        <v>10</v>
      </c>
      <c r="G39" s="46">
        <f t="shared" si="5"/>
        <v>19</v>
      </c>
      <c r="H39" s="78">
        <v>0</v>
      </c>
      <c r="I39" s="76">
        <v>0</v>
      </c>
      <c r="J39" s="46">
        <f t="shared" si="6"/>
        <v>9</v>
      </c>
      <c r="K39" s="72">
        <v>10</v>
      </c>
      <c r="L39" s="15">
        <v>50</v>
      </c>
      <c r="M39" s="65">
        <f t="shared" si="2"/>
        <v>500</v>
      </c>
      <c r="N39" s="17" t="s">
        <v>16</v>
      </c>
      <c r="O39" s="18">
        <v>200</v>
      </c>
      <c r="P39" s="123">
        <f t="shared" si="3"/>
        <v>300</v>
      </c>
      <c r="Q39" s="90">
        <v>27.84</v>
      </c>
      <c r="R39" s="43">
        <f t="shared" si="4"/>
        <v>278.39999999999998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11</v>
      </c>
      <c r="F46" s="71">
        <v>5</v>
      </c>
      <c r="G46" s="46">
        <f t="shared" si="5"/>
        <v>16</v>
      </c>
      <c r="H46" s="78">
        <v>0</v>
      </c>
      <c r="I46" s="76">
        <v>0</v>
      </c>
      <c r="J46" s="46">
        <f t="shared" si="6"/>
        <v>15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6</v>
      </c>
      <c r="F47" s="71">
        <v>2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10</v>
      </c>
      <c r="F49" s="71">
        <v>3</v>
      </c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10</v>
      </c>
      <c r="F50" s="71">
        <v>3</v>
      </c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16</v>
      </c>
      <c r="F53" s="71">
        <v>5</v>
      </c>
      <c r="G53" s="46">
        <f t="shared" si="5"/>
        <v>21</v>
      </c>
      <c r="H53" s="78">
        <v>0</v>
      </c>
      <c r="I53" s="76">
        <v>0</v>
      </c>
      <c r="J53" s="46">
        <f t="shared" si="6"/>
        <v>21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25</v>
      </c>
      <c r="F55" s="71">
        <v>5</v>
      </c>
      <c r="G55" s="46">
        <f t="shared" si="5"/>
        <v>30</v>
      </c>
      <c r="H55" s="78">
        <v>0</v>
      </c>
      <c r="I55" s="76">
        <v>0</v>
      </c>
      <c r="J55" s="46">
        <f t="shared" si="6"/>
        <v>28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3">
        <f t="shared" si="3"/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11</v>
      </c>
      <c r="F56" s="71">
        <v>2</v>
      </c>
      <c r="G56" s="46">
        <f t="shared" si="5"/>
        <v>13</v>
      </c>
      <c r="H56" s="78">
        <v>0</v>
      </c>
      <c r="I56" s="76">
        <v>0</v>
      </c>
      <c r="J56" s="46">
        <f t="shared" si="6"/>
        <v>12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3">
        <f t="shared" si="3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25</v>
      </c>
      <c r="F57" s="71">
        <v>5</v>
      </c>
      <c r="G57" s="46">
        <f t="shared" si="5"/>
        <v>30</v>
      </c>
      <c r="H57" s="78">
        <v>0</v>
      </c>
      <c r="I57" s="76">
        <v>0</v>
      </c>
      <c r="J57" s="46">
        <f t="shared" si="6"/>
        <v>29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3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10</v>
      </c>
      <c r="F58" s="71">
        <v>3</v>
      </c>
      <c r="G58" s="46">
        <f t="shared" si="5"/>
        <v>13</v>
      </c>
      <c r="H58" s="78">
        <v>0</v>
      </c>
      <c r="I58" s="76">
        <v>0</v>
      </c>
      <c r="J58" s="46">
        <f t="shared" si="6"/>
        <v>11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3">
        <f t="shared" si="3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15</v>
      </c>
      <c r="F59" s="71">
        <v>3</v>
      </c>
      <c r="G59" s="46">
        <f t="shared" si="5"/>
        <v>18</v>
      </c>
      <c r="H59" s="78">
        <v>0</v>
      </c>
      <c r="I59" s="76">
        <v>0</v>
      </c>
      <c r="J59" s="46">
        <f t="shared" si="6"/>
        <v>17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3">
        <f t="shared" si="3"/>
        <v>120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31</v>
      </c>
      <c r="F62" s="71">
        <v>5</v>
      </c>
      <c r="G62" s="46">
        <f t="shared" si="5"/>
        <v>36</v>
      </c>
      <c r="H62" s="78">
        <v>0</v>
      </c>
      <c r="I62" s="76">
        <v>0</v>
      </c>
      <c r="J62" s="46">
        <f t="shared" si="6"/>
        <v>33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23">
        <f t="shared" si="3"/>
        <v>255</v>
      </c>
      <c r="Q62" s="121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>
        <v>3</v>
      </c>
      <c r="G72" s="46">
        <f t="shared" si="5"/>
        <v>5</v>
      </c>
      <c r="H72" s="78">
        <v>0</v>
      </c>
      <c r="I72" s="76">
        <v>0</v>
      </c>
      <c r="J72" s="46">
        <f t="shared" si="6"/>
        <v>2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>
        <v>50</v>
      </c>
      <c r="P72" s="123">
        <f t="shared" si="7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3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4</v>
      </c>
      <c r="F77" s="71">
        <v>15</v>
      </c>
      <c r="G77" s="46">
        <f t="shared" si="5"/>
        <v>19</v>
      </c>
      <c r="H77" s="78">
        <v>0</v>
      </c>
      <c r="I77" s="76">
        <v>0</v>
      </c>
      <c r="J77" s="46">
        <f t="shared" si="6"/>
        <v>18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3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16</v>
      </c>
      <c r="F99" s="71"/>
      <c r="G99" s="46">
        <f t="shared" si="20"/>
        <v>16</v>
      </c>
      <c r="H99" s="78">
        <v>0</v>
      </c>
      <c r="I99" s="76">
        <v>0</v>
      </c>
      <c r="J99" s="46">
        <f t="shared" si="21"/>
        <v>16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25</v>
      </c>
      <c r="F112" s="71"/>
      <c r="G112" s="46">
        <f t="shared" si="20"/>
        <v>25</v>
      </c>
      <c r="H112" s="78">
        <v>0</v>
      </c>
      <c r="I112" s="76">
        <v>0</v>
      </c>
      <c r="J112" s="46">
        <f t="shared" si="21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6</v>
      </c>
      <c r="F113" s="71">
        <v>5</v>
      </c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18</v>
      </c>
      <c r="F115" s="71">
        <v>10</v>
      </c>
      <c r="G115" s="46">
        <f t="shared" si="20"/>
        <v>28</v>
      </c>
      <c r="H115" s="78">
        <v>0</v>
      </c>
      <c r="I115" s="76">
        <v>0</v>
      </c>
      <c r="J115" s="46">
        <f t="shared" si="21"/>
        <v>26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3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hidden="1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4</v>
      </c>
      <c r="F132" s="71">
        <v>10</v>
      </c>
      <c r="G132" s="46">
        <f t="shared" si="20"/>
        <v>14</v>
      </c>
      <c r="H132" s="78">
        <v>0</v>
      </c>
      <c r="I132" s="76">
        <v>0</v>
      </c>
      <c r="J132" s="46">
        <f t="shared" si="21"/>
        <v>6</v>
      </c>
      <c r="K132" s="72">
        <v>8</v>
      </c>
      <c r="L132" s="22">
        <v>60</v>
      </c>
      <c r="M132" s="65">
        <f t="shared" si="8"/>
        <v>480</v>
      </c>
      <c r="N132" s="17" t="s">
        <v>16</v>
      </c>
      <c r="O132" s="18">
        <v>150</v>
      </c>
      <c r="P132" s="123">
        <f t="shared" si="7"/>
        <v>330</v>
      </c>
      <c r="Q132" s="90">
        <v>16.690000000000001</v>
      </c>
      <c r="R132" s="43">
        <f t="shared" si="9"/>
        <v>133.52000000000001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3</v>
      </c>
      <c r="F133" s="71">
        <v>15</v>
      </c>
      <c r="G133" s="46">
        <f t="shared" si="20"/>
        <v>18</v>
      </c>
      <c r="H133" s="78">
        <v>0</v>
      </c>
      <c r="I133" s="76">
        <v>0</v>
      </c>
      <c r="J133" s="46">
        <f t="shared" si="21"/>
        <v>15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3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0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0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15</v>
      </c>
      <c r="F180" s="71"/>
      <c r="G180" s="46">
        <f t="shared" si="27"/>
        <v>15</v>
      </c>
      <c r="H180" s="78">
        <v>0</v>
      </c>
      <c r="I180" s="76">
        <v>0</v>
      </c>
      <c r="J180" s="46">
        <f t="shared" si="28"/>
        <v>14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3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22</v>
      </c>
      <c r="F193" s="71">
        <v>10</v>
      </c>
      <c r="G193" s="46">
        <f t="shared" si="27"/>
        <v>32</v>
      </c>
      <c r="H193" s="78">
        <v>0</v>
      </c>
      <c r="I193" s="76">
        <v>0</v>
      </c>
      <c r="J193" s="46">
        <f t="shared" si="28"/>
        <v>29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23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40</v>
      </c>
      <c r="F194" s="71">
        <v>10</v>
      </c>
      <c r="G194" s="46">
        <f t="shared" si="27"/>
        <v>50</v>
      </c>
      <c r="H194" s="78">
        <v>0</v>
      </c>
      <c r="I194" s="76">
        <v>0</v>
      </c>
      <c r="J194" s="46">
        <f t="shared" si="28"/>
        <v>48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7</v>
      </c>
      <c r="F195" s="71">
        <v>10</v>
      </c>
      <c r="G195" s="46">
        <f t="shared" si="27"/>
        <v>17</v>
      </c>
      <c r="H195" s="78">
        <v>0</v>
      </c>
      <c r="I195" s="76">
        <v>0</v>
      </c>
      <c r="J195" s="46">
        <f t="shared" si="28"/>
        <v>16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3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29</v>
      </c>
      <c r="F196" s="71">
        <v>5</v>
      </c>
      <c r="G196" s="46">
        <f t="shared" si="27"/>
        <v>34</v>
      </c>
      <c r="H196" s="78">
        <v>0</v>
      </c>
      <c r="I196" s="76">
        <v>0</v>
      </c>
      <c r="J196" s="46">
        <f t="shared" si="28"/>
        <v>32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3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21</v>
      </c>
      <c r="F217" s="71"/>
      <c r="G217" s="46">
        <f t="shared" si="27"/>
        <v>21</v>
      </c>
      <c r="H217" s="78">
        <v>0</v>
      </c>
      <c r="I217" s="76">
        <v>0</v>
      </c>
      <c r="J217" s="46">
        <f t="shared" si="28"/>
        <v>21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60" si="37">E231+F231</f>
        <v>0</v>
      </c>
      <c r="H231" s="78">
        <v>0</v>
      </c>
      <c r="I231" s="76">
        <v>0</v>
      </c>
      <c r="J231" s="46">
        <f t="shared" ref="J231:J26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53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+'25'!J248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+'25'!J249</f>
        <v>4</v>
      </c>
      <c r="F249" s="71">
        <v>5</v>
      </c>
      <c r="G249" s="46">
        <f t="shared" si="39"/>
        <v>9</v>
      </c>
      <c r="H249" s="78">
        <v>0</v>
      </c>
      <c r="I249" s="76">
        <v>0</v>
      </c>
      <c r="J249" s="46">
        <f t="shared" si="40"/>
        <v>6</v>
      </c>
      <c r="K249" s="72">
        <v>3</v>
      </c>
      <c r="L249" s="20">
        <v>50</v>
      </c>
      <c r="M249" s="65">
        <f t="shared" si="41"/>
        <v>150</v>
      </c>
      <c r="N249" s="17" t="s">
        <v>16</v>
      </c>
      <c r="O249" s="18">
        <v>75</v>
      </c>
      <c r="P249" s="123">
        <f t="shared" si="35"/>
        <v>75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+'25'!J250</f>
        <v>1</v>
      </c>
      <c r="F250" s="71">
        <v>5</v>
      </c>
      <c r="G250" s="46">
        <f t="shared" si="39"/>
        <v>6</v>
      </c>
      <c r="H250" s="78">
        <v>0</v>
      </c>
      <c r="I250" s="76">
        <v>0</v>
      </c>
      <c r="J250" s="46">
        <f t="shared" si="40"/>
        <v>5</v>
      </c>
      <c r="K250" s="72">
        <v>1</v>
      </c>
      <c r="L250" s="20">
        <v>50</v>
      </c>
      <c r="M250" s="65">
        <f t="shared" si="41"/>
        <v>50</v>
      </c>
      <c r="N250" s="17" t="s">
        <v>16</v>
      </c>
      <c r="O250" s="18">
        <v>25</v>
      </c>
      <c r="P250" s="123">
        <f t="shared" si="35"/>
        <v>25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60</v>
      </c>
      <c r="M254" s="65">
        <f t="shared" si="31"/>
        <v>0</v>
      </c>
      <c r="N254" s="17" t="s">
        <v>1440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60</v>
      </c>
      <c r="M255" s="65">
        <f t="shared" si="31"/>
        <v>0</v>
      </c>
      <c r="N255" s="17" t="s">
        <v>1440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60</v>
      </c>
      <c r="M256" s="65">
        <f t="shared" si="31"/>
        <v>0</v>
      </c>
      <c r="N256" s="17" t="s">
        <v>1440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7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+'25'!J257</f>
        <v>0</v>
      </c>
      <c r="F257" s="71"/>
      <c r="G257" s="46"/>
      <c r="H257" s="78"/>
      <c r="I257" s="76"/>
      <c r="J257" s="46"/>
      <c r="K257" s="72"/>
      <c r="L257" s="20">
        <v>39</v>
      </c>
      <c r="M257" s="65"/>
      <c r="N257" s="17" t="s">
        <v>1442</v>
      </c>
      <c r="O257" s="18"/>
      <c r="P257" s="23">
        <f t="shared" si="35"/>
        <v>0</v>
      </c>
      <c r="Q257" s="90"/>
      <c r="R257" s="43">
        <f t="shared" si="32"/>
        <v>0</v>
      </c>
    </row>
    <row r="258" spans="1:27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+'25'!J258</f>
        <v>58</v>
      </c>
      <c r="F258" s="71"/>
      <c r="G258" s="46">
        <f t="shared" ref="G258" si="45">E258+F258</f>
        <v>58</v>
      </c>
      <c r="H258" s="78">
        <v>0</v>
      </c>
      <c r="I258" s="76">
        <v>0</v>
      </c>
      <c r="J258" s="46">
        <f t="shared" ref="J258" si="46">+G258-H258-K258-I258</f>
        <v>58</v>
      </c>
      <c r="K258" s="72"/>
      <c r="L258" s="20">
        <v>10</v>
      </c>
      <c r="M258" s="65">
        <f t="shared" ref="M258" si="47">+L258*K258</f>
        <v>0</v>
      </c>
      <c r="N258" s="17" t="s">
        <v>1446</v>
      </c>
      <c r="O258" s="17"/>
      <c r="P258" s="23">
        <f t="shared" si="35"/>
        <v>0</v>
      </c>
      <c r="Q258" s="90"/>
      <c r="R258" s="43">
        <f t="shared" si="32"/>
        <v>0</v>
      </c>
    </row>
    <row r="259" spans="1:27" ht="25.5" x14ac:dyDescent="0.55000000000000004">
      <c r="A259" s="10"/>
      <c r="B259" s="10">
        <v>1100044</v>
      </c>
      <c r="C259" s="19" t="s">
        <v>1447</v>
      </c>
      <c r="D259" s="10" t="s">
        <v>434</v>
      </c>
      <c r="E259" s="64">
        <f>+'25'!J259</f>
        <v>0</v>
      </c>
      <c r="F259" s="71">
        <v>6</v>
      </c>
      <c r="G259" s="46">
        <f t="shared" ref="G259" si="48">E259+F259</f>
        <v>6</v>
      </c>
      <c r="H259" s="78">
        <v>0</v>
      </c>
      <c r="I259" s="76">
        <v>0</v>
      </c>
      <c r="J259" s="46">
        <f t="shared" ref="J259" si="49">+G259-H259-K259-I259</f>
        <v>5</v>
      </c>
      <c r="K259" s="72">
        <v>1</v>
      </c>
      <c r="L259" s="20">
        <v>35</v>
      </c>
      <c r="M259" s="65">
        <f t="shared" ref="M259" si="50">+L259*K259</f>
        <v>35</v>
      </c>
      <c r="N259" s="17" t="s">
        <v>16</v>
      </c>
      <c r="O259" s="18"/>
      <c r="P259" s="123">
        <f t="shared" si="35"/>
        <v>35</v>
      </c>
      <c r="Q259" s="90"/>
      <c r="R259" s="43">
        <f t="shared" si="32"/>
        <v>0</v>
      </c>
    </row>
    <row r="260" spans="1:27" ht="25.5" x14ac:dyDescent="0.55000000000000004">
      <c r="A260" s="10"/>
      <c r="B260" s="10"/>
      <c r="C260" s="19"/>
      <c r="D260" s="10"/>
      <c r="E260" s="64"/>
      <c r="F260" s="71"/>
      <c r="G260" s="46">
        <f t="shared" si="37"/>
        <v>0</v>
      </c>
      <c r="H260" s="78">
        <v>0</v>
      </c>
      <c r="I260" s="76">
        <v>0</v>
      </c>
      <c r="J260" s="46">
        <f t="shared" si="38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27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51">E261+F261</f>
        <v>0</v>
      </c>
      <c r="H261" s="78">
        <v>0</v>
      </c>
      <c r="I261" s="76">
        <v>0</v>
      </c>
      <c r="J261" s="46">
        <f t="shared" ref="J261" si="52">+G261-H261-K261-I261</f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ref="P261" si="54">SUM(M261-O261)</f>
        <v>0</v>
      </c>
      <c r="Q261" s="90"/>
      <c r="R261" s="43">
        <f t="shared" ref="R261" si="55">+K261*Q261</f>
        <v>0</v>
      </c>
    </row>
    <row r="262" spans="1:27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2589.3500000000004</v>
      </c>
      <c r="S262" s="75"/>
    </row>
    <row r="263" spans="1:27" ht="25.5" customHeight="1" x14ac:dyDescent="0.5">
      <c r="A263" s="1"/>
      <c r="E263" s="1"/>
      <c r="F263" s="1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27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7480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27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1860</v>
      </c>
      <c r="O266" s="2">
        <v>120</v>
      </c>
      <c r="P266" s="2">
        <v>100</v>
      </c>
      <c r="Q266" s="2">
        <v>110</v>
      </c>
      <c r="R266" s="2">
        <v>100</v>
      </c>
      <c r="S266" s="2">
        <v>50</v>
      </c>
      <c r="T266" s="2">
        <v>100</v>
      </c>
      <c r="U266" s="2">
        <v>200</v>
      </c>
      <c r="V266" s="2">
        <v>160</v>
      </c>
      <c r="W266" s="2">
        <v>120</v>
      </c>
      <c r="X266" s="2">
        <v>160</v>
      </c>
      <c r="Y266" s="2">
        <v>340</v>
      </c>
      <c r="Z266" s="2">
        <v>250</v>
      </c>
      <c r="AA266" s="2">
        <v>50</v>
      </c>
    </row>
    <row r="267" spans="1:27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27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1612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4008</v>
      </c>
    </row>
    <row r="271" spans="1:27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4008</v>
      </c>
    </row>
    <row r="272" spans="1:27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>
    <filterColumn colId="15">
      <filters blank="1">
        <filter val="-"/>
        <filter val="100"/>
        <filter val="100.00"/>
        <filter val="120.00"/>
        <filter val="130.00"/>
        <filter val="150.00"/>
        <filter val="170.00"/>
        <filter val="180.00"/>
        <filter val="195.00"/>
        <filter val="240.00"/>
        <filter val="25.00"/>
        <filter val="255.00"/>
        <filter val="260.00"/>
        <filter val="300.00"/>
        <filter val="35.00"/>
        <filter val="350.00"/>
        <filter val="400.00"/>
        <filter val="50.00"/>
        <filter val="60.00"/>
        <filter val="65.00"/>
        <filter val="75.00"/>
        <filter val="80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Z348"/>
  <sheetViews>
    <sheetView zoomScale="70" zoomScaleNormal="70" workbookViewId="0">
      <pane xSplit="10" ySplit="4" topLeftCell="K5" activePane="bottomRight" state="frozen"/>
      <selection activeCell="R267" sqref="R267"/>
      <selection pane="topRight" activeCell="R267" sqref="R267"/>
      <selection pane="bottomLeft" activeCell="R267" sqref="R267"/>
      <selection pane="bottomRight" activeCell="P124" sqref="P1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76</v>
      </c>
      <c r="F5" s="71"/>
      <c r="G5" s="46">
        <f t="shared" ref="G5:G26" si="0">E5+F5</f>
        <v>76</v>
      </c>
      <c r="H5" s="78">
        <v>0</v>
      </c>
      <c r="I5" s="76">
        <v>0</v>
      </c>
      <c r="J5" s="46">
        <f t="shared" ref="J5:J26" si="1">+G5-H5-K5-I5</f>
        <v>73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197</v>
      </c>
      <c r="F6" s="71"/>
      <c r="G6" s="46">
        <f t="shared" si="0"/>
        <v>197</v>
      </c>
      <c r="H6" s="78">
        <v>0</v>
      </c>
      <c r="I6" s="76">
        <v>0</v>
      </c>
      <c r="J6" s="46">
        <f t="shared" si="1"/>
        <v>193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30</v>
      </c>
      <c r="F11" s="71"/>
      <c r="G11" s="46">
        <f t="shared" si="0"/>
        <v>30</v>
      </c>
      <c r="H11" s="78">
        <v>0</v>
      </c>
      <c r="I11" s="76">
        <v>0</v>
      </c>
      <c r="J11" s="46">
        <f t="shared" si="1"/>
        <v>20</v>
      </c>
      <c r="K11" s="72">
        <v>10</v>
      </c>
      <c r="L11" s="15">
        <v>50</v>
      </c>
      <c r="M11" s="65">
        <f t="shared" si="2"/>
        <v>500</v>
      </c>
      <c r="N11" s="17" t="s">
        <v>16</v>
      </c>
      <c r="O11" s="18">
        <v>50</v>
      </c>
      <c r="P11" s="123">
        <f t="shared" si="3"/>
        <v>450</v>
      </c>
      <c r="Q11" s="121">
        <v>19.36</v>
      </c>
      <c r="R11" s="43">
        <f t="shared" si="4"/>
        <v>193.6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8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9</v>
      </c>
      <c r="F21" s="71"/>
      <c r="G21" s="46">
        <f t="shared" si="0"/>
        <v>9</v>
      </c>
      <c r="H21" s="78">
        <v>0</v>
      </c>
      <c r="I21" s="76">
        <v>0</v>
      </c>
      <c r="J21" s="46">
        <f t="shared" si="1"/>
        <v>7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107</v>
      </c>
      <c r="F22" s="71"/>
      <c r="G22" s="46">
        <f t="shared" si="0"/>
        <v>107</v>
      </c>
      <c r="H22" s="78">
        <v>0</v>
      </c>
      <c r="I22" s="76">
        <v>0</v>
      </c>
      <c r="J22" s="46">
        <f t="shared" si="1"/>
        <v>103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48</v>
      </c>
      <c r="F24" s="71"/>
      <c r="G24" s="46">
        <f t="shared" si="0"/>
        <v>48</v>
      </c>
      <c r="H24" s="78">
        <v>0</v>
      </c>
      <c r="I24" s="76">
        <v>0</v>
      </c>
      <c r="J24" s="46">
        <f t="shared" si="1"/>
        <v>45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23">
        <f t="shared" si="3"/>
        <v>200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38</v>
      </c>
      <c r="F28" s="71"/>
      <c r="G28" s="46">
        <f t="shared" si="5"/>
        <v>38</v>
      </c>
      <c r="H28" s="78">
        <v>0</v>
      </c>
      <c r="I28" s="76">
        <v>0</v>
      </c>
      <c r="J28" s="46">
        <f t="shared" si="6"/>
        <v>36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88</v>
      </c>
      <c r="F31" s="71"/>
      <c r="G31" s="46">
        <f t="shared" si="5"/>
        <v>88</v>
      </c>
      <c r="H31" s="78">
        <v>0</v>
      </c>
      <c r="I31" s="76">
        <v>0</v>
      </c>
      <c r="J31" s="46">
        <f t="shared" si="6"/>
        <v>86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9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23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8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3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2</v>
      </c>
      <c r="K39" s="72">
        <v>7</v>
      </c>
      <c r="L39" s="15">
        <v>50</v>
      </c>
      <c r="M39" s="65">
        <f t="shared" si="2"/>
        <v>350</v>
      </c>
      <c r="N39" s="17" t="s">
        <v>16</v>
      </c>
      <c r="O39" s="18">
        <v>50</v>
      </c>
      <c r="P39" s="123">
        <f t="shared" si="3"/>
        <v>300</v>
      </c>
      <c r="Q39" s="90">
        <v>27.84</v>
      </c>
      <c r="R39" s="43">
        <f t="shared" si="4"/>
        <v>194.88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3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20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12</v>
      </c>
      <c r="F56" s="71"/>
      <c r="G56" s="46">
        <f t="shared" si="5"/>
        <v>12</v>
      </c>
      <c r="H56" s="78">
        <v>0</v>
      </c>
      <c r="I56" s="76">
        <v>0</v>
      </c>
      <c r="J56" s="46">
        <f t="shared" si="6"/>
        <v>9</v>
      </c>
      <c r="K56" s="72">
        <v>3</v>
      </c>
      <c r="L56" s="15">
        <v>120</v>
      </c>
      <c r="M56" s="65">
        <f>+L56*K56</f>
        <v>360</v>
      </c>
      <c r="N56" s="17" t="s">
        <v>16</v>
      </c>
      <c r="O56" s="18">
        <v>105</v>
      </c>
      <c r="P56" s="123">
        <f t="shared" si="3"/>
        <v>255</v>
      </c>
      <c r="Q56" s="121">
        <v>28.31</v>
      </c>
      <c r="R56" s="43">
        <f>+K56*Q56</f>
        <v>84.929999999999993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29</v>
      </c>
      <c r="F57" s="71"/>
      <c r="G57" s="46">
        <f t="shared" si="5"/>
        <v>29</v>
      </c>
      <c r="H57" s="78">
        <v>0</v>
      </c>
      <c r="I57" s="76">
        <v>0</v>
      </c>
      <c r="J57" s="46">
        <f t="shared" si="6"/>
        <v>24</v>
      </c>
      <c r="K57" s="72">
        <v>5</v>
      </c>
      <c r="L57" s="15">
        <v>120</v>
      </c>
      <c r="M57" s="65">
        <f t="shared" si="2"/>
        <v>600</v>
      </c>
      <c r="N57" s="17" t="s">
        <v>16</v>
      </c>
      <c r="O57" s="18">
        <v>175</v>
      </c>
      <c r="P57" s="123">
        <f t="shared" si="3"/>
        <v>425</v>
      </c>
      <c r="Q57" s="121">
        <v>31.29</v>
      </c>
      <c r="R57" s="43">
        <f t="shared" si="4"/>
        <v>156.44999999999999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15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3">
        <f t="shared" si="3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33</v>
      </c>
      <c r="F62" s="71"/>
      <c r="G62" s="46">
        <f t="shared" si="5"/>
        <v>33</v>
      </c>
      <c r="H62" s="78">
        <v>0</v>
      </c>
      <c r="I62" s="76">
        <v>0</v>
      </c>
      <c r="J62" s="46">
        <f t="shared" si="6"/>
        <v>28</v>
      </c>
      <c r="K62" s="72">
        <v>5</v>
      </c>
      <c r="L62" s="15">
        <v>120</v>
      </c>
      <c r="M62" s="65">
        <f t="shared" si="2"/>
        <v>600</v>
      </c>
      <c r="N62" s="17" t="s">
        <v>16</v>
      </c>
      <c r="O62" s="18">
        <v>175</v>
      </c>
      <c r="P62" s="123">
        <f t="shared" si="3"/>
        <v>425</v>
      </c>
      <c r="Q62" s="121">
        <v>26.69</v>
      </c>
      <c r="R62" s="43">
        <f t="shared" si="4"/>
        <v>133.45000000000002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3">
        <f t="shared" si="7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3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3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16</v>
      </c>
      <c r="F99" s="71"/>
      <c r="G99" s="46">
        <f t="shared" si="20"/>
        <v>16</v>
      </c>
      <c r="H99" s="78">
        <v>0</v>
      </c>
      <c r="I99" s="76">
        <v>0</v>
      </c>
      <c r="J99" s="46">
        <f t="shared" si="21"/>
        <v>16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25</v>
      </c>
      <c r="F112" s="71"/>
      <c r="G112" s="46">
        <f t="shared" si="20"/>
        <v>25</v>
      </c>
      <c r="H112" s="78">
        <v>0</v>
      </c>
      <c r="I112" s="76">
        <v>0</v>
      </c>
      <c r="J112" s="46">
        <f t="shared" si="21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10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3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26</v>
      </c>
      <c r="F115" s="71"/>
      <c r="G115" s="46">
        <f t="shared" si="20"/>
        <v>26</v>
      </c>
      <c r="H115" s="78">
        <v>0</v>
      </c>
      <c r="I115" s="76">
        <v>0</v>
      </c>
      <c r="J115" s="46">
        <f t="shared" si="21"/>
        <v>23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23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5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3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15</v>
      </c>
      <c r="F133" s="71"/>
      <c r="G133" s="46">
        <f t="shared" si="20"/>
        <v>15</v>
      </c>
      <c r="H133" s="78">
        <v>0</v>
      </c>
      <c r="I133" s="76">
        <v>0</v>
      </c>
      <c r="J133" s="46">
        <f t="shared" si="21"/>
        <v>14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0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0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14</v>
      </c>
      <c r="F180" s="71"/>
      <c r="G180" s="46">
        <f t="shared" si="27"/>
        <v>14</v>
      </c>
      <c r="H180" s="78">
        <v>0</v>
      </c>
      <c r="I180" s="76">
        <v>0</v>
      </c>
      <c r="J180" s="46">
        <f t="shared" si="28"/>
        <v>13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3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29</v>
      </c>
      <c r="F193" s="71"/>
      <c r="G193" s="46">
        <f t="shared" si="27"/>
        <v>29</v>
      </c>
      <c r="H193" s="78">
        <v>0</v>
      </c>
      <c r="I193" s="76">
        <v>0</v>
      </c>
      <c r="J193" s="46">
        <f t="shared" si="28"/>
        <v>23</v>
      </c>
      <c r="K193" s="72">
        <v>6</v>
      </c>
      <c r="L193" s="20">
        <v>60</v>
      </c>
      <c r="M193" s="65">
        <f t="shared" si="31"/>
        <v>360</v>
      </c>
      <c r="N193" s="17" t="s">
        <v>16</v>
      </c>
      <c r="O193" s="18"/>
      <c r="P193" s="123">
        <f t="shared" si="26"/>
        <v>360</v>
      </c>
      <c r="Q193" s="90">
        <v>38</v>
      </c>
      <c r="R193" s="43">
        <f t="shared" si="32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48</v>
      </c>
      <c r="F194" s="71"/>
      <c r="G194" s="46">
        <f t="shared" si="27"/>
        <v>48</v>
      </c>
      <c r="H194" s="78">
        <v>0</v>
      </c>
      <c r="I194" s="76">
        <v>0</v>
      </c>
      <c r="J194" s="46">
        <f t="shared" si="28"/>
        <v>43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/>
      <c r="P194" s="123">
        <f t="shared" si="26"/>
        <v>600</v>
      </c>
      <c r="Q194" s="90">
        <v>73</v>
      </c>
      <c r="R194" s="43">
        <f t="shared" si="32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16</v>
      </c>
      <c r="F195" s="71"/>
      <c r="G195" s="46">
        <f t="shared" si="27"/>
        <v>16</v>
      </c>
      <c r="H195" s="78">
        <v>0</v>
      </c>
      <c r="I195" s="76">
        <v>0</v>
      </c>
      <c r="J195" s="46">
        <f t="shared" si="28"/>
        <v>10</v>
      </c>
      <c r="K195" s="72">
        <v>6</v>
      </c>
      <c r="L195" s="20">
        <v>60</v>
      </c>
      <c r="M195" s="65">
        <f t="shared" si="31"/>
        <v>360</v>
      </c>
      <c r="N195" s="17" t="s">
        <v>16</v>
      </c>
      <c r="O195" s="18"/>
      <c r="P195" s="123">
        <f t="shared" si="26"/>
        <v>360</v>
      </c>
      <c r="Q195" s="90">
        <v>38</v>
      </c>
      <c r="R195" s="43">
        <f t="shared" si="32"/>
        <v>228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32</v>
      </c>
      <c r="F196" s="71"/>
      <c r="G196" s="46">
        <f t="shared" si="27"/>
        <v>32</v>
      </c>
      <c r="H196" s="78">
        <v>0</v>
      </c>
      <c r="I196" s="76">
        <v>0</v>
      </c>
      <c r="J196" s="46">
        <f t="shared" si="28"/>
        <v>28</v>
      </c>
      <c r="K196" s="72">
        <v>4</v>
      </c>
      <c r="L196" s="20">
        <v>120</v>
      </c>
      <c r="M196" s="65">
        <f t="shared" si="31"/>
        <v>480</v>
      </c>
      <c r="N196" s="17" t="s">
        <v>16</v>
      </c>
      <c r="O196" s="18"/>
      <c r="P196" s="123">
        <f t="shared" si="26"/>
        <v>480</v>
      </c>
      <c r="Q196" s="90">
        <v>73</v>
      </c>
      <c r="R196" s="43">
        <f t="shared" si="32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15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23">
        <f t="shared" ref="P198:P260" si="35"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21</v>
      </c>
      <c r="F217" s="71"/>
      <c r="G217" s="46">
        <f t="shared" si="27"/>
        <v>21</v>
      </c>
      <c r="H217" s="78">
        <v>0</v>
      </c>
      <c r="I217" s="76">
        <v>0</v>
      </c>
      <c r="J217" s="46">
        <f t="shared" si="28"/>
        <v>21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60" si="37">E231+F231</f>
        <v>0</v>
      </c>
      <c r="H231" s="78">
        <v>0</v>
      </c>
      <c r="I231" s="76">
        <v>0</v>
      </c>
      <c r="J231" s="46">
        <f t="shared" ref="J231:J26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53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+'26'!J248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+'26'!J249</f>
        <v>6</v>
      </c>
      <c r="F249" s="71"/>
      <c r="G249" s="46">
        <f t="shared" si="39"/>
        <v>6</v>
      </c>
      <c r="H249" s="78">
        <v>0</v>
      </c>
      <c r="I249" s="76">
        <v>0</v>
      </c>
      <c r="J249" s="46">
        <f t="shared" si="40"/>
        <v>4</v>
      </c>
      <c r="K249" s="72">
        <v>2</v>
      </c>
      <c r="L249" s="20">
        <v>50</v>
      </c>
      <c r="M249" s="65">
        <f t="shared" si="41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+'26'!J250</f>
        <v>5</v>
      </c>
      <c r="F250" s="71"/>
      <c r="G250" s="46">
        <f t="shared" si="39"/>
        <v>5</v>
      </c>
      <c r="H250" s="78">
        <v>0</v>
      </c>
      <c r="I250" s="76">
        <v>0</v>
      </c>
      <c r="J250" s="46">
        <f t="shared" si="40"/>
        <v>5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60</v>
      </c>
      <c r="M254" s="65">
        <f t="shared" si="31"/>
        <v>0</v>
      </c>
      <c r="N254" s="17" t="s">
        <v>1440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60</v>
      </c>
      <c r="M255" s="65">
        <f t="shared" si="31"/>
        <v>0</v>
      </c>
      <c r="N255" s="17" t="s">
        <v>1440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60</v>
      </c>
      <c r="M256" s="65">
        <f t="shared" si="31"/>
        <v>0</v>
      </c>
      <c r="N256" s="17" t="s">
        <v>1440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6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+'26'!J257</f>
        <v>0</v>
      </c>
      <c r="F257" s="71"/>
      <c r="G257" s="46"/>
      <c r="H257" s="78"/>
      <c r="I257" s="76"/>
      <c r="J257" s="46"/>
      <c r="K257" s="72"/>
      <c r="L257" s="20">
        <v>39</v>
      </c>
      <c r="M257" s="65"/>
      <c r="N257" s="17" t="s">
        <v>1442</v>
      </c>
      <c r="O257" s="18"/>
      <c r="P257" s="23">
        <f t="shared" si="35"/>
        <v>0</v>
      </c>
      <c r="Q257" s="90"/>
      <c r="R257" s="43">
        <f t="shared" si="32"/>
        <v>0</v>
      </c>
    </row>
    <row r="258" spans="1:26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+'26'!J258</f>
        <v>58</v>
      </c>
      <c r="F258" s="71"/>
      <c r="G258" s="46">
        <f t="shared" ref="G258:G259" si="45">E258+F258</f>
        <v>58</v>
      </c>
      <c r="H258" s="78">
        <v>0</v>
      </c>
      <c r="I258" s="76">
        <v>0</v>
      </c>
      <c r="J258" s="46">
        <f t="shared" ref="J258:J259" si="46">+G258-H258-K258-I258</f>
        <v>58</v>
      </c>
      <c r="K258" s="72"/>
      <c r="L258" s="20">
        <v>10</v>
      </c>
      <c r="M258" s="65">
        <f t="shared" ref="M258" si="47">+L258*K258</f>
        <v>0</v>
      </c>
      <c r="N258" s="17" t="s">
        <v>1446</v>
      </c>
      <c r="O258" s="17"/>
      <c r="P258" s="23">
        <f t="shared" si="35"/>
        <v>0</v>
      </c>
      <c r="Q258" s="90"/>
      <c r="R258" s="43">
        <f t="shared" si="32"/>
        <v>0</v>
      </c>
    </row>
    <row r="259" spans="1:26" ht="25.5" x14ac:dyDescent="0.55000000000000004">
      <c r="A259" s="10"/>
      <c r="B259" s="10">
        <v>1100044</v>
      </c>
      <c r="C259" s="19" t="s">
        <v>1447</v>
      </c>
      <c r="D259" s="10" t="s">
        <v>434</v>
      </c>
      <c r="E259" s="64">
        <f>+'26'!J259</f>
        <v>5</v>
      </c>
      <c r="F259" s="71"/>
      <c r="G259" s="46">
        <f t="shared" si="45"/>
        <v>5</v>
      </c>
      <c r="H259" s="78">
        <v>0</v>
      </c>
      <c r="I259" s="76">
        <v>0</v>
      </c>
      <c r="J259" s="46">
        <f t="shared" si="46"/>
        <v>4</v>
      </c>
      <c r="K259" s="72">
        <v>1</v>
      </c>
      <c r="L259" s="20">
        <v>35</v>
      </c>
      <c r="M259" s="65">
        <f t="shared" ref="M259" si="48">+L259*K259</f>
        <v>35</v>
      </c>
      <c r="N259" s="17" t="s">
        <v>16</v>
      </c>
      <c r="O259" s="18"/>
      <c r="P259" s="123">
        <f t="shared" si="35"/>
        <v>35</v>
      </c>
      <c r="Q259" s="90"/>
      <c r="R259" s="43">
        <f t="shared" si="32"/>
        <v>0</v>
      </c>
    </row>
    <row r="260" spans="1:26" ht="25.5" x14ac:dyDescent="0.55000000000000004">
      <c r="A260" s="10"/>
      <c r="B260" s="10"/>
      <c r="C260" s="19"/>
      <c r="D260" s="10"/>
      <c r="E260" s="64">
        <f>+'26'!J260</f>
        <v>0</v>
      </c>
      <c r="F260" s="71"/>
      <c r="G260" s="46">
        <f t="shared" si="37"/>
        <v>0</v>
      </c>
      <c r="H260" s="78">
        <v>0</v>
      </c>
      <c r="I260" s="76">
        <v>0</v>
      </c>
      <c r="J260" s="46">
        <f t="shared" si="38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26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49">E261+F261</f>
        <v>0</v>
      </c>
      <c r="H261" s="78">
        <v>0</v>
      </c>
      <c r="I261" s="76">
        <v>0</v>
      </c>
      <c r="J261" s="46">
        <f t="shared" ref="J261" si="50">+G261-H261-K261-I261</f>
        <v>0</v>
      </c>
      <c r="K261" s="72"/>
      <c r="L261" s="20"/>
      <c r="M261" s="65">
        <f t="shared" ref="M261" si="51">+L261*K261</f>
        <v>0</v>
      </c>
      <c r="N261" s="17" t="s">
        <v>16</v>
      </c>
      <c r="O261" s="18"/>
      <c r="P261" s="23">
        <f t="shared" ref="P261" si="52">SUM(M261-O261)</f>
        <v>0</v>
      </c>
      <c r="Q261" s="90"/>
      <c r="R261" s="43">
        <f t="shared" ref="R261" si="53">+K261*Q261</f>
        <v>0</v>
      </c>
    </row>
    <row r="262" spans="1:26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3225.73</v>
      </c>
      <c r="S262" s="75"/>
    </row>
    <row r="263" spans="1:26" ht="25.5" customHeight="1" x14ac:dyDescent="0.5">
      <c r="A263" s="1"/>
      <c r="E263" s="1"/>
      <c r="F263" s="1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26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8435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26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2345</v>
      </c>
      <c r="O266" s="2">
        <v>200</v>
      </c>
      <c r="P266" s="2">
        <v>100</v>
      </c>
      <c r="Q266" s="2">
        <v>390</v>
      </c>
      <c r="R266" s="2">
        <v>60</v>
      </c>
      <c r="S266" s="2">
        <v>300</v>
      </c>
      <c r="T266" s="2">
        <v>60</v>
      </c>
      <c r="U266" s="2">
        <v>200</v>
      </c>
      <c r="V266" s="2">
        <v>65</v>
      </c>
      <c r="W266" s="2">
        <v>510</v>
      </c>
      <c r="X266" s="2">
        <v>260</v>
      </c>
      <c r="Y266" s="2">
        <v>100</v>
      </c>
      <c r="Z266" s="2">
        <v>100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26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875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5215</v>
      </c>
    </row>
    <row r="271" spans="1:26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5215</v>
      </c>
    </row>
    <row r="272" spans="1:26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V348"/>
  <sheetViews>
    <sheetView zoomScale="70" zoomScaleNormal="70" workbookViewId="0">
      <pane xSplit="10" ySplit="4" topLeftCell="K5" activePane="bottomRight" state="frozen"/>
      <selection activeCell="R267" sqref="R267"/>
      <selection pane="topRight" activeCell="R267" sqref="R267"/>
      <selection pane="bottomLeft" activeCell="R267" sqref="R267"/>
      <selection pane="bottomRight" activeCell="K44" sqref="K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73</v>
      </c>
      <c r="F5" s="71"/>
      <c r="G5" s="46">
        <f t="shared" ref="G5:G26" si="0">E5+F5</f>
        <v>73</v>
      </c>
      <c r="H5" s="78">
        <v>0</v>
      </c>
      <c r="I5" s="76">
        <v>0</v>
      </c>
      <c r="J5" s="46">
        <f t="shared" ref="J5:J26" si="1">+G5-H5-K5-I5</f>
        <v>72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193</v>
      </c>
      <c r="F6" s="71"/>
      <c r="G6" s="46">
        <f t="shared" si="0"/>
        <v>193</v>
      </c>
      <c r="H6" s="78">
        <v>0</v>
      </c>
      <c r="I6" s="76">
        <v>0</v>
      </c>
      <c r="J6" s="46">
        <f t="shared" si="1"/>
        <v>179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>
        <v>700</v>
      </c>
      <c r="P6" s="123">
        <f t="shared" ref="P6:P69" si="3">SUM(M6-O6)</f>
        <v>700</v>
      </c>
      <c r="Q6" s="121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6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5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103</v>
      </c>
      <c r="F22" s="71"/>
      <c r="G22" s="46">
        <f t="shared" si="0"/>
        <v>103</v>
      </c>
      <c r="H22" s="78">
        <v>0</v>
      </c>
      <c r="I22" s="76">
        <v>0</v>
      </c>
      <c r="J22" s="46">
        <f t="shared" si="1"/>
        <v>103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45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36</v>
      </c>
      <c r="F28" s="71"/>
      <c r="G28" s="46">
        <f t="shared" si="5"/>
        <v>36</v>
      </c>
      <c r="H28" s="78">
        <v>0</v>
      </c>
      <c r="I28" s="76">
        <v>0</v>
      </c>
      <c r="J28" s="46">
        <f t="shared" si="6"/>
        <v>36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86</v>
      </c>
      <c r="F31" s="71"/>
      <c r="G31" s="46">
        <f t="shared" si="5"/>
        <v>86</v>
      </c>
      <c r="H31" s="78">
        <v>0</v>
      </c>
      <c r="I31" s="76">
        <v>0</v>
      </c>
      <c r="J31" s="46">
        <f t="shared" si="6"/>
        <v>85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3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5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75</v>
      </c>
      <c r="P47" s="123">
        <f t="shared" si="3"/>
        <v>75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75</v>
      </c>
      <c r="P48" s="123">
        <f t="shared" si="3"/>
        <v>75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3">
        <f t="shared" si="3"/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11</v>
      </c>
      <c r="F50" s="71"/>
      <c r="G50" s="46">
        <f t="shared" si="5"/>
        <v>11</v>
      </c>
      <c r="H50" s="78">
        <v>1</v>
      </c>
      <c r="I50" s="76">
        <v>0</v>
      </c>
      <c r="J50" s="46">
        <f t="shared" si="6"/>
        <v>7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23">
        <f t="shared" si="3"/>
        <v>75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3">
        <f t="shared" si="3"/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24</v>
      </c>
      <c r="F57" s="71"/>
      <c r="G57" s="46">
        <f t="shared" si="5"/>
        <v>24</v>
      </c>
      <c r="H57" s="78">
        <v>0</v>
      </c>
      <c r="I57" s="76">
        <v>0</v>
      </c>
      <c r="J57" s="46">
        <f t="shared" si="6"/>
        <v>21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180</v>
      </c>
      <c r="P57" s="123">
        <f t="shared" si="3"/>
        <v>180</v>
      </c>
      <c r="Q57" s="121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28</v>
      </c>
      <c r="F62" s="71"/>
      <c r="G62" s="46">
        <f t="shared" si="5"/>
        <v>28</v>
      </c>
      <c r="H62" s="78">
        <v>0</v>
      </c>
      <c r="I62" s="76">
        <v>0</v>
      </c>
      <c r="J62" s="46">
        <f t="shared" si="6"/>
        <v>25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180</v>
      </c>
      <c r="P62" s="123">
        <f t="shared" si="3"/>
        <v>180</v>
      </c>
      <c r="Q62" s="121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16</v>
      </c>
      <c r="F99" s="71"/>
      <c r="G99" s="46">
        <f t="shared" si="20"/>
        <v>16</v>
      </c>
      <c r="H99" s="78">
        <v>0</v>
      </c>
      <c r="I99" s="76">
        <v>0</v>
      </c>
      <c r="J99" s="46">
        <f t="shared" si="21"/>
        <v>16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25</v>
      </c>
      <c r="F112" s="71"/>
      <c r="G112" s="46">
        <f t="shared" si="20"/>
        <v>25</v>
      </c>
      <c r="H112" s="78">
        <v>0</v>
      </c>
      <c r="I112" s="76">
        <v>0</v>
      </c>
      <c r="J112" s="46">
        <f t="shared" si="21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3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10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/>
      <c r="P133" s="123">
        <f t="shared" si="7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0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0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13</v>
      </c>
      <c r="F180" s="71"/>
      <c r="G180" s="46">
        <f t="shared" si="27"/>
        <v>13</v>
      </c>
      <c r="H180" s="78">
        <v>0</v>
      </c>
      <c r="I180" s="76">
        <v>0</v>
      </c>
      <c r="J180" s="46">
        <f t="shared" si="28"/>
        <v>13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23</v>
      </c>
      <c r="F193" s="71"/>
      <c r="G193" s="46">
        <f t="shared" si="27"/>
        <v>23</v>
      </c>
      <c r="H193" s="78">
        <v>0</v>
      </c>
      <c r="I193" s="76">
        <v>0</v>
      </c>
      <c r="J193" s="46">
        <f t="shared" si="28"/>
        <v>21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3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43</v>
      </c>
      <c r="F194" s="71"/>
      <c r="G194" s="46">
        <f t="shared" si="27"/>
        <v>43</v>
      </c>
      <c r="H194" s="78">
        <v>0</v>
      </c>
      <c r="I194" s="76">
        <v>0</v>
      </c>
      <c r="J194" s="46">
        <f t="shared" si="28"/>
        <v>42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10</v>
      </c>
      <c r="F195" s="71"/>
      <c r="G195" s="46">
        <f t="shared" si="27"/>
        <v>10</v>
      </c>
      <c r="H195" s="78">
        <v>0</v>
      </c>
      <c r="I195" s="76">
        <v>0</v>
      </c>
      <c r="J195" s="46">
        <f t="shared" si="28"/>
        <v>10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28</v>
      </c>
      <c r="F196" s="71"/>
      <c r="G196" s="46">
        <f t="shared" si="27"/>
        <v>28</v>
      </c>
      <c r="H196" s="78">
        <v>0</v>
      </c>
      <c r="I196" s="76">
        <v>0</v>
      </c>
      <c r="J196" s="46">
        <f t="shared" si="28"/>
        <v>28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15</v>
      </c>
      <c r="F198" s="71"/>
      <c r="G198" s="46">
        <f t="shared" si="27"/>
        <v>15</v>
      </c>
      <c r="H198" s="78">
        <v>0</v>
      </c>
      <c r="I198" s="76">
        <v>0</v>
      </c>
      <c r="J198" s="46">
        <f t="shared" si="28"/>
        <v>13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150</v>
      </c>
      <c r="P198" s="123">
        <f t="shared" ref="P198:P260" si="35">SUM(M198-O198)</f>
        <v>150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21</v>
      </c>
      <c r="F217" s="71"/>
      <c r="G217" s="46">
        <f t="shared" si="27"/>
        <v>21</v>
      </c>
      <c r="H217" s="78">
        <v>0</v>
      </c>
      <c r="I217" s="76">
        <v>0</v>
      </c>
      <c r="J217" s="46">
        <f t="shared" si="28"/>
        <v>21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60" si="37">E231+F231</f>
        <v>0</v>
      </c>
      <c r="H231" s="78">
        <v>0</v>
      </c>
      <c r="I231" s="76">
        <v>0</v>
      </c>
      <c r="J231" s="46">
        <f t="shared" ref="J231:J26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53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+'27'!J248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+'27'!J249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4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+'27'!J250</f>
        <v>5</v>
      </c>
      <c r="F250" s="71"/>
      <c r="G250" s="46">
        <f t="shared" si="39"/>
        <v>5</v>
      </c>
      <c r="H250" s="78">
        <v>0</v>
      </c>
      <c r="I250" s="76">
        <v>0</v>
      </c>
      <c r="J250" s="46">
        <f t="shared" si="40"/>
        <v>3</v>
      </c>
      <c r="K250" s="72">
        <v>2</v>
      </c>
      <c r="L250" s="20">
        <v>50</v>
      </c>
      <c r="M250" s="65">
        <f t="shared" si="41"/>
        <v>100</v>
      </c>
      <c r="N250" s="17" t="s">
        <v>16</v>
      </c>
      <c r="O250" s="18"/>
      <c r="P250" s="123">
        <f t="shared" si="35"/>
        <v>100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60</v>
      </c>
      <c r="M254" s="65">
        <f t="shared" si="31"/>
        <v>0</v>
      </c>
      <c r="N254" s="17" t="s">
        <v>1440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60</v>
      </c>
      <c r="M255" s="65">
        <f t="shared" si="31"/>
        <v>0</v>
      </c>
      <c r="N255" s="17" t="s">
        <v>1440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60</v>
      </c>
      <c r="M256" s="65">
        <f t="shared" si="31"/>
        <v>0</v>
      </c>
      <c r="N256" s="17" t="s">
        <v>1440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+'27'!J257</f>
        <v>0</v>
      </c>
      <c r="F257" s="71"/>
      <c r="G257" s="46"/>
      <c r="H257" s="78"/>
      <c r="I257" s="76"/>
      <c r="J257" s="46"/>
      <c r="K257" s="72"/>
      <c r="L257" s="20">
        <v>39</v>
      </c>
      <c r="M257" s="65"/>
      <c r="N257" s="17" t="s">
        <v>1442</v>
      </c>
      <c r="O257" s="18"/>
      <c r="P257" s="23">
        <f t="shared" si="35"/>
        <v>0</v>
      </c>
      <c r="Q257" s="90"/>
      <c r="R257" s="43">
        <f t="shared" si="32"/>
        <v>0</v>
      </c>
    </row>
    <row r="258" spans="1:22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+'27'!J258</f>
        <v>58</v>
      </c>
      <c r="F258" s="71"/>
      <c r="G258" s="46">
        <f t="shared" ref="G258:G259" si="45">E258+F258</f>
        <v>58</v>
      </c>
      <c r="H258" s="78">
        <v>0</v>
      </c>
      <c r="I258" s="76">
        <v>0</v>
      </c>
      <c r="J258" s="46">
        <f t="shared" ref="J258:J259" si="46">+G258-H258-K258-I258</f>
        <v>58</v>
      </c>
      <c r="K258" s="72"/>
      <c r="L258" s="20">
        <v>10</v>
      </c>
      <c r="M258" s="65">
        <f t="shared" ref="M258" si="47">+L258*K258</f>
        <v>0</v>
      </c>
      <c r="N258" s="17" t="s">
        <v>1446</v>
      </c>
      <c r="O258" s="17"/>
      <c r="P258" s="23">
        <f t="shared" si="35"/>
        <v>0</v>
      </c>
      <c r="Q258" s="90"/>
      <c r="R258" s="43">
        <f t="shared" si="32"/>
        <v>0</v>
      </c>
    </row>
    <row r="259" spans="1:22" ht="25.5" x14ac:dyDescent="0.55000000000000004">
      <c r="A259" s="10"/>
      <c r="B259" s="10">
        <v>1100044</v>
      </c>
      <c r="C259" s="19" t="s">
        <v>1447</v>
      </c>
      <c r="D259" s="10" t="s">
        <v>434</v>
      </c>
      <c r="E259" s="64">
        <f>+'27'!J259</f>
        <v>4</v>
      </c>
      <c r="F259" s="71"/>
      <c r="G259" s="46">
        <f t="shared" si="45"/>
        <v>4</v>
      </c>
      <c r="H259" s="78">
        <v>0</v>
      </c>
      <c r="I259" s="76">
        <v>0</v>
      </c>
      <c r="J259" s="46">
        <f t="shared" si="46"/>
        <v>4</v>
      </c>
      <c r="K259" s="72"/>
      <c r="L259" s="20">
        <v>35</v>
      </c>
      <c r="M259" s="65">
        <f t="shared" ref="M259" si="48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22" ht="25.5" x14ac:dyDescent="0.55000000000000004">
      <c r="A260" s="10"/>
      <c r="B260" s="10"/>
      <c r="C260" s="19"/>
      <c r="D260" s="10"/>
      <c r="E260" s="64">
        <f>+'27'!J260</f>
        <v>0</v>
      </c>
      <c r="F260" s="71"/>
      <c r="G260" s="46">
        <f t="shared" si="37"/>
        <v>0</v>
      </c>
      <c r="H260" s="78">
        <v>0</v>
      </c>
      <c r="I260" s="76">
        <v>0</v>
      </c>
      <c r="J260" s="46">
        <f t="shared" si="38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22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49">E261+F261</f>
        <v>0</v>
      </c>
      <c r="H261" s="78">
        <v>0</v>
      </c>
      <c r="I261" s="76">
        <v>0</v>
      </c>
      <c r="J261" s="46">
        <f t="shared" ref="J261" si="50">+G261-H261-K261-I261</f>
        <v>0</v>
      </c>
      <c r="K261" s="72"/>
      <c r="L261" s="20"/>
      <c r="M261" s="65">
        <f t="shared" ref="M261" si="51">+L261*K261</f>
        <v>0</v>
      </c>
      <c r="N261" s="17" t="s">
        <v>16</v>
      </c>
      <c r="O261" s="18"/>
      <c r="P261" s="23">
        <f t="shared" ref="P261" si="52">SUM(M261-O261)</f>
        <v>0</v>
      </c>
      <c r="Q261" s="90"/>
      <c r="R261" s="43">
        <f t="shared" ref="R261" si="53">+K261*Q261</f>
        <v>0</v>
      </c>
    </row>
    <row r="262" spans="1:22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1775.4599999999998</v>
      </c>
      <c r="S262" s="75"/>
    </row>
    <row r="263" spans="1:22" ht="25.5" customHeight="1" x14ac:dyDescent="0.5">
      <c r="A263" s="1"/>
      <c r="E263" s="1"/>
      <c r="F263" s="1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22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4880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22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1455</v>
      </c>
      <c r="O266" s="2">
        <v>50</v>
      </c>
      <c r="P266" s="2">
        <v>490</v>
      </c>
      <c r="Q266" s="2">
        <v>100</v>
      </c>
      <c r="R266" s="2">
        <v>300</v>
      </c>
      <c r="S266" s="2">
        <v>220</v>
      </c>
      <c r="T266" s="2">
        <v>60</v>
      </c>
      <c r="U266" s="2">
        <v>170</v>
      </c>
      <c r="V266" s="2">
        <v>65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22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1560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1865</v>
      </c>
    </row>
    <row r="271" spans="1:22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1865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8"/>
  <sheetViews>
    <sheetView zoomScale="70" zoomScaleNormal="70" workbookViewId="0">
      <pane xSplit="10" ySplit="4" topLeftCell="K262" activePane="bottomRight" state="frozen"/>
      <selection activeCell="R267" sqref="R267"/>
      <selection pane="topRight" activeCell="R267" sqref="R267"/>
      <selection pane="bottomLeft" activeCell="R267" sqref="R267"/>
      <selection pane="bottomRight" activeCell="N269" sqref="N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72</v>
      </c>
      <c r="F5" s="71"/>
      <c r="G5" s="46">
        <f t="shared" ref="G5:G26" si="0">E5+F5</f>
        <v>72</v>
      </c>
      <c r="H5" s="78">
        <v>0</v>
      </c>
      <c r="I5" s="76">
        <v>0</v>
      </c>
      <c r="J5" s="46">
        <f t="shared" ref="J5:J26" si="1">+G5-H5-K5-I5</f>
        <v>72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179</v>
      </c>
      <c r="F6" s="71"/>
      <c r="G6" s="46">
        <f t="shared" si="0"/>
        <v>179</v>
      </c>
      <c r="H6" s="78">
        <v>0</v>
      </c>
      <c r="I6" s="76">
        <v>0</v>
      </c>
      <c r="J6" s="46">
        <f t="shared" si="1"/>
        <v>178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103</v>
      </c>
      <c r="F22" s="71"/>
      <c r="G22" s="46">
        <f t="shared" si="0"/>
        <v>103</v>
      </c>
      <c r="H22" s="78">
        <v>0</v>
      </c>
      <c r="I22" s="76">
        <v>0</v>
      </c>
      <c r="J22" s="46">
        <f t="shared" si="1"/>
        <v>101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3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45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36</v>
      </c>
      <c r="F28" s="71"/>
      <c r="G28" s="46">
        <f t="shared" si="5"/>
        <v>36</v>
      </c>
      <c r="H28" s="78">
        <v>0</v>
      </c>
      <c r="I28" s="76">
        <v>0</v>
      </c>
      <c r="J28" s="46">
        <f t="shared" si="6"/>
        <v>33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23">
        <f t="shared" si="3"/>
        <v>200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85</v>
      </c>
      <c r="F31" s="71"/>
      <c r="G31" s="46">
        <f t="shared" si="5"/>
        <v>85</v>
      </c>
      <c r="H31" s="78">
        <v>0</v>
      </c>
      <c r="I31" s="76">
        <v>0</v>
      </c>
      <c r="J31" s="46">
        <f t="shared" si="6"/>
        <v>85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3">
        <f t="shared" si="3"/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3">
        <f t="shared" si="3"/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21</v>
      </c>
      <c r="F57" s="71"/>
      <c r="G57" s="46">
        <f t="shared" si="5"/>
        <v>21</v>
      </c>
      <c r="H57" s="78">
        <v>0</v>
      </c>
      <c r="I57" s="76">
        <v>0</v>
      </c>
      <c r="J57" s="46">
        <f t="shared" si="6"/>
        <v>21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16</v>
      </c>
      <c r="F99" s="71"/>
      <c r="G99" s="46">
        <f t="shared" si="20"/>
        <v>16</v>
      </c>
      <c r="H99" s="78">
        <v>0</v>
      </c>
      <c r="I99" s="76">
        <v>0</v>
      </c>
      <c r="J99" s="46">
        <f t="shared" si="21"/>
        <v>16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25</v>
      </c>
      <c r="F112" s="71"/>
      <c r="G112" s="46">
        <f t="shared" si="20"/>
        <v>25</v>
      </c>
      <c r="H112" s="78">
        <v>0</v>
      </c>
      <c r="I112" s="76">
        <v>0</v>
      </c>
      <c r="J112" s="46">
        <f t="shared" si="21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0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0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13</v>
      </c>
      <c r="F180" s="71"/>
      <c r="G180" s="46">
        <f t="shared" si="27"/>
        <v>13</v>
      </c>
      <c r="H180" s="78">
        <v>0</v>
      </c>
      <c r="I180" s="76">
        <v>0</v>
      </c>
      <c r="J180" s="46">
        <f t="shared" si="28"/>
        <v>13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21</v>
      </c>
      <c r="F193" s="71"/>
      <c r="G193" s="46">
        <f t="shared" si="27"/>
        <v>21</v>
      </c>
      <c r="H193" s="78">
        <v>0</v>
      </c>
      <c r="I193" s="76">
        <v>0</v>
      </c>
      <c r="J193" s="46">
        <f t="shared" si="28"/>
        <v>21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42</v>
      </c>
      <c r="F194" s="71"/>
      <c r="G194" s="46">
        <f t="shared" si="27"/>
        <v>42</v>
      </c>
      <c r="H194" s="78">
        <v>0</v>
      </c>
      <c r="I194" s="76">
        <v>0</v>
      </c>
      <c r="J194" s="46">
        <f t="shared" si="28"/>
        <v>41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10</v>
      </c>
      <c r="F195" s="71"/>
      <c r="G195" s="46">
        <f t="shared" si="27"/>
        <v>10</v>
      </c>
      <c r="H195" s="78">
        <v>0</v>
      </c>
      <c r="I195" s="76">
        <v>0</v>
      </c>
      <c r="J195" s="46">
        <f t="shared" si="28"/>
        <v>10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28</v>
      </c>
      <c r="F196" s="71"/>
      <c r="G196" s="46">
        <f t="shared" si="27"/>
        <v>28</v>
      </c>
      <c r="H196" s="78">
        <v>0</v>
      </c>
      <c r="I196" s="76">
        <v>0</v>
      </c>
      <c r="J196" s="46">
        <f t="shared" si="28"/>
        <v>28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21</v>
      </c>
      <c r="F217" s="71"/>
      <c r="G217" s="46">
        <f t="shared" si="27"/>
        <v>21</v>
      </c>
      <c r="H217" s="78">
        <v>0</v>
      </c>
      <c r="I217" s="76">
        <v>0</v>
      </c>
      <c r="J217" s="46">
        <f t="shared" si="28"/>
        <v>21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60" si="37">E231+F231</f>
        <v>0</v>
      </c>
      <c r="H231" s="78">
        <v>0</v>
      </c>
      <c r="I231" s="76">
        <v>0</v>
      </c>
      <c r="J231" s="46">
        <f t="shared" ref="J231:J26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53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+'28'!J248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+'28'!J249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4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+'28'!J250</f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2</v>
      </c>
      <c r="K250" s="72">
        <v>1</v>
      </c>
      <c r="L250" s="20">
        <v>50</v>
      </c>
      <c r="M250" s="65">
        <f t="shared" si="41"/>
        <v>50</v>
      </c>
      <c r="N250" s="17" t="s">
        <v>16</v>
      </c>
      <c r="O250" s="18"/>
      <c r="P250" s="123">
        <f t="shared" si="35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60</v>
      </c>
      <c r="M254" s="65">
        <f t="shared" si="31"/>
        <v>0</v>
      </c>
      <c r="N254" s="17" t="s">
        <v>1440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60</v>
      </c>
      <c r="M255" s="65">
        <f t="shared" si="31"/>
        <v>0</v>
      </c>
      <c r="N255" s="17" t="s">
        <v>1440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60</v>
      </c>
      <c r="M256" s="65">
        <f t="shared" si="31"/>
        <v>0</v>
      </c>
      <c r="N256" s="17" t="s">
        <v>1440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+'28'!J257</f>
        <v>0</v>
      </c>
      <c r="F257" s="71"/>
      <c r="G257" s="46"/>
      <c r="H257" s="78"/>
      <c r="I257" s="76"/>
      <c r="J257" s="46"/>
      <c r="K257" s="72"/>
      <c r="L257" s="20">
        <v>39</v>
      </c>
      <c r="M257" s="65"/>
      <c r="N257" s="17" t="s">
        <v>1442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+'28'!J258</f>
        <v>58</v>
      </c>
      <c r="F258" s="71"/>
      <c r="G258" s="46">
        <f t="shared" ref="G258:G259" si="45">E258+F258</f>
        <v>58</v>
      </c>
      <c r="H258" s="78">
        <v>0</v>
      </c>
      <c r="I258" s="76">
        <v>0</v>
      </c>
      <c r="J258" s="46">
        <f t="shared" ref="J258:J259" si="46">+G258-H258-K258-I258</f>
        <v>58</v>
      </c>
      <c r="K258" s="72"/>
      <c r="L258" s="20">
        <v>10</v>
      </c>
      <c r="M258" s="65">
        <f t="shared" ref="M258" si="47">+L258*K258</f>
        <v>0</v>
      </c>
      <c r="N258" s="17" t="s">
        <v>1446</v>
      </c>
      <c r="O258" s="17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1100044</v>
      </c>
      <c r="C259" s="19" t="s">
        <v>1447</v>
      </c>
      <c r="D259" s="10" t="s">
        <v>434</v>
      </c>
      <c r="E259" s="64">
        <f>+'28'!J259</f>
        <v>4</v>
      </c>
      <c r="F259" s="71"/>
      <c r="G259" s="46">
        <f t="shared" si="45"/>
        <v>4</v>
      </c>
      <c r="H259" s="78">
        <v>0</v>
      </c>
      <c r="I259" s="76">
        <v>0</v>
      </c>
      <c r="J259" s="46">
        <f t="shared" si="46"/>
        <v>3</v>
      </c>
      <c r="K259" s="72">
        <v>1</v>
      </c>
      <c r="L259" s="20">
        <v>35</v>
      </c>
      <c r="M259" s="65">
        <f t="shared" ref="M259" si="48">+L259*K259</f>
        <v>35</v>
      </c>
      <c r="N259" s="17" t="s">
        <v>16</v>
      </c>
      <c r="O259" s="18"/>
      <c r="P259" s="123">
        <f t="shared" si="35"/>
        <v>35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+'28'!J260</f>
        <v>0</v>
      </c>
      <c r="F260" s="71"/>
      <c r="G260" s="46">
        <f t="shared" si="37"/>
        <v>0</v>
      </c>
      <c r="H260" s="78">
        <v>0</v>
      </c>
      <c r="I260" s="76">
        <v>0</v>
      </c>
      <c r="J260" s="46">
        <f t="shared" si="38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49">E261+F261</f>
        <v>0</v>
      </c>
      <c r="H261" s="78">
        <v>0</v>
      </c>
      <c r="I261" s="76">
        <v>0</v>
      </c>
      <c r="J261" s="46">
        <f t="shared" ref="J261" si="50">+G261-H261-K261-I261</f>
        <v>0</v>
      </c>
      <c r="K261" s="72"/>
      <c r="L261" s="20"/>
      <c r="M261" s="65">
        <f t="shared" ref="M261" si="51">+L261*K261</f>
        <v>0</v>
      </c>
      <c r="N261" s="17" t="s">
        <v>16</v>
      </c>
      <c r="O261" s="18"/>
      <c r="P261" s="23">
        <f t="shared" ref="P261" si="52">SUM(M261-O261)</f>
        <v>0</v>
      </c>
      <c r="Q261" s="90"/>
      <c r="R261" s="43">
        <f t="shared" ref="R261" si="53">+K261*Q261</f>
        <v>0</v>
      </c>
    </row>
    <row r="262" spans="1:19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367.96</v>
      </c>
      <c r="S262" s="75"/>
    </row>
    <row r="263" spans="1:19" ht="25.5" customHeight="1" x14ac:dyDescent="0.5">
      <c r="A263" s="1"/>
      <c r="E263" s="1"/>
      <c r="F263" s="1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19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1070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270</v>
      </c>
      <c r="O266" s="2">
        <v>100</v>
      </c>
      <c r="P266" s="2">
        <v>170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250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550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550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R267" sqref="R267"/>
      <selection pane="topRight" activeCell="R267" sqref="R267"/>
      <selection pane="bottomLeft" activeCell="R267" sqref="R267"/>
      <selection pane="bottomRight" activeCell="S273" sqref="S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72</v>
      </c>
      <c r="F5" s="71"/>
      <c r="G5" s="46">
        <f t="shared" ref="G5:G26" si="0">E5+F5</f>
        <v>72</v>
      </c>
      <c r="H5" s="78">
        <v>0</v>
      </c>
      <c r="I5" s="76">
        <v>0</v>
      </c>
      <c r="J5" s="46">
        <f t="shared" ref="J5:J26" si="1">+G5-H5-K5-I5</f>
        <v>71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178</v>
      </c>
      <c r="F6" s="71"/>
      <c r="G6" s="46">
        <f t="shared" si="0"/>
        <v>178</v>
      </c>
      <c r="H6" s="78">
        <v>0</v>
      </c>
      <c r="I6" s="76">
        <v>0</v>
      </c>
      <c r="J6" s="46">
        <f t="shared" si="1"/>
        <v>161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>
        <v>100</v>
      </c>
      <c r="P6" s="123">
        <f t="shared" ref="P6:P69" si="3">SUM(M6-O6)</f>
        <v>1600</v>
      </c>
      <c r="Q6" s="121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101</v>
      </c>
      <c r="F22" s="71"/>
      <c r="G22" s="46">
        <f t="shared" si="0"/>
        <v>101</v>
      </c>
      <c r="H22" s="78">
        <v>0</v>
      </c>
      <c r="I22" s="76">
        <v>0</v>
      </c>
      <c r="J22" s="46">
        <f t="shared" si="1"/>
        <v>97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3">
        <f t="shared" si="3"/>
        <v>200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41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23">
        <f t="shared" si="3"/>
        <v>200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30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3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85</v>
      </c>
      <c r="F31" s="71"/>
      <c r="G31" s="46">
        <f t="shared" si="5"/>
        <v>85</v>
      </c>
      <c r="H31" s="78">
        <v>0</v>
      </c>
      <c r="I31" s="76">
        <v>0</v>
      </c>
      <c r="J31" s="46">
        <f t="shared" si="6"/>
        <v>80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250</v>
      </c>
      <c r="P31" s="123">
        <f t="shared" si="3"/>
        <v>250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21</v>
      </c>
      <c r="F57" s="71"/>
      <c r="G57" s="46">
        <f t="shared" si="5"/>
        <v>21</v>
      </c>
      <c r="H57" s="78">
        <v>0</v>
      </c>
      <c r="I57" s="76">
        <v>0</v>
      </c>
      <c r="J57" s="46">
        <f t="shared" si="6"/>
        <v>21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14</v>
      </c>
      <c r="F77" s="71"/>
      <c r="G77" s="46">
        <f t="shared" si="5"/>
        <v>14</v>
      </c>
      <c r="H77" s="78">
        <v>1</v>
      </c>
      <c r="I77" s="76">
        <v>0</v>
      </c>
      <c r="J77" s="46">
        <f t="shared" si="6"/>
        <v>12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16</v>
      </c>
      <c r="F99" s="71"/>
      <c r="G99" s="46">
        <f t="shared" si="20"/>
        <v>16</v>
      </c>
      <c r="H99" s="78">
        <v>0</v>
      </c>
      <c r="I99" s="76">
        <v>0</v>
      </c>
      <c r="J99" s="46">
        <f t="shared" si="21"/>
        <v>16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25</v>
      </c>
      <c r="F112" s="71"/>
      <c r="G112" s="46">
        <f t="shared" si="20"/>
        <v>25</v>
      </c>
      <c r="H112" s="78">
        <v>0</v>
      </c>
      <c r="I112" s="76">
        <v>0</v>
      </c>
      <c r="J112" s="46">
        <f t="shared" si="21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0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0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13</v>
      </c>
      <c r="F180" s="71"/>
      <c r="G180" s="46">
        <f t="shared" si="27"/>
        <v>13</v>
      </c>
      <c r="H180" s="78">
        <v>0</v>
      </c>
      <c r="I180" s="76">
        <v>0</v>
      </c>
      <c r="J180" s="46">
        <f t="shared" si="28"/>
        <v>13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21</v>
      </c>
      <c r="F193" s="71"/>
      <c r="G193" s="46">
        <f t="shared" si="27"/>
        <v>21</v>
      </c>
      <c r="H193" s="78">
        <v>0</v>
      </c>
      <c r="I193" s="76">
        <v>0</v>
      </c>
      <c r="J193" s="46">
        <f t="shared" si="28"/>
        <v>20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41</v>
      </c>
      <c r="F194" s="71"/>
      <c r="G194" s="46">
        <f t="shared" si="27"/>
        <v>41</v>
      </c>
      <c r="H194" s="78">
        <v>0</v>
      </c>
      <c r="I194" s="76">
        <v>0</v>
      </c>
      <c r="J194" s="46">
        <f t="shared" si="28"/>
        <v>41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10</v>
      </c>
      <c r="F195" s="71"/>
      <c r="G195" s="46">
        <f t="shared" si="27"/>
        <v>10</v>
      </c>
      <c r="H195" s="78">
        <v>0</v>
      </c>
      <c r="I195" s="76">
        <v>0</v>
      </c>
      <c r="J195" s="46">
        <f t="shared" si="28"/>
        <v>10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28</v>
      </c>
      <c r="F196" s="71"/>
      <c r="G196" s="46">
        <f t="shared" si="27"/>
        <v>28</v>
      </c>
      <c r="H196" s="78">
        <v>0</v>
      </c>
      <c r="I196" s="76">
        <v>0</v>
      </c>
      <c r="J196" s="46">
        <f t="shared" si="28"/>
        <v>27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3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21</v>
      </c>
      <c r="F217" s="71"/>
      <c r="G217" s="46">
        <f t="shared" si="27"/>
        <v>21</v>
      </c>
      <c r="H217" s="78">
        <v>0</v>
      </c>
      <c r="I217" s="76">
        <v>0</v>
      </c>
      <c r="J217" s="46">
        <f t="shared" si="28"/>
        <v>21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60" si="37">E231+F231</f>
        <v>0</v>
      </c>
      <c r="H231" s="78">
        <v>0</v>
      </c>
      <c r="I231" s="76">
        <v>0</v>
      </c>
      <c r="J231" s="46">
        <f t="shared" ref="J231:J26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53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+'29'!J248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+'29'!J249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3</v>
      </c>
      <c r="K249" s="72">
        <v>1</v>
      </c>
      <c r="L249" s="20">
        <v>50</v>
      </c>
      <c r="M249" s="65">
        <f t="shared" si="41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+'29'!J250</f>
        <v>2</v>
      </c>
      <c r="F250" s="71"/>
      <c r="G250" s="46">
        <f t="shared" si="39"/>
        <v>2</v>
      </c>
      <c r="H250" s="78">
        <v>0</v>
      </c>
      <c r="I250" s="76">
        <v>0</v>
      </c>
      <c r="J250" s="46">
        <f t="shared" si="40"/>
        <v>1</v>
      </c>
      <c r="K250" s="72">
        <v>1</v>
      </c>
      <c r="L250" s="20">
        <v>50</v>
      </c>
      <c r="M250" s="65">
        <f t="shared" si="41"/>
        <v>50</v>
      </c>
      <c r="N250" s="17" t="s">
        <v>16</v>
      </c>
      <c r="O250" s="18"/>
      <c r="P250" s="123">
        <f t="shared" si="35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60</v>
      </c>
      <c r="M254" s="65">
        <f t="shared" si="31"/>
        <v>0</v>
      </c>
      <c r="N254" s="17" t="s">
        <v>1440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60</v>
      </c>
      <c r="M255" s="65">
        <f t="shared" si="31"/>
        <v>0</v>
      </c>
      <c r="N255" s="17" t="s">
        <v>1440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60</v>
      </c>
      <c r="M256" s="65">
        <f t="shared" si="31"/>
        <v>0</v>
      </c>
      <c r="N256" s="17" t="s">
        <v>1440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+'29'!J257</f>
        <v>0</v>
      </c>
      <c r="F257" s="71"/>
      <c r="G257" s="46"/>
      <c r="H257" s="78"/>
      <c r="I257" s="76"/>
      <c r="J257" s="46"/>
      <c r="K257" s="72"/>
      <c r="L257" s="20">
        <v>39</v>
      </c>
      <c r="M257" s="65"/>
      <c r="N257" s="17" t="s">
        <v>1442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+'29'!J258</f>
        <v>58</v>
      </c>
      <c r="F258" s="71"/>
      <c r="G258" s="46">
        <f t="shared" ref="G258:G259" si="45">E258+F258</f>
        <v>58</v>
      </c>
      <c r="H258" s="78">
        <v>0</v>
      </c>
      <c r="I258" s="76">
        <v>0</v>
      </c>
      <c r="J258" s="46">
        <f t="shared" ref="J258:J259" si="46">+G258-H258-K258-I258</f>
        <v>58</v>
      </c>
      <c r="K258" s="72"/>
      <c r="L258" s="20">
        <v>10</v>
      </c>
      <c r="M258" s="65">
        <f t="shared" ref="M258" si="47">+L258*K258</f>
        <v>0</v>
      </c>
      <c r="N258" s="17" t="s">
        <v>1446</v>
      </c>
      <c r="O258" s="17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1100044</v>
      </c>
      <c r="C259" s="19" t="s">
        <v>1447</v>
      </c>
      <c r="D259" s="10" t="s">
        <v>434</v>
      </c>
      <c r="E259" s="64">
        <f>+'29'!J259</f>
        <v>3</v>
      </c>
      <c r="F259" s="71"/>
      <c r="G259" s="46">
        <f t="shared" si="45"/>
        <v>3</v>
      </c>
      <c r="H259" s="78">
        <v>0</v>
      </c>
      <c r="I259" s="76">
        <v>0</v>
      </c>
      <c r="J259" s="46">
        <f t="shared" si="46"/>
        <v>3</v>
      </c>
      <c r="K259" s="72"/>
      <c r="L259" s="20">
        <v>35</v>
      </c>
      <c r="M259" s="65">
        <f t="shared" ref="M259" si="48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+'29'!J260</f>
        <v>0</v>
      </c>
      <c r="F260" s="71"/>
      <c r="G260" s="46">
        <f t="shared" si="37"/>
        <v>0</v>
      </c>
      <c r="H260" s="78">
        <v>0</v>
      </c>
      <c r="I260" s="76">
        <v>0</v>
      </c>
      <c r="J260" s="46">
        <f t="shared" si="38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ref="P260:P261" si="49">SUM(M260-O260)</f>
        <v>0</v>
      </c>
      <c r="Q260" s="90"/>
      <c r="R260" s="43">
        <f t="shared" si="32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+'29'!J261</f>
        <v>0</v>
      </c>
      <c r="F261" s="71"/>
      <c r="G261" s="46">
        <f t="shared" ref="G261" si="50">E261+F261</f>
        <v>0</v>
      </c>
      <c r="H261" s="78">
        <v>0</v>
      </c>
      <c r="I261" s="76">
        <v>0</v>
      </c>
      <c r="J261" s="46">
        <f t="shared" ref="J261" si="51">+G261-H261-K261-I261</f>
        <v>0</v>
      </c>
      <c r="K261" s="72"/>
      <c r="L261" s="20"/>
      <c r="M261" s="65">
        <f t="shared" ref="M261" si="52">+L261*K261</f>
        <v>0</v>
      </c>
      <c r="N261" s="17" t="s">
        <v>16</v>
      </c>
      <c r="O261" s="18"/>
      <c r="P261" s="23">
        <f t="shared" si="49"/>
        <v>0</v>
      </c>
      <c r="Q261" s="90"/>
      <c r="R261" s="43">
        <f t="shared" ref="R261" si="53">+K261*Q261</f>
        <v>0</v>
      </c>
    </row>
    <row r="262" spans="1:19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1306.77</v>
      </c>
      <c r="S262" s="75"/>
    </row>
    <row r="263" spans="1:19" ht="25.5" customHeight="1" x14ac:dyDescent="0.5">
      <c r="A263" s="1"/>
      <c r="E263" s="1"/>
      <c r="F263" s="1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19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3680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200</v>
      </c>
      <c r="O266" s="2">
        <v>100</v>
      </c>
      <c r="P266" s="2">
        <v>100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950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2530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2530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8"/>
  <sheetViews>
    <sheetView zoomScale="70" zoomScaleNormal="70" workbookViewId="0">
      <pane xSplit="10" ySplit="4" topLeftCell="K5" activePane="bottomRight" state="frozen"/>
      <selection activeCell="R267" sqref="R267"/>
      <selection pane="topRight" activeCell="R267" sqref="R267"/>
      <selection pane="bottomLeft" activeCell="R267" sqref="R267"/>
      <selection pane="bottomRight" activeCell="V13" sqref="V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71</v>
      </c>
      <c r="F5" s="71"/>
      <c r="G5" s="46">
        <f t="shared" ref="G5:G26" si="0">E5+F5</f>
        <v>71</v>
      </c>
      <c r="H5" s="78">
        <v>0</v>
      </c>
      <c r="I5" s="76">
        <v>0</v>
      </c>
      <c r="J5" s="46">
        <f t="shared" ref="J5:J26" si="1">+G5-H5-K5-I5</f>
        <v>70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161</v>
      </c>
      <c r="F6" s="71"/>
      <c r="G6" s="46">
        <f t="shared" si="0"/>
        <v>161</v>
      </c>
      <c r="H6" s="78">
        <v>0</v>
      </c>
      <c r="I6" s="76">
        <v>0</v>
      </c>
      <c r="J6" s="46">
        <f t="shared" si="1"/>
        <v>161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97</v>
      </c>
      <c r="F22" s="71"/>
      <c r="G22" s="46">
        <f t="shared" si="0"/>
        <v>97</v>
      </c>
      <c r="H22" s="78">
        <v>0</v>
      </c>
      <c r="I22" s="76">
        <v>0</v>
      </c>
      <c r="J22" s="46">
        <f t="shared" si="1"/>
        <v>94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3">
        <f t="shared" si="3"/>
        <v>150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41</v>
      </c>
      <c r="F24" s="71"/>
      <c r="G24" s="46">
        <f t="shared" si="0"/>
        <v>41</v>
      </c>
      <c r="H24" s="78">
        <v>0</v>
      </c>
      <c r="I24" s="76">
        <v>0</v>
      </c>
      <c r="J24" s="46">
        <f t="shared" si="1"/>
        <v>40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3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29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3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80</v>
      </c>
      <c r="F31" s="71"/>
      <c r="G31" s="46">
        <f t="shared" si="5"/>
        <v>80</v>
      </c>
      <c r="H31" s="78">
        <v>0</v>
      </c>
      <c r="I31" s="76">
        <v>0</v>
      </c>
      <c r="J31" s="46">
        <f t="shared" si="6"/>
        <v>76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200</v>
      </c>
      <c r="P31" s="123">
        <f t="shared" si="3"/>
        <v>200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21</v>
      </c>
      <c r="F57" s="71"/>
      <c r="G57" s="46">
        <f t="shared" si="5"/>
        <v>21</v>
      </c>
      <c r="H57" s="78">
        <v>0</v>
      </c>
      <c r="I57" s="76">
        <v>0</v>
      </c>
      <c r="J57" s="46">
        <f t="shared" si="6"/>
        <v>21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16</v>
      </c>
      <c r="F99" s="71"/>
      <c r="G99" s="46">
        <f t="shared" si="20"/>
        <v>16</v>
      </c>
      <c r="H99" s="78">
        <v>0</v>
      </c>
      <c r="I99" s="76">
        <v>0</v>
      </c>
      <c r="J99" s="46">
        <f t="shared" si="21"/>
        <v>16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25</v>
      </c>
      <c r="F112" s="71"/>
      <c r="G112" s="46">
        <f t="shared" si="20"/>
        <v>25</v>
      </c>
      <c r="H112" s="78">
        <v>0</v>
      </c>
      <c r="I112" s="76">
        <v>0</v>
      </c>
      <c r="J112" s="46">
        <f t="shared" si="21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8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0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0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13</v>
      </c>
      <c r="F180" s="71"/>
      <c r="G180" s="46">
        <f t="shared" si="27"/>
        <v>13</v>
      </c>
      <c r="H180" s="78">
        <v>0</v>
      </c>
      <c r="I180" s="76">
        <v>0</v>
      </c>
      <c r="J180" s="46">
        <f t="shared" si="28"/>
        <v>13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20</v>
      </c>
      <c r="F193" s="71"/>
      <c r="G193" s="46">
        <f t="shared" si="27"/>
        <v>20</v>
      </c>
      <c r="H193" s="78">
        <v>0</v>
      </c>
      <c r="I193" s="76">
        <v>0</v>
      </c>
      <c r="J193" s="46">
        <f t="shared" si="28"/>
        <v>20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41</v>
      </c>
      <c r="F194" s="71"/>
      <c r="G194" s="46">
        <f t="shared" si="27"/>
        <v>41</v>
      </c>
      <c r="H194" s="78">
        <v>0</v>
      </c>
      <c r="I194" s="76">
        <v>0</v>
      </c>
      <c r="J194" s="46">
        <f t="shared" si="28"/>
        <v>40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10</v>
      </c>
      <c r="F195" s="71"/>
      <c r="G195" s="46">
        <f t="shared" si="27"/>
        <v>10</v>
      </c>
      <c r="H195" s="78">
        <v>0</v>
      </c>
      <c r="I195" s="76">
        <v>0</v>
      </c>
      <c r="J195" s="46">
        <f t="shared" si="28"/>
        <v>10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27</v>
      </c>
      <c r="F196" s="71"/>
      <c r="G196" s="46">
        <f t="shared" si="27"/>
        <v>27</v>
      </c>
      <c r="H196" s="78">
        <v>0</v>
      </c>
      <c r="I196" s="76">
        <v>0</v>
      </c>
      <c r="J196" s="46">
        <f t="shared" si="28"/>
        <v>27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21</v>
      </c>
      <c r="F217" s="71"/>
      <c r="G217" s="46">
        <f t="shared" si="27"/>
        <v>21</v>
      </c>
      <c r="H217" s="78">
        <v>0</v>
      </c>
      <c r="I217" s="76">
        <v>0</v>
      </c>
      <c r="J217" s="46">
        <f t="shared" si="28"/>
        <v>21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60" si="37">E231+F231</f>
        <v>0</v>
      </c>
      <c r="H231" s="78">
        <v>0</v>
      </c>
      <c r="I231" s="76">
        <v>0</v>
      </c>
      <c r="J231" s="46">
        <f t="shared" ref="J231:J26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53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+'30'!J248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+'30'!J249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3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+'30'!J250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1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1429</v>
      </c>
      <c r="D251" s="10" t="s">
        <v>434</v>
      </c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1430</v>
      </c>
      <c r="D252" s="10" t="s">
        <v>434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1431</v>
      </c>
      <c r="D253" s="10" t="s">
        <v>434</v>
      </c>
      <c r="E253" s="64">
        <f>+'30'!J253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1435</v>
      </c>
      <c r="D254" s="10" t="s">
        <v>434</v>
      </c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60</v>
      </c>
      <c r="M254" s="65">
        <f t="shared" si="31"/>
        <v>0</v>
      </c>
      <c r="N254" s="17" t="s">
        <v>1440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1436</v>
      </c>
      <c r="D255" s="10" t="s">
        <v>434</v>
      </c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60</v>
      </c>
      <c r="M255" s="65">
        <f t="shared" si="31"/>
        <v>0</v>
      </c>
      <c r="N255" s="17" t="s">
        <v>1440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1437</v>
      </c>
      <c r="D256" s="10" t="s">
        <v>434</v>
      </c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60</v>
      </c>
      <c r="M256" s="65">
        <f t="shared" si="31"/>
        <v>0</v>
      </c>
      <c r="N256" s="17" t="s">
        <v>1440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20059413</v>
      </c>
      <c r="C257" s="19" t="s">
        <v>1441</v>
      </c>
      <c r="D257" s="10" t="s">
        <v>434</v>
      </c>
      <c r="E257" s="64">
        <f>+'30'!J257</f>
        <v>0</v>
      </c>
      <c r="F257" s="71"/>
      <c r="G257" s="46"/>
      <c r="H257" s="78"/>
      <c r="I257" s="76"/>
      <c r="J257" s="46"/>
      <c r="K257" s="72"/>
      <c r="L257" s="20">
        <v>39</v>
      </c>
      <c r="M257" s="65"/>
      <c r="N257" s="17" t="s">
        <v>1442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>
        <v>254</v>
      </c>
      <c r="B258" s="10">
        <v>20059085</v>
      </c>
      <c r="C258" s="19" t="s">
        <v>1445</v>
      </c>
      <c r="D258" s="10" t="s">
        <v>434</v>
      </c>
      <c r="E258" s="64">
        <f>+'30'!J258</f>
        <v>58</v>
      </c>
      <c r="F258" s="71"/>
      <c r="G258" s="46">
        <f t="shared" ref="G258:G259" si="45">E258+F258</f>
        <v>58</v>
      </c>
      <c r="H258" s="78">
        <v>0</v>
      </c>
      <c r="I258" s="76">
        <v>0</v>
      </c>
      <c r="J258" s="46">
        <f t="shared" ref="J258:J259" si="46">+G258-H258-K258-I258</f>
        <v>58</v>
      </c>
      <c r="K258" s="72"/>
      <c r="L258" s="20">
        <v>10</v>
      </c>
      <c r="M258" s="65">
        <f t="shared" ref="M258" si="47">+L258*K258</f>
        <v>0</v>
      </c>
      <c r="N258" s="17" t="s">
        <v>1446</v>
      </c>
      <c r="O258" s="17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1100044</v>
      </c>
      <c r="C259" s="19" t="s">
        <v>1447</v>
      </c>
      <c r="D259" s="10" t="s">
        <v>434</v>
      </c>
      <c r="E259" s="64">
        <f>+'30'!J259</f>
        <v>3</v>
      </c>
      <c r="F259" s="71"/>
      <c r="G259" s="46">
        <f t="shared" si="45"/>
        <v>3</v>
      </c>
      <c r="H259" s="78">
        <v>0</v>
      </c>
      <c r="I259" s="76">
        <v>0</v>
      </c>
      <c r="J259" s="46">
        <f t="shared" si="46"/>
        <v>3</v>
      </c>
      <c r="K259" s="72"/>
      <c r="L259" s="20">
        <v>35</v>
      </c>
      <c r="M259" s="65">
        <f t="shared" ref="M259" si="48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+'30'!J260</f>
        <v>0</v>
      </c>
      <c r="F260" s="71"/>
      <c r="G260" s="46">
        <f t="shared" si="37"/>
        <v>0</v>
      </c>
      <c r="H260" s="78">
        <v>0</v>
      </c>
      <c r="I260" s="76">
        <v>0</v>
      </c>
      <c r="J260" s="46">
        <f t="shared" si="38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ref="G261" si="49">E261+F261</f>
        <v>0</v>
      </c>
      <c r="H261" s="78">
        <v>0</v>
      </c>
      <c r="I261" s="76">
        <v>0</v>
      </c>
      <c r="J261" s="46">
        <f t="shared" ref="J261" si="50">+G261-H261-K261-I261</f>
        <v>0</v>
      </c>
      <c r="K261" s="72"/>
      <c r="L261" s="20"/>
      <c r="M261" s="65">
        <f t="shared" ref="M261" si="51">+L261*K261</f>
        <v>0</v>
      </c>
      <c r="N261" s="17" t="s">
        <v>16</v>
      </c>
      <c r="O261" s="18"/>
      <c r="P261" s="23">
        <f t="shared" ref="P261" si="52">SUM(M261-O261)</f>
        <v>0</v>
      </c>
      <c r="Q261" s="90"/>
      <c r="R261" s="43">
        <f t="shared" ref="R261" si="53">+K261*Q261</f>
        <v>0</v>
      </c>
    </row>
    <row r="262" spans="1:19" ht="25.5" x14ac:dyDescent="0.55000000000000004">
      <c r="A262" s="1"/>
      <c r="E262" s="1"/>
      <c r="F262" s="1"/>
      <c r="G262" s="24"/>
      <c r="H262" s="25"/>
      <c r="I262" s="25"/>
      <c r="J262" s="24"/>
      <c r="K262" s="24"/>
      <c r="L262" s="26"/>
      <c r="M262" s="28"/>
      <c r="N262" s="27"/>
      <c r="O262" s="18">
        <v>0</v>
      </c>
      <c r="P262" s="74" t="s">
        <v>213</v>
      </c>
      <c r="R262" s="75">
        <f>SUM(R5:R261)</f>
        <v>469.34999999999997</v>
      </c>
      <c r="S262" s="75"/>
    </row>
    <row r="263" spans="1:19" ht="25.5" customHeight="1" x14ac:dyDescent="0.5">
      <c r="A263" s="1"/>
      <c r="E263" s="1"/>
      <c r="F263" s="1"/>
      <c r="G263" s="24"/>
      <c r="H263" s="25"/>
      <c r="I263" s="25"/>
      <c r="J263" s="24"/>
      <c r="K263" s="106" t="s">
        <v>212</v>
      </c>
      <c r="L263" s="107"/>
      <c r="M263" s="30">
        <f>+O262</f>
        <v>0</v>
      </c>
      <c r="N263" s="27"/>
      <c r="O263" s="29"/>
    </row>
    <row r="264" spans="1:19" ht="25.5" x14ac:dyDescent="0.55000000000000004">
      <c r="A264" s="1"/>
      <c r="E264" s="1"/>
      <c r="F264" s="1"/>
      <c r="G264" s="31"/>
      <c r="J264" s="31"/>
      <c r="K264" s="32"/>
      <c r="L264" s="95" t="s">
        <v>202</v>
      </c>
      <c r="M264" s="95"/>
      <c r="N264" s="33">
        <f>SUM(M5:M263)</f>
        <v>1315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203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204</v>
      </c>
      <c r="M266" s="35"/>
      <c r="N266" s="36">
        <f>SUM(O266:AF266)</f>
        <v>250</v>
      </c>
      <c r="O266" s="2">
        <v>100</v>
      </c>
      <c r="P266" s="2">
        <v>150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205</v>
      </c>
      <c r="M267" s="35"/>
      <c r="N267" s="36"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206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207</v>
      </c>
      <c r="M269" s="35"/>
      <c r="N269" s="37">
        <f>SUM(O5:O262)</f>
        <v>450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208</v>
      </c>
      <c r="M270" s="35"/>
      <c r="N270" s="33">
        <f>N264-N265-N266-N268-N269</f>
        <v>615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209</v>
      </c>
      <c r="M271" s="35"/>
      <c r="N271" s="37">
        <v>615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210</v>
      </c>
      <c r="M272" s="35"/>
      <c r="N272" s="33">
        <f>+N271-N270</f>
        <v>0</v>
      </c>
    </row>
    <row r="273" spans="5:14" ht="25.5" x14ac:dyDescent="0.55000000000000004">
      <c r="E273" s="1"/>
      <c r="F273" s="1"/>
      <c r="J273" s="2"/>
      <c r="L273" s="34" t="s">
        <v>211</v>
      </c>
      <c r="M273" s="35"/>
      <c r="N273" s="33">
        <f>+N271-N270</f>
        <v>0</v>
      </c>
    </row>
    <row r="274" spans="5:14" x14ac:dyDescent="0.5">
      <c r="J274" s="2"/>
      <c r="L274" s="2"/>
    </row>
    <row r="275" spans="5:14" ht="25.5" x14ac:dyDescent="0.55000000000000004">
      <c r="J275" s="2"/>
      <c r="L275" s="73" t="s">
        <v>272</v>
      </c>
      <c r="M275" s="2" t="s">
        <v>307</v>
      </c>
    </row>
    <row r="276" spans="5:14" x14ac:dyDescent="0.5">
      <c r="J276" s="2"/>
      <c r="L276" s="2"/>
    </row>
    <row r="277" spans="5:14" x14ac:dyDescent="0.5">
      <c r="J277" s="2"/>
      <c r="L277" s="2"/>
    </row>
    <row r="278" spans="5:14" x14ac:dyDescent="0.5">
      <c r="J278" s="2"/>
      <c r="L278" s="2"/>
    </row>
    <row r="279" spans="5:14" x14ac:dyDescent="0.5">
      <c r="J279" s="2"/>
      <c r="L279" s="2"/>
    </row>
    <row r="280" spans="5:14" x14ac:dyDescent="0.5">
      <c r="J280" s="2"/>
      <c r="L280" s="2"/>
    </row>
    <row r="281" spans="5:14" x14ac:dyDescent="0.5">
      <c r="J281" s="2"/>
      <c r="L281" s="2"/>
    </row>
    <row r="282" spans="5:14" x14ac:dyDescent="0.5">
      <c r="J282" s="2"/>
      <c r="L282" s="2"/>
    </row>
    <row r="283" spans="5:14" x14ac:dyDescent="0.5">
      <c r="J283" s="2"/>
      <c r="L283" s="2"/>
    </row>
    <row r="284" spans="5:14" x14ac:dyDescent="0.5">
      <c r="J284" s="2"/>
      <c r="L284" s="2"/>
    </row>
    <row r="285" spans="5:14" x14ac:dyDescent="0.5">
      <c r="J285" s="2"/>
      <c r="L285" s="2"/>
    </row>
    <row r="286" spans="5:14" x14ac:dyDescent="0.5">
      <c r="J286" s="2"/>
      <c r="L286" s="2"/>
    </row>
    <row r="287" spans="5:14" x14ac:dyDescent="0.5">
      <c r="J287" s="2"/>
      <c r="L287" s="2"/>
    </row>
    <row r="288" spans="5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</sheetData>
  <autoFilter ref="A1:S27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4" t="s">
        <v>242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O2" s="185" t="s">
        <v>0</v>
      </c>
      <c r="P2" s="185"/>
      <c r="Q2" s="185"/>
      <c r="R2" s="185"/>
      <c r="S2" s="185"/>
      <c r="T2" s="185"/>
      <c r="U2" s="185"/>
      <c r="V2" s="185"/>
      <c r="W2" s="185"/>
      <c r="X2" s="185"/>
      <c r="Y2" s="185"/>
    </row>
    <row r="3" spans="1:26" s="5" customFormat="1" ht="26.25" x14ac:dyDescent="0.55000000000000004">
      <c r="A3" s="186" t="s">
        <v>1</v>
      </c>
      <c r="B3" s="186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89" t="s">
        <v>7</v>
      </c>
      <c r="H3" s="191" t="s">
        <v>8</v>
      </c>
      <c r="I3" s="192"/>
      <c r="J3" s="193"/>
      <c r="K3" s="194" t="s">
        <v>9</v>
      </c>
      <c r="L3" s="181" t="s">
        <v>10</v>
      </c>
      <c r="O3" s="186" t="s">
        <v>1</v>
      </c>
      <c r="P3" s="186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89" t="s">
        <v>7</v>
      </c>
      <c r="V3" s="191" t="s">
        <v>8</v>
      </c>
      <c r="W3" s="192"/>
      <c r="X3" s="193"/>
      <c r="Y3" s="194" t="s">
        <v>9</v>
      </c>
      <c r="Z3" s="181" t="s">
        <v>10</v>
      </c>
    </row>
    <row r="4" spans="1:26" s="5" customFormat="1" ht="27" thickBot="1" x14ac:dyDescent="0.6">
      <c r="A4" s="186"/>
      <c r="B4" s="186"/>
      <c r="C4" s="188"/>
      <c r="D4" s="188"/>
      <c r="E4" s="188"/>
      <c r="F4" s="6" t="s">
        <v>11</v>
      </c>
      <c r="G4" s="190"/>
      <c r="H4" s="7" t="s">
        <v>12</v>
      </c>
      <c r="I4" s="8" t="s">
        <v>13</v>
      </c>
      <c r="J4" s="9" t="s">
        <v>14</v>
      </c>
      <c r="K4" s="195"/>
      <c r="L4" s="181"/>
      <c r="O4" s="186"/>
      <c r="P4" s="186"/>
      <c r="Q4" s="188"/>
      <c r="R4" s="188"/>
      <c r="S4" s="188"/>
      <c r="T4" s="6" t="s">
        <v>11</v>
      </c>
      <c r="U4" s="190"/>
      <c r="V4" s="7" t="s">
        <v>12</v>
      </c>
      <c r="W4" s="8" t="s">
        <v>13</v>
      </c>
      <c r="X4" s="9" t="s">
        <v>14</v>
      </c>
      <c r="Y4" s="195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6" t="s">
        <v>119</v>
      </c>
      <c r="Q107" s="197"/>
      <c r="R107" s="197"/>
      <c r="S107" s="197"/>
      <c r="T107" s="197"/>
      <c r="U107" s="197"/>
      <c r="V107" s="197"/>
      <c r="W107" s="19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1" t="s">
        <v>213</v>
      </c>
      <c r="N205" s="20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2" t="s">
        <v>202</v>
      </c>
      <c r="J207" s="20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9" t="s">
        <v>203</v>
      </c>
      <c r="J208" s="200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9" t="s">
        <v>205</v>
      </c>
      <c r="J210" s="200"/>
      <c r="K210" s="36">
        <v>0</v>
      </c>
    </row>
    <row r="211" spans="1:11" ht="25.5" x14ac:dyDescent="0.55000000000000004">
      <c r="A211" s="1"/>
      <c r="C211" s="31"/>
      <c r="E211" s="31"/>
      <c r="G211" s="31"/>
      <c r="I211" s="199" t="s">
        <v>206</v>
      </c>
      <c r="J211" s="200"/>
      <c r="K211" s="36">
        <v>0</v>
      </c>
    </row>
    <row r="212" spans="1:11" ht="25.5" x14ac:dyDescent="0.55000000000000004">
      <c r="A212" s="1"/>
      <c r="C212" s="31"/>
      <c r="E212" s="31"/>
      <c r="G212" s="31"/>
      <c r="I212" s="199" t="s">
        <v>207</v>
      </c>
      <c r="J212" s="200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9" t="s">
        <v>208</v>
      </c>
      <c r="J213" s="200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9" t="s">
        <v>209</v>
      </c>
      <c r="J214" s="200"/>
      <c r="K214" s="37">
        <v>0</v>
      </c>
    </row>
    <row r="215" spans="1:11" ht="25.5" x14ac:dyDescent="0.55000000000000004">
      <c r="A215" s="1"/>
      <c r="C215" s="31"/>
      <c r="E215" s="31"/>
      <c r="G215" s="31"/>
      <c r="I215" s="199" t="s">
        <v>210</v>
      </c>
      <c r="J215" s="200"/>
      <c r="K215" s="33">
        <f>+K214-K213</f>
        <v>0</v>
      </c>
    </row>
    <row r="216" spans="1:11" ht="25.5" x14ac:dyDescent="0.55000000000000004">
      <c r="G216" s="2"/>
      <c r="I216" s="199" t="s">
        <v>211</v>
      </c>
      <c r="J216" s="200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2025-08-01T04:41:08Z</cp:lastPrinted>
  <dcterms:created xsi:type="dcterms:W3CDTF">2023-12-01T06:41:03Z</dcterms:created>
  <dcterms:modified xsi:type="dcterms:W3CDTF">2025-08-01T04:41:13Z</dcterms:modified>
</cp:coreProperties>
</file>