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458D10E3-4C79-4145-BAED-A455BEF457FE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'1'!$A$1:$S$286</definedName>
    <definedName name="_xlnm._FilterDatabase" localSheetId="13" hidden="1">'10'!$A$1:$S$286</definedName>
    <definedName name="_xlnm._FilterDatabase" localSheetId="14" hidden="1">'11'!$A$1:$S$286</definedName>
    <definedName name="_xlnm._FilterDatabase" localSheetId="15" hidden="1">'12'!$A$1:$S$286</definedName>
    <definedName name="_xlnm._FilterDatabase" localSheetId="16" hidden="1">'13'!$A$1:$S$287</definedName>
    <definedName name="_xlnm._FilterDatabase" localSheetId="17" hidden="1">'14'!$A$1:$S$288</definedName>
    <definedName name="_xlnm._FilterDatabase" localSheetId="18" hidden="1">'15'!$A$1:$S$288</definedName>
    <definedName name="_xlnm._FilterDatabase" localSheetId="19" hidden="1">'16'!$A$1:$S$287</definedName>
    <definedName name="_xlnm._FilterDatabase" localSheetId="20" hidden="1">'17'!$A$1:$S$289</definedName>
    <definedName name="_xlnm._FilterDatabase" localSheetId="21" hidden="1">'18'!$A$1:$S$289</definedName>
    <definedName name="_xlnm._FilterDatabase" localSheetId="22" hidden="1">'19'!$A$1:$S$290</definedName>
    <definedName name="_xlnm._FilterDatabase" localSheetId="5" hidden="1">'2'!$A$1:$S$286</definedName>
    <definedName name="_xlnm._FilterDatabase" localSheetId="23" hidden="1">'20'!$A$1:$S$289</definedName>
    <definedName name="_xlnm._FilterDatabase" localSheetId="24" hidden="1">'21'!$A$1:$S$290</definedName>
    <definedName name="_xlnm._FilterDatabase" localSheetId="25" hidden="1">'22'!$A$1:$S$287</definedName>
    <definedName name="_xlnm._FilterDatabase" localSheetId="26" hidden="1">'23'!$A$1:$S$287</definedName>
    <definedName name="_xlnm._FilterDatabase" localSheetId="27" hidden="1">'24'!$A$1:$S$287</definedName>
    <definedName name="_xlnm._FilterDatabase" localSheetId="28" hidden="1">'25'!$A$1:$S$287</definedName>
    <definedName name="_xlnm._FilterDatabase" localSheetId="29" hidden="1">'26'!$A$1:$S$288</definedName>
    <definedName name="_xlnm._FilterDatabase" localSheetId="30" hidden="1">'27'!$A$1:$S$288</definedName>
    <definedName name="_xlnm._FilterDatabase" localSheetId="31" hidden="1">'28'!$A$1:$S$288</definedName>
    <definedName name="_xlnm._FilterDatabase" localSheetId="32" hidden="1">'29'!$A$1:$S$288</definedName>
    <definedName name="_xlnm._FilterDatabase" localSheetId="6" hidden="1">'3'!$A$1:$S$286</definedName>
    <definedName name="_xlnm._FilterDatabase" localSheetId="33" hidden="1">'30'!$A$1:$S$288</definedName>
    <definedName name="_xlnm._FilterDatabase" localSheetId="35" hidden="1">'31'!$A$1:$Y$216</definedName>
    <definedName name="_xlnm._FilterDatabase" localSheetId="34" hidden="1">'31.'!$A$1:$S$289</definedName>
    <definedName name="_xlnm._FilterDatabase" localSheetId="7" hidden="1">'4'!$A$1:$S$286</definedName>
    <definedName name="_xlnm._FilterDatabase" localSheetId="8" hidden="1">'5'!$A$1:$S$286</definedName>
    <definedName name="_xlnm._FilterDatabase" localSheetId="9" hidden="1">'6'!$A$1:$S$286</definedName>
    <definedName name="_xlnm._FilterDatabase" localSheetId="10" hidden="1">'7'!$A$1:$S$286</definedName>
    <definedName name="_xlnm._FilterDatabase" localSheetId="11" hidden="1">'8'!$A$1:$S$286</definedName>
    <definedName name="_xlnm._FilterDatabase" localSheetId="12" hidden="1">'9'!$A$1:$S$286</definedName>
    <definedName name="_xlnm._FilterDatabase" localSheetId="0" hidden="1">'DATA POS'!$A$1:$J$536</definedName>
    <definedName name="_xlnm._FilterDatabase" localSheetId="3" hidden="1">ยกมา!$A$1:$S$286</definedName>
    <definedName name="_xlnm._FilterDatabase" localSheetId="2" hidden="1">สรุป!$A$4:$AC$286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8" l="1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K27" i="8"/>
  <c r="K28" i="8"/>
  <c r="K29" i="8"/>
  <c r="K30" i="8"/>
  <c r="K31" i="8"/>
  <c r="K32" i="8"/>
  <c r="K33" i="8"/>
  <c r="K34" i="8"/>
  <c r="J34" i="8" s="1"/>
  <c r="K35" i="8"/>
  <c r="K36" i="8"/>
  <c r="K37" i="8"/>
  <c r="K38" i="8"/>
  <c r="K39" i="8"/>
  <c r="K40" i="8"/>
  <c r="K41" i="8"/>
  <c r="K42" i="8"/>
  <c r="J42" i="8" s="1"/>
  <c r="K43" i="8"/>
  <c r="K44" i="8"/>
  <c r="K45" i="8"/>
  <c r="K46" i="8"/>
  <c r="K47" i="8"/>
  <c r="K48" i="8"/>
  <c r="K49" i="8"/>
  <c r="K50" i="8"/>
  <c r="J50" i="8" s="1"/>
  <c r="K51" i="8"/>
  <c r="K52" i="8"/>
  <c r="K53" i="8"/>
  <c r="K54" i="8"/>
  <c r="K55" i="8"/>
  <c r="K56" i="8"/>
  <c r="K57" i="8"/>
  <c r="K58" i="8"/>
  <c r="J58" i="8" s="1"/>
  <c r="K59" i="8"/>
  <c r="K60" i="8"/>
  <c r="K61" i="8"/>
  <c r="K62" i="8"/>
  <c r="K63" i="8"/>
  <c r="K64" i="8"/>
  <c r="K65" i="8"/>
  <c r="K66" i="8"/>
  <c r="J66" i="8" s="1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J82" i="8" s="1"/>
  <c r="K83" i="8"/>
  <c r="K84" i="8"/>
  <c r="K85" i="8"/>
  <c r="K86" i="8"/>
  <c r="K87" i="8"/>
  <c r="K88" i="8"/>
  <c r="K89" i="8"/>
  <c r="K90" i="8"/>
  <c r="J90" i="8" s="1"/>
  <c r="K91" i="8"/>
  <c r="K92" i="8"/>
  <c r="K93" i="8"/>
  <c r="K94" i="8"/>
  <c r="K95" i="8"/>
  <c r="K96" i="8"/>
  <c r="K97" i="8"/>
  <c r="K98" i="8"/>
  <c r="J98" i="8" s="1"/>
  <c r="K99" i="8"/>
  <c r="K100" i="8"/>
  <c r="K101" i="8"/>
  <c r="K102" i="8"/>
  <c r="K103" i="8"/>
  <c r="K104" i="8"/>
  <c r="K105" i="8"/>
  <c r="K106" i="8"/>
  <c r="J106" i="8" s="1"/>
  <c r="K107" i="8"/>
  <c r="K108" i="8"/>
  <c r="K109" i="8"/>
  <c r="K110" i="8"/>
  <c r="K111" i="8"/>
  <c r="K112" i="8"/>
  <c r="K113" i="8"/>
  <c r="K114" i="8"/>
  <c r="J114" i="8" s="1"/>
  <c r="K115" i="8"/>
  <c r="K116" i="8"/>
  <c r="K117" i="8"/>
  <c r="K118" i="8"/>
  <c r="K119" i="8"/>
  <c r="K120" i="8"/>
  <c r="K121" i="8"/>
  <c r="K122" i="8"/>
  <c r="J122" i="8" s="1"/>
  <c r="K123" i="8"/>
  <c r="K124" i="8"/>
  <c r="K125" i="8"/>
  <c r="K126" i="8"/>
  <c r="K127" i="8"/>
  <c r="K128" i="8"/>
  <c r="K129" i="8"/>
  <c r="K130" i="8"/>
  <c r="J130" i="8" s="1"/>
  <c r="K131" i="8"/>
  <c r="K132" i="8"/>
  <c r="K133" i="8"/>
  <c r="K134" i="8"/>
  <c r="K135" i="8"/>
  <c r="K136" i="8"/>
  <c r="K137" i="8"/>
  <c r="K138" i="8"/>
  <c r="J138" i="8" s="1"/>
  <c r="K139" i="8"/>
  <c r="K140" i="8"/>
  <c r="K141" i="8"/>
  <c r="K142" i="8"/>
  <c r="K143" i="8"/>
  <c r="K144" i="8"/>
  <c r="K145" i="8"/>
  <c r="K146" i="8"/>
  <c r="J146" i="8" s="1"/>
  <c r="K147" i="8"/>
  <c r="K148" i="8"/>
  <c r="K149" i="8"/>
  <c r="K150" i="8"/>
  <c r="K151" i="8"/>
  <c r="K152" i="8"/>
  <c r="K153" i="8"/>
  <c r="K154" i="8"/>
  <c r="J154" i="8" s="1"/>
  <c r="K155" i="8"/>
  <c r="K156" i="8"/>
  <c r="K157" i="8"/>
  <c r="K158" i="8"/>
  <c r="K159" i="8"/>
  <c r="K160" i="8"/>
  <c r="K161" i="8"/>
  <c r="K162" i="8"/>
  <c r="J162" i="8" s="1"/>
  <c r="K163" i="8"/>
  <c r="K164" i="8"/>
  <c r="K165" i="8"/>
  <c r="K166" i="8"/>
  <c r="K167" i="8"/>
  <c r="K168" i="8"/>
  <c r="K169" i="8"/>
  <c r="K170" i="8"/>
  <c r="J170" i="8" s="1"/>
  <c r="K171" i="8"/>
  <c r="K172" i="8"/>
  <c r="K173" i="8"/>
  <c r="K174" i="8"/>
  <c r="K175" i="8"/>
  <c r="K176" i="8"/>
  <c r="K177" i="8"/>
  <c r="K178" i="8"/>
  <c r="J178" i="8" s="1"/>
  <c r="K179" i="8"/>
  <c r="K180" i="8"/>
  <c r="K181" i="8"/>
  <c r="K182" i="8"/>
  <c r="K183" i="8"/>
  <c r="J183" i="8" s="1"/>
  <c r="K184" i="8"/>
  <c r="K185" i="8"/>
  <c r="K186" i="8"/>
  <c r="J186" i="8" s="1"/>
  <c r="K187" i="8"/>
  <c r="K188" i="8"/>
  <c r="K189" i="8"/>
  <c r="K190" i="8"/>
  <c r="K191" i="8"/>
  <c r="J191" i="8" s="1"/>
  <c r="K192" i="8"/>
  <c r="K193" i="8"/>
  <c r="K194" i="8"/>
  <c r="J194" i="8" s="1"/>
  <c r="K195" i="8"/>
  <c r="K196" i="8"/>
  <c r="K197" i="8"/>
  <c r="K198" i="8"/>
  <c r="K199" i="8"/>
  <c r="J199" i="8" s="1"/>
  <c r="K200" i="8"/>
  <c r="K201" i="8"/>
  <c r="K202" i="8"/>
  <c r="J202" i="8" s="1"/>
  <c r="K203" i="8"/>
  <c r="K204" i="8"/>
  <c r="K205" i="8"/>
  <c r="K206" i="8"/>
  <c r="K207" i="8"/>
  <c r="J207" i="8" s="1"/>
  <c r="K208" i="8"/>
  <c r="K209" i="8"/>
  <c r="K210" i="8"/>
  <c r="J210" i="8" s="1"/>
  <c r="K211" i="8"/>
  <c r="K212" i="8"/>
  <c r="K213" i="8"/>
  <c r="K214" i="8"/>
  <c r="K215" i="8"/>
  <c r="K216" i="8"/>
  <c r="K217" i="8"/>
  <c r="K218" i="8"/>
  <c r="J218" i="8" s="1"/>
  <c r="K219" i="8"/>
  <c r="K220" i="8"/>
  <c r="K221" i="8"/>
  <c r="K222" i="8"/>
  <c r="K223" i="8"/>
  <c r="J223" i="8" s="1"/>
  <c r="K224" i="8"/>
  <c r="K225" i="8"/>
  <c r="K226" i="8"/>
  <c r="J226" i="8" s="1"/>
  <c r="K227" i="8"/>
  <c r="K228" i="8"/>
  <c r="K229" i="8"/>
  <c r="K230" i="8"/>
  <c r="K231" i="8"/>
  <c r="J231" i="8" s="1"/>
  <c r="K232" i="8"/>
  <c r="K233" i="8"/>
  <c r="K234" i="8"/>
  <c r="J234" i="8" s="1"/>
  <c r="K235" i="8"/>
  <c r="K236" i="8"/>
  <c r="K237" i="8"/>
  <c r="K238" i="8"/>
  <c r="K239" i="8"/>
  <c r="J239" i="8" s="1"/>
  <c r="K240" i="8"/>
  <c r="K241" i="8"/>
  <c r="K242" i="8"/>
  <c r="J242" i="8" s="1"/>
  <c r="K243" i="8"/>
  <c r="K244" i="8"/>
  <c r="K245" i="8"/>
  <c r="K246" i="8"/>
  <c r="K247" i="8"/>
  <c r="J247" i="8" s="1"/>
  <c r="K248" i="8"/>
  <c r="K249" i="8"/>
  <c r="K250" i="8"/>
  <c r="J250" i="8" s="1"/>
  <c r="K251" i="8"/>
  <c r="K252" i="8"/>
  <c r="K253" i="8"/>
  <c r="K254" i="8"/>
  <c r="K255" i="8"/>
  <c r="J255" i="8" s="1"/>
  <c r="K256" i="8"/>
  <c r="K257" i="8"/>
  <c r="J257" i="8" s="1"/>
  <c r="K258" i="8"/>
  <c r="J258" i="8" s="1"/>
  <c r="K259" i="8"/>
  <c r="K260" i="8"/>
  <c r="K261" i="8"/>
  <c r="K262" i="8"/>
  <c r="K263" i="8"/>
  <c r="J263" i="8" s="1"/>
  <c r="K264" i="8"/>
  <c r="K265" i="8"/>
  <c r="J265" i="8" s="1"/>
  <c r="K266" i="8"/>
  <c r="J266" i="8" s="1"/>
  <c r="K267" i="8"/>
  <c r="K268" i="8"/>
  <c r="K269" i="8"/>
  <c r="K270" i="8"/>
  <c r="K271" i="8"/>
  <c r="P271" i="8" s="1"/>
  <c r="K272" i="8"/>
  <c r="K273" i="8"/>
  <c r="J273" i="8" s="1"/>
  <c r="K274" i="8"/>
  <c r="J274" i="8" s="1"/>
  <c r="K275" i="8"/>
  <c r="J275" i="8" s="1"/>
  <c r="K6" i="8"/>
  <c r="K7" i="8"/>
  <c r="K8" i="8"/>
  <c r="K9" i="8"/>
  <c r="K10" i="8"/>
  <c r="K11" i="8"/>
  <c r="K12" i="8"/>
  <c r="J12" i="8" s="1"/>
  <c r="K13" i="8"/>
  <c r="J13" i="8" s="1"/>
  <c r="K14" i="8"/>
  <c r="K15" i="8"/>
  <c r="K16" i="8"/>
  <c r="K17" i="8"/>
  <c r="K18" i="8"/>
  <c r="K19" i="8"/>
  <c r="K20" i="8"/>
  <c r="J20" i="8" s="1"/>
  <c r="K21" i="8"/>
  <c r="J21" i="8" s="1"/>
  <c r="K22" i="8"/>
  <c r="K23" i="8"/>
  <c r="K24" i="8"/>
  <c r="K25" i="8"/>
  <c r="J25" i="8" s="1"/>
  <c r="K26" i="8"/>
  <c r="J63" i="8"/>
  <c r="J64" i="8"/>
  <c r="J65" i="8"/>
  <c r="J67" i="8"/>
  <c r="J68" i="8"/>
  <c r="J69" i="8"/>
  <c r="J70" i="8"/>
  <c r="J71" i="8"/>
  <c r="J72" i="8"/>
  <c r="J73" i="8"/>
  <c r="J75" i="8"/>
  <c r="J76" i="8"/>
  <c r="J77" i="8"/>
  <c r="J78" i="8"/>
  <c r="J79" i="8"/>
  <c r="J80" i="8"/>
  <c r="J81" i="8"/>
  <c r="J83" i="8"/>
  <c r="J84" i="8"/>
  <c r="J85" i="8"/>
  <c r="J86" i="8"/>
  <c r="J87" i="8"/>
  <c r="J88" i="8"/>
  <c r="J89" i="8"/>
  <c r="J91" i="8"/>
  <c r="J92" i="8"/>
  <c r="J93" i="8"/>
  <c r="J94" i="8"/>
  <c r="J95" i="8"/>
  <c r="J96" i="8"/>
  <c r="J97" i="8"/>
  <c r="J99" i="8"/>
  <c r="J100" i="8"/>
  <c r="J101" i="8"/>
  <c r="J102" i="8"/>
  <c r="J103" i="8"/>
  <c r="J104" i="8"/>
  <c r="J105" i="8"/>
  <c r="J107" i="8"/>
  <c r="J108" i="8"/>
  <c r="J109" i="8"/>
  <c r="J110" i="8"/>
  <c r="J111" i="8"/>
  <c r="J112" i="8"/>
  <c r="J113" i="8"/>
  <c r="J115" i="8"/>
  <c r="J116" i="8"/>
  <c r="J117" i="8"/>
  <c r="J118" i="8"/>
  <c r="J119" i="8"/>
  <c r="J120" i="8"/>
  <c r="J121" i="8"/>
  <c r="J123" i="8"/>
  <c r="J124" i="8"/>
  <c r="J125" i="8"/>
  <c r="J126" i="8"/>
  <c r="J127" i="8"/>
  <c r="J128" i="8"/>
  <c r="J129" i="8"/>
  <c r="J131" i="8"/>
  <c r="J132" i="8"/>
  <c r="J133" i="8"/>
  <c r="J134" i="8"/>
  <c r="J135" i="8"/>
  <c r="J136" i="8"/>
  <c r="J137" i="8"/>
  <c r="J139" i="8"/>
  <c r="J140" i="8"/>
  <c r="J141" i="8"/>
  <c r="J142" i="8"/>
  <c r="J143" i="8"/>
  <c r="J144" i="8"/>
  <c r="J145" i="8"/>
  <c r="J147" i="8"/>
  <c r="J148" i="8"/>
  <c r="J149" i="8"/>
  <c r="J150" i="8"/>
  <c r="J151" i="8"/>
  <c r="J152" i="8"/>
  <c r="J153" i="8"/>
  <c r="J155" i="8"/>
  <c r="J156" i="8"/>
  <c r="J157" i="8"/>
  <c r="J158" i="8"/>
  <c r="J159" i="8"/>
  <c r="J160" i="8"/>
  <c r="J161" i="8"/>
  <c r="J163" i="8"/>
  <c r="J164" i="8"/>
  <c r="J165" i="8"/>
  <c r="J166" i="8"/>
  <c r="J167" i="8"/>
  <c r="J168" i="8"/>
  <c r="J169" i="8"/>
  <c r="J171" i="8"/>
  <c r="J172" i="8"/>
  <c r="J173" i="8"/>
  <c r="J174" i="8"/>
  <c r="J175" i="8"/>
  <c r="J176" i="8"/>
  <c r="J177" i="8"/>
  <c r="J179" i="8"/>
  <c r="J180" i="8"/>
  <c r="J181" i="8"/>
  <c r="J182" i="8"/>
  <c r="J184" i="8"/>
  <c r="J185" i="8"/>
  <c r="J187" i="8"/>
  <c r="J188" i="8"/>
  <c r="J189" i="8"/>
  <c r="J190" i="8"/>
  <c r="J192" i="8"/>
  <c r="J193" i="8"/>
  <c r="J195" i="8"/>
  <c r="J196" i="8"/>
  <c r="J197" i="8"/>
  <c r="J198" i="8"/>
  <c r="J200" i="8"/>
  <c r="J201" i="8"/>
  <c r="J203" i="8"/>
  <c r="J204" i="8"/>
  <c r="J205" i="8"/>
  <c r="J206" i="8"/>
  <c r="J208" i="8"/>
  <c r="J209" i="8"/>
  <c r="J211" i="8"/>
  <c r="J212" i="8"/>
  <c r="J213" i="8"/>
  <c r="J214" i="8"/>
  <c r="J215" i="8"/>
  <c r="J216" i="8"/>
  <c r="J217" i="8"/>
  <c r="J219" i="8"/>
  <c r="J220" i="8"/>
  <c r="J221" i="8"/>
  <c r="J222" i="8"/>
  <c r="J224" i="8"/>
  <c r="J225" i="8"/>
  <c r="J227" i="8"/>
  <c r="J228" i="8"/>
  <c r="J229" i="8"/>
  <c r="J230" i="8"/>
  <c r="J232" i="8"/>
  <c r="J233" i="8"/>
  <c r="J235" i="8"/>
  <c r="J236" i="8"/>
  <c r="J237" i="8"/>
  <c r="J238" i="8"/>
  <c r="J240" i="8"/>
  <c r="J241" i="8"/>
  <c r="J243" i="8"/>
  <c r="J244" i="8"/>
  <c r="J245" i="8"/>
  <c r="J246" i="8"/>
  <c r="J248" i="8"/>
  <c r="J249" i="8"/>
  <c r="J251" i="8"/>
  <c r="J252" i="8"/>
  <c r="J253" i="8"/>
  <c r="J254" i="8"/>
  <c r="J256" i="8"/>
  <c r="J259" i="8"/>
  <c r="J260" i="8"/>
  <c r="J261" i="8"/>
  <c r="J262" i="8"/>
  <c r="J264" i="8"/>
  <c r="J267" i="8"/>
  <c r="J268" i="8"/>
  <c r="J269" i="8"/>
  <c r="J270" i="8"/>
  <c r="J272" i="8"/>
  <c r="J45" i="8"/>
  <c r="J46" i="8"/>
  <c r="J47" i="8"/>
  <c r="J48" i="8"/>
  <c r="J49" i="8"/>
  <c r="J51" i="8"/>
  <c r="J52" i="8"/>
  <c r="J53" i="8"/>
  <c r="J54" i="8"/>
  <c r="J55" i="8"/>
  <c r="J56" i="8"/>
  <c r="J57" i="8"/>
  <c r="J59" i="8"/>
  <c r="J60" i="8"/>
  <c r="J61" i="8"/>
  <c r="J62" i="8"/>
  <c r="J27" i="8"/>
  <c r="J28" i="8"/>
  <c r="J29" i="8"/>
  <c r="J30" i="8"/>
  <c r="J31" i="8"/>
  <c r="J32" i="8"/>
  <c r="J33" i="8"/>
  <c r="J35" i="8"/>
  <c r="J36" i="8"/>
  <c r="J37" i="8"/>
  <c r="J38" i="8"/>
  <c r="J39" i="8"/>
  <c r="J40" i="8"/>
  <c r="J41" i="8"/>
  <c r="J43" i="8"/>
  <c r="J44" i="8"/>
  <c r="J6" i="8"/>
  <c r="J7" i="8"/>
  <c r="J8" i="8"/>
  <c r="J9" i="8"/>
  <c r="J10" i="8"/>
  <c r="J11" i="8"/>
  <c r="J14" i="8"/>
  <c r="J15" i="8"/>
  <c r="J16" i="8"/>
  <c r="J17" i="8"/>
  <c r="J18" i="8"/>
  <c r="J19" i="8"/>
  <c r="J22" i="8"/>
  <c r="J23" i="8"/>
  <c r="J24" i="8"/>
  <c r="J26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G74" i="8" s="1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P267" i="8"/>
  <c r="P268" i="8"/>
  <c r="P269" i="8"/>
  <c r="P270" i="8"/>
  <c r="P272" i="8"/>
  <c r="P275" i="8"/>
  <c r="R263" i="83"/>
  <c r="R264" i="83"/>
  <c r="R265" i="83"/>
  <c r="R266" i="83"/>
  <c r="R267" i="83"/>
  <c r="R268" i="83"/>
  <c r="R269" i="83"/>
  <c r="R270" i="83"/>
  <c r="R271" i="83"/>
  <c r="R272" i="83"/>
  <c r="P263" i="83"/>
  <c r="P264" i="83"/>
  <c r="P265" i="83"/>
  <c r="P266" i="83"/>
  <c r="P267" i="83"/>
  <c r="P268" i="83"/>
  <c r="P269" i="83"/>
  <c r="P270" i="83"/>
  <c r="P271" i="83"/>
  <c r="P272" i="83"/>
  <c r="P273" i="83"/>
  <c r="M263" i="83"/>
  <c r="M264" i="83"/>
  <c r="M265" i="83"/>
  <c r="M266" i="83"/>
  <c r="M267" i="83"/>
  <c r="M268" i="83"/>
  <c r="M269" i="83"/>
  <c r="M270" i="83"/>
  <c r="M271" i="83"/>
  <c r="M272" i="83"/>
  <c r="M273" i="83"/>
  <c r="J263" i="83"/>
  <c r="J264" i="83"/>
  <c r="J265" i="83"/>
  <c r="J266" i="83"/>
  <c r="J267" i="83"/>
  <c r="J268" i="83"/>
  <c r="J269" i="83"/>
  <c r="J270" i="83"/>
  <c r="J271" i="83"/>
  <c r="G263" i="83"/>
  <c r="G264" i="83"/>
  <c r="G265" i="83"/>
  <c r="G266" i="83"/>
  <c r="G267" i="83"/>
  <c r="G268" i="83"/>
  <c r="G269" i="83"/>
  <c r="G270" i="83"/>
  <c r="G271" i="83"/>
  <c r="G272" i="83"/>
  <c r="M266" i="107"/>
  <c r="P266" i="107" s="1"/>
  <c r="M267" i="107"/>
  <c r="M268" i="107"/>
  <c r="M269" i="107"/>
  <c r="P269" i="107" s="1"/>
  <c r="M270" i="107"/>
  <c r="M271" i="107"/>
  <c r="P271" i="107" s="1"/>
  <c r="M275" i="107"/>
  <c r="P275" i="107" s="1"/>
  <c r="M276" i="107"/>
  <c r="P276" i="107" s="1"/>
  <c r="R264" i="107"/>
  <c r="R265" i="107"/>
  <c r="R266" i="107"/>
  <c r="R267" i="107"/>
  <c r="R268" i="107"/>
  <c r="R269" i="107"/>
  <c r="R270" i="107"/>
  <c r="R271" i="107"/>
  <c r="R275" i="107"/>
  <c r="R276" i="107"/>
  <c r="P267" i="107"/>
  <c r="P268" i="107"/>
  <c r="P270" i="107"/>
  <c r="E249" i="107"/>
  <c r="E271" i="107"/>
  <c r="N284" i="106"/>
  <c r="R261" i="106"/>
  <c r="R262" i="106"/>
  <c r="R263" i="106"/>
  <c r="R264" i="106"/>
  <c r="R265" i="106"/>
  <c r="R266" i="106"/>
  <c r="R267" i="106"/>
  <c r="R268" i="106"/>
  <c r="R269" i="106"/>
  <c r="R270" i="106"/>
  <c r="R271" i="106"/>
  <c r="R274" i="106"/>
  <c r="R275" i="106"/>
  <c r="P271" i="106"/>
  <c r="P274" i="106"/>
  <c r="E249" i="106"/>
  <c r="E271" i="106"/>
  <c r="E274" i="106"/>
  <c r="E271" i="105"/>
  <c r="R275" i="104"/>
  <c r="R269" i="104"/>
  <c r="R270" i="104"/>
  <c r="R271" i="104"/>
  <c r="R274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71" i="104"/>
  <c r="P274" i="104"/>
  <c r="P275" i="104"/>
  <c r="E249" i="104"/>
  <c r="E271" i="104"/>
  <c r="R258" i="103"/>
  <c r="R259" i="103"/>
  <c r="R260" i="103"/>
  <c r="R261" i="103"/>
  <c r="R262" i="103"/>
  <c r="R263" i="103"/>
  <c r="R264" i="103"/>
  <c r="R265" i="103"/>
  <c r="R266" i="103"/>
  <c r="R267" i="103"/>
  <c r="R268" i="103"/>
  <c r="R269" i="103"/>
  <c r="R270" i="103"/>
  <c r="R271" i="103"/>
  <c r="R274" i="103"/>
  <c r="R275" i="103"/>
  <c r="P271" i="103"/>
  <c r="P274" i="103"/>
  <c r="P275" i="103"/>
  <c r="E271" i="103"/>
  <c r="E274" i="103"/>
  <c r="E275" i="103"/>
  <c r="R269" i="102"/>
  <c r="R270" i="102"/>
  <c r="R271" i="102"/>
  <c r="R274" i="102"/>
  <c r="R275" i="102"/>
  <c r="R257" i="102"/>
  <c r="R258" i="102"/>
  <c r="R259" i="102"/>
  <c r="R260" i="102"/>
  <c r="R261" i="102"/>
  <c r="R262" i="102"/>
  <c r="R263" i="102"/>
  <c r="R264" i="102"/>
  <c r="R265" i="102"/>
  <c r="R266" i="102"/>
  <c r="R267" i="102"/>
  <c r="R268" i="102"/>
  <c r="P271" i="102"/>
  <c r="P274" i="102"/>
  <c r="P275" i="102"/>
  <c r="E271" i="102"/>
  <c r="E274" i="102"/>
  <c r="M258" i="87"/>
  <c r="M259" i="87"/>
  <c r="M260" i="87"/>
  <c r="M261" i="87"/>
  <c r="M262" i="87"/>
  <c r="M263" i="87"/>
  <c r="M264" i="87"/>
  <c r="M265" i="87"/>
  <c r="M266" i="87"/>
  <c r="M267" i="87"/>
  <c r="M268" i="87"/>
  <c r="M269" i="87"/>
  <c r="M270" i="87"/>
  <c r="J267" i="87"/>
  <c r="J268" i="87"/>
  <c r="E268" i="88" s="1"/>
  <c r="J269" i="87"/>
  <c r="E269" i="88" s="1"/>
  <c r="P263" i="88"/>
  <c r="P264" i="88"/>
  <c r="P271" i="88"/>
  <c r="P272" i="88"/>
  <c r="M260" i="88"/>
  <c r="M261" i="88"/>
  <c r="M262" i="88"/>
  <c r="M263" i="88"/>
  <c r="M264" i="88"/>
  <c r="M265" i="88"/>
  <c r="P265" i="88" s="1"/>
  <c r="M266" i="88"/>
  <c r="P266" i="88" s="1"/>
  <c r="M267" i="88"/>
  <c r="P267" i="88" s="1"/>
  <c r="M268" i="88"/>
  <c r="P268" i="88" s="1"/>
  <c r="M269" i="88"/>
  <c r="P269" i="88" s="1"/>
  <c r="M270" i="88"/>
  <c r="P270" i="88" s="1"/>
  <c r="M271" i="88"/>
  <c r="M272" i="88"/>
  <c r="E267" i="88"/>
  <c r="J267" i="88"/>
  <c r="J268" i="88"/>
  <c r="J269" i="88"/>
  <c r="E260" i="77"/>
  <c r="G260" i="77" s="1"/>
  <c r="E261" i="77"/>
  <c r="E262" i="77"/>
  <c r="E263" i="77"/>
  <c r="G263" i="77" s="1"/>
  <c r="J263" i="77" s="1"/>
  <c r="E264" i="77"/>
  <c r="G264" i="77" s="1"/>
  <c r="J264" i="77" s="1"/>
  <c r="E265" i="77"/>
  <c r="E266" i="77"/>
  <c r="E267" i="77"/>
  <c r="G267" i="77" s="1"/>
  <c r="J267" i="77" s="1"/>
  <c r="E268" i="77"/>
  <c r="G268" i="77" s="1"/>
  <c r="J268" i="77" s="1"/>
  <c r="E269" i="77"/>
  <c r="E270" i="77"/>
  <c r="E271" i="77"/>
  <c r="G271" i="77" s="1"/>
  <c r="J271" i="77" s="1"/>
  <c r="E272" i="77"/>
  <c r="G272" i="77" s="1"/>
  <c r="J272" i="77" s="1"/>
  <c r="G259" i="77"/>
  <c r="G261" i="77"/>
  <c r="G262" i="77"/>
  <c r="G265" i="77"/>
  <c r="G266" i="77"/>
  <c r="J266" i="77" s="1"/>
  <c r="G269" i="77"/>
  <c r="J269" i="77" s="1"/>
  <c r="G270" i="77"/>
  <c r="J270" i="77" s="1"/>
  <c r="J265" i="77"/>
  <c r="J273" i="77"/>
  <c r="M262" i="77"/>
  <c r="M263" i="77"/>
  <c r="M264" i="77"/>
  <c r="M265" i="77"/>
  <c r="M266" i="77"/>
  <c r="M267" i="77"/>
  <c r="M268" i="77"/>
  <c r="M269" i="77"/>
  <c r="M270" i="77"/>
  <c r="M271" i="77"/>
  <c r="M272" i="77"/>
  <c r="M273" i="77"/>
  <c r="R263" i="77"/>
  <c r="R264" i="77"/>
  <c r="R265" i="77"/>
  <c r="R266" i="77"/>
  <c r="R267" i="77"/>
  <c r="R268" i="77"/>
  <c r="R269" i="77"/>
  <c r="R270" i="77"/>
  <c r="R271" i="77"/>
  <c r="R272" i="77"/>
  <c r="R273" i="77"/>
  <c r="P261" i="77"/>
  <c r="P262" i="77"/>
  <c r="P263" i="77"/>
  <c r="P264" i="77"/>
  <c r="P265" i="77"/>
  <c r="P266" i="77"/>
  <c r="P267" i="77"/>
  <c r="P268" i="77"/>
  <c r="P269" i="77"/>
  <c r="P270" i="77"/>
  <c r="P271" i="77"/>
  <c r="P272" i="77"/>
  <c r="P273" i="77"/>
  <c r="R265" i="74"/>
  <c r="R266" i="74"/>
  <c r="R267" i="74"/>
  <c r="R268" i="74"/>
  <c r="R269" i="74"/>
  <c r="R270" i="74"/>
  <c r="R271" i="74"/>
  <c r="R272" i="74"/>
  <c r="R273" i="74"/>
  <c r="P265" i="74"/>
  <c r="P266" i="74"/>
  <c r="P267" i="74"/>
  <c r="P268" i="74"/>
  <c r="P269" i="74"/>
  <c r="P270" i="74"/>
  <c r="P271" i="74"/>
  <c r="P272" i="74"/>
  <c r="M265" i="74"/>
  <c r="M266" i="74"/>
  <c r="M267" i="74"/>
  <c r="M268" i="74"/>
  <c r="M269" i="74"/>
  <c r="M270" i="74"/>
  <c r="M271" i="74"/>
  <c r="M272" i="74"/>
  <c r="M273" i="74"/>
  <c r="J265" i="74"/>
  <c r="J266" i="74"/>
  <c r="J267" i="74"/>
  <c r="J268" i="74"/>
  <c r="J269" i="74"/>
  <c r="J270" i="74"/>
  <c r="J271" i="74"/>
  <c r="J272" i="74"/>
  <c r="J273" i="74"/>
  <c r="G263" i="74"/>
  <c r="G264" i="74"/>
  <c r="G265" i="74"/>
  <c r="G266" i="74"/>
  <c r="G267" i="74"/>
  <c r="G268" i="74"/>
  <c r="G269" i="74"/>
  <c r="G270" i="74"/>
  <c r="G271" i="74"/>
  <c r="G272" i="74"/>
  <c r="E270" i="101"/>
  <c r="G270" i="101" s="1"/>
  <c r="J270" i="101" s="1"/>
  <c r="E270" i="102" s="1"/>
  <c r="G270" i="102" s="1"/>
  <c r="J270" i="102" s="1"/>
  <c r="E270" i="103" s="1"/>
  <c r="G270" i="103" s="1"/>
  <c r="J270" i="103" s="1"/>
  <c r="E270" i="104" s="1"/>
  <c r="G270" i="104" s="1"/>
  <c r="J270" i="104" s="1"/>
  <c r="E270" i="105" s="1"/>
  <c r="G270" i="105" s="1"/>
  <c r="J270" i="105" s="1"/>
  <c r="E270" i="106" s="1"/>
  <c r="G270" i="106" s="1"/>
  <c r="J270" i="106" s="1"/>
  <c r="E270" i="107" s="1"/>
  <c r="G270" i="107" s="1"/>
  <c r="J270" i="107" s="1"/>
  <c r="M270" i="101"/>
  <c r="M270" i="103"/>
  <c r="P270" i="103" s="1"/>
  <c r="M270" i="104"/>
  <c r="P270" i="104" s="1"/>
  <c r="M270" i="105"/>
  <c r="M270" i="106"/>
  <c r="P270" i="106" s="1"/>
  <c r="M270" i="102"/>
  <c r="P270" i="102" s="1"/>
  <c r="J74" i="8" l="1"/>
  <c r="J271" i="8"/>
  <c r="P273" i="8"/>
  <c r="P274" i="8"/>
  <c r="E249" i="99"/>
  <c r="R260" i="98"/>
  <c r="R261" i="98"/>
  <c r="R262" i="98"/>
  <c r="R263" i="98"/>
  <c r="R264" i="98"/>
  <c r="R265" i="98"/>
  <c r="R266" i="98"/>
  <c r="R267" i="98"/>
  <c r="R268" i="98"/>
  <c r="R269" i="98"/>
  <c r="R273" i="98"/>
  <c r="E249" i="98"/>
  <c r="E273" i="98"/>
  <c r="E249" i="97"/>
  <c r="R261" i="95"/>
  <c r="R262" i="95"/>
  <c r="R263" i="95"/>
  <c r="R264" i="95"/>
  <c r="R265" i="95"/>
  <c r="R266" i="95"/>
  <c r="R267" i="95"/>
  <c r="R268" i="95"/>
  <c r="R269" i="95"/>
  <c r="R276" i="95"/>
  <c r="E249" i="95"/>
  <c r="E249" i="94" l="1"/>
  <c r="P275" i="93"/>
  <c r="P260" i="8"/>
  <c r="P261" i="8"/>
  <c r="P262" i="8"/>
  <c r="P263" i="8"/>
  <c r="P264" i="8"/>
  <c r="P265" i="8"/>
  <c r="P266" i="8"/>
  <c r="M269" i="76"/>
  <c r="M268" i="76"/>
  <c r="E268" i="76"/>
  <c r="G268" i="76" s="1"/>
  <c r="J268" i="76" s="1"/>
  <c r="M267" i="76"/>
  <c r="E267" i="76"/>
  <c r="G267" i="76" s="1"/>
  <c r="J267" i="76" s="1"/>
  <c r="M266" i="76"/>
  <c r="E266" i="76"/>
  <c r="G266" i="76" s="1"/>
  <c r="J266" i="76" s="1"/>
  <c r="M265" i="76"/>
  <c r="M269" i="108"/>
  <c r="M268" i="108"/>
  <c r="E268" i="108"/>
  <c r="G268" i="108" s="1"/>
  <c r="J268" i="108" s="1"/>
  <c r="M267" i="108"/>
  <c r="E267" i="108"/>
  <c r="G267" i="108" s="1"/>
  <c r="J267" i="108" s="1"/>
  <c r="M266" i="108"/>
  <c r="E266" i="108"/>
  <c r="G266" i="108" s="1"/>
  <c r="J266" i="108" s="1"/>
  <c r="M265" i="108"/>
  <c r="M269" i="95"/>
  <c r="M268" i="95"/>
  <c r="M267" i="95"/>
  <c r="M266" i="95"/>
  <c r="M265" i="95"/>
  <c r="M269" i="96"/>
  <c r="P269" i="96" s="1"/>
  <c r="M268" i="96"/>
  <c r="P268" i="96" s="1"/>
  <c r="M267" i="96"/>
  <c r="P267" i="96" s="1"/>
  <c r="M266" i="96"/>
  <c r="P266" i="96" s="1"/>
  <c r="M265" i="96"/>
  <c r="P265" i="96" s="1"/>
  <c r="M269" i="97"/>
  <c r="P269" i="97" s="1"/>
  <c r="M268" i="97"/>
  <c r="P268" i="97" s="1"/>
  <c r="M267" i="97"/>
  <c r="P267" i="97" s="1"/>
  <c r="M266" i="97"/>
  <c r="P266" i="97" s="1"/>
  <c r="M265" i="97"/>
  <c r="P265" i="97" s="1"/>
  <c r="M269" i="98"/>
  <c r="P269" i="98" s="1"/>
  <c r="M268" i="98"/>
  <c r="P268" i="98" s="1"/>
  <c r="M267" i="98"/>
  <c r="P267" i="98" s="1"/>
  <c r="M266" i="98"/>
  <c r="P266" i="98" s="1"/>
  <c r="M265" i="98"/>
  <c r="P265" i="98" s="1"/>
  <c r="M269" i="99"/>
  <c r="M268" i="99"/>
  <c r="P268" i="99" s="1"/>
  <c r="M267" i="99"/>
  <c r="M266" i="99"/>
  <c r="M265" i="99"/>
  <c r="M269" i="100"/>
  <c r="M268" i="100"/>
  <c r="P268" i="100" s="1"/>
  <c r="M267" i="100"/>
  <c r="M266" i="100"/>
  <c r="M265" i="100"/>
  <c r="M269" i="101"/>
  <c r="M268" i="101"/>
  <c r="M267" i="101"/>
  <c r="M266" i="101"/>
  <c r="M265" i="101"/>
  <c r="M269" i="102"/>
  <c r="P269" i="102" s="1"/>
  <c r="M268" i="102"/>
  <c r="P268" i="102" s="1"/>
  <c r="M267" i="102"/>
  <c r="P267" i="102" s="1"/>
  <c r="M266" i="102"/>
  <c r="P266" i="102" s="1"/>
  <c r="M265" i="102"/>
  <c r="P265" i="102" s="1"/>
  <c r="M269" i="103"/>
  <c r="P269" i="103" s="1"/>
  <c r="M268" i="103"/>
  <c r="P268" i="103" s="1"/>
  <c r="M267" i="103"/>
  <c r="P267" i="103" s="1"/>
  <c r="M266" i="103"/>
  <c r="P266" i="103" s="1"/>
  <c r="M265" i="103"/>
  <c r="P265" i="103" s="1"/>
  <c r="M269" i="104"/>
  <c r="P269" i="104" s="1"/>
  <c r="M268" i="104"/>
  <c r="P268" i="104" s="1"/>
  <c r="M267" i="104"/>
  <c r="P267" i="104" s="1"/>
  <c r="M266" i="104"/>
  <c r="P266" i="104" s="1"/>
  <c r="M265" i="104"/>
  <c r="P265" i="104" s="1"/>
  <c r="M269" i="105"/>
  <c r="M268" i="105"/>
  <c r="M267" i="105"/>
  <c r="M266" i="105"/>
  <c r="M265" i="105"/>
  <c r="M269" i="106"/>
  <c r="P269" i="106" s="1"/>
  <c r="M268" i="106"/>
  <c r="P268" i="106" s="1"/>
  <c r="M267" i="106"/>
  <c r="P267" i="106" s="1"/>
  <c r="M266" i="106"/>
  <c r="P266" i="106" s="1"/>
  <c r="M265" i="106"/>
  <c r="P265" i="106" s="1"/>
  <c r="M265" i="107"/>
  <c r="P265" i="107" s="1"/>
  <c r="M269" i="94"/>
  <c r="P269" i="94" s="1"/>
  <c r="M268" i="94"/>
  <c r="P268" i="94" s="1"/>
  <c r="M267" i="94"/>
  <c r="P267" i="94" s="1"/>
  <c r="M266" i="94"/>
  <c r="P266" i="94" s="1"/>
  <c r="M265" i="94"/>
  <c r="P265" i="94" s="1"/>
  <c r="M269" i="93"/>
  <c r="M268" i="93"/>
  <c r="P268" i="93" s="1"/>
  <c r="M267" i="93"/>
  <c r="E266" i="93"/>
  <c r="G266" i="93" s="1"/>
  <c r="J266" i="93" s="1"/>
  <c r="E266" i="94" s="1"/>
  <c r="G266" i="94" s="1"/>
  <c r="J266" i="94" s="1"/>
  <c r="E266" i="95" s="1"/>
  <c r="G266" i="95" s="1"/>
  <c r="J266" i="95" s="1"/>
  <c r="E266" i="96" s="1"/>
  <c r="G266" i="96" s="1"/>
  <c r="J266" i="96" s="1"/>
  <c r="E266" i="97" s="1"/>
  <c r="G266" i="97" s="1"/>
  <c r="J266" i="97" s="1"/>
  <c r="E266" i="98" s="1"/>
  <c r="G266" i="98" s="1"/>
  <c r="J266" i="98" s="1"/>
  <c r="E266" i="99" s="1"/>
  <c r="G266" i="99" s="1"/>
  <c r="J266" i="99" s="1"/>
  <c r="E266" i="100" s="1"/>
  <c r="G266" i="100" s="1"/>
  <c r="J266" i="100" s="1"/>
  <c r="E266" i="101" s="1"/>
  <c r="G266" i="101" s="1"/>
  <c r="J266" i="101" s="1"/>
  <c r="E266" i="102" s="1"/>
  <c r="G266" i="102" s="1"/>
  <c r="J266" i="102" s="1"/>
  <c r="E266" i="103" s="1"/>
  <c r="G266" i="103" s="1"/>
  <c r="J266" i="103" s="1"/>
  <c r="E266" i="104" s="1"/>
  <c r="G266" i="104" s="1"/>
  <c r="J266" i="104" s="1"/>
  <c r="E266" i="105" s="1"/>
  <c r="G266" i="105" s="1"/>
  <c r="J266" i="105" s="1"/>
  <c r="E266" i="106" s="1"/>
  <c r="G266" i="106" s="1"/>
  <c r="J266" i="106" s="1"/>
  <c r="E266" i="107" s="1"/>
  <c r="G266" i="107" s="1"/>
  <c r="J266" i="107" s="1"/>
  <c r="E267" i="93"/>
  <c r="G267" i="93" s="1"/>
  <c r="J267" i="93" s="1"/>
  <c r="E267" i="94" s="1"/>
  <c r="G267" i="94" s="1"/>
  <c r="J267" i="94" s="1"/>
  <c r="E267" i="95" s="1"/>
  <c r="G267" i="95" s="1"/>
  <c r="J267" i="95" s="1"/>
  <c r="E267" i="96" s="1"/>
  <c r="G267" i="96" s="1"/>
  <c r="J267" i="96" s="1"/>
  <c r="E267" i="97" s="1"/>
  <c r="G267" i="97" s="1"/>
  <c r="J267" i="97" s="1"/>
  <c r="E267" i="98" s="1"/>
  <c r="G267" i="98" s="1"/>
  <c r="J267" i="98" s="1"/>
  <c r="E267" i="99" s="1"/>
  <c r="G267" i="99" s="1"/>
  <c r="J267" i="99" s="1"/>
  <c r="E267" i="100" s="1"/>
  <c r="G267" i="100" s="1"/>
  <c r="J267" i="100" s="1"/>
  <c r="E267" i="101" s="1"/>
  <c r="G267" i="101" s="1"/>
  <c r="J267" i="101" s="1"/>
  <c r="E267" i="102" s="1"/>
  <c r="G267" i="102" s="1"/>
  <c r="J267" i="102" s="1"/>
  <c r="E267" i="103" s="1"/>
  <c r="G267" i="103" s="1"/>
  <c r="J267" i="103" s="1"/>
  <c r="E267" i="104" s="1"/>
  <c r="G267" i="104" s="1"/>
  <c r="J267" i="104" s="1"/>
  <c r="E267" i="105" s="1"/>
  <c r="G267" i="105" s="1"/>
  <c r="J267" i="105" s="1"/>
  <c r="E267" i="106" s="1"/>
  <c r="G267" i="106" s="1"/>
  <c r="J267" i="106" s="1"/>
  <c r="E267" i="107" s="1"/>
  <c r="G267" i="107" s="1"/>
  <c r="J267" i="107" s="1"/>
  <c r="E268" i="93"/>
  <c r="G268" i="93" s="1"/>
  <c r="J268" i="93" s="1"/>
  <c r="E268" i="94" s="1"/>
  <c r="G268" i="94" s="1"/>
  <c r="J268" i="94" s="1"/>
  <c r="E268" i="95" s="1"/>
  <c r="G268" i="95" s="1"/>
  <c r="J268" i="95" s="1"/>
  <c r="E268" i="96" s="1"/>
  <c r="G268" i="96" s="1"/>
  <c r="J268" i="96" s="1"/>
  <c r="E268" i="97" s="1"/>
  <c r="G268" i="97" s="1"/>
  <c r="J268" i="97" s="1"/>
  <c r="E268" i="98" s="1"/>
  <c r="G268" i="98" s="1"/>
  <c r="J268" i="98" s="1"/>
  <c r="E268" i="99" s="1"/>
  <c r="G268" i="99" s="1"/>
  <c r="J268" i="99" s="1"/>
  <c r="E268" i="100" s="1"/>
  <c r="G268" i="100" s="1"/>
  <c r="J268" i="100" s="1"/>
  <c r="E268" i="101" s="1"/>
  <c r="G268" i="101" s="1"/>
  <c r="J268" i="101" s="1"/>
  <c r="E268" i="102" s="1"/>
  <c r="G268" i="102" s="1"/>
  <c r="J268" i="102" s="1"/>
  <c r="E268" i="103" s="1"/>
  <c r="G268" i="103" s="1"/>
  <c r="J268" i="103" s="1"/>
  <c r="E268" i="104" s="1"/>
  <c r="G268" i="104" s="1"/>
  <c r="J268" i="104" s="1"/>
  <c r="E268" i="105" s="1"/>
  <c r="G268" i="105" s="1"/>
  <c r="J268" i="105" s="1"/>
  <c r="E268" i="106" s="1"/>
  <c r="G268" i="106" s="1"/>
  <c r="J268" i="106" s="1"/>
  <c r="E268" i="107" s="1"/>
  <c r="G268" i="107" s="1"/>
  <c r="J268" i="107" s="1"/>
  <c r="E275" i="93"/>
  <c r="G275" i="93" s="1"/>
  <c r="J275" i="93" s="1"/>
  <c r="E249" i="93"/>
  <c r="P256" i="8"/>
  <c r="P257" i="8"/>
  <c r="P258" i="8"/>
  <c r="P259" i="8"/>
  <c r="J258" i="79"/>
  <c r="J259" i="79"/>
  <c r="J260" i="79"/>
  <c r="J261" i="79"/>
  <c r="J262" i="79"/>
  <c r="J263" i="79"/>
  <c r="J269" i="79"/>
  <c r="J270" i="79"/>
  <c r="R256" i="79"/>
  <c r="R257" i="79"/>
  <c r="R258" i="79"/>
  <c r="R259" i="79"/>
  <c r="R260" i="79"/>
  <c r="R261" i="79"/>
  <c r="R262" i="79"/>
  <c r="R263" i="79"/>
  <c r="R269" i="79"/>
  <c r="R270" i="79"/>
  <c r="P259" i="79"/>
  <c r="P260" i="79"/>
  <c r="M256" i="79"/>
  <c r="M257" i="79"/>
  <c r="P257" i="79" s="1"/>
  <c r="M258" i="79"/>
  <c r="P258" i="79" s="1"/>
  <c r="M259" i="79"/>
  <c r="M260" i="79"/>
  <c r="M261" i="79"/>
  <c r="P261" i="79" s="1"/>
  <c r="M262" i="79"/>
  <c r="P262" i="79" s="1"/>
  <c r="M263" i="79"/>
  <c r="P263" i="79" s="1"/>
  <c r="M269" i="79"/>
  <c r="P269" i="79" s="1"/>
  <c r="M270" i="79"/>
  <c r="P270" i="79" s="1"/>
  <c r="E249" i="92"/>
  <c r="J270" i="91"/>
  <c r="J274" i="91"/>
  <c r="P270" i="91"/>
  <c r="P274" i="91"/>
  <c r="F276" i="8"/>
  <c r="M258" i="100"/>
  <c r="M259" i="100"/>
  <c r="M260" i="100"/>
  <c r="M261" i="100"/>
  <c r="M262" i="100"/>
  <c r="M263" i="100"/>
  <c r="M264" i="100"/>
  <c r="P267" i="100"/>
  <c r="R256" i="100"/>
  <c r="R257" i="100"/>
  <c r="R258" i="100"/>
  <c r="R259" i="100"/>
  <c r="R260" i="100"/>
  <c r="R261" i="100"/>
  <c r="R262" i="100"/>
  <c r="R263" i="100"/>
  <c r="R264" i="100"/>
  <c r="R267" i="100"/>
  <c r="R268" i="100"/>
  <c r="R269" i="100"/>
  <c r="R257" i="99"/>
  <c r="R258" i="99"/>
  <c r="R259" i="99"/>
  <c r="R260" i="99"/>
  <c r="R261" i="99"/>
  <c r="R262" i="99"/>
  <c r="R263" i="99"/>
  <c r="R264" i="99"/>
  <c r="R268" i="99"/>
  <c r="R269" i="99"/>
  <c r="R273" i="99"/>
  <c r="R274" i="99"/>
  <c r="P269" i="99"/>
  <c r="M259" i="99"/>
  <c r="P259" i="99" s="1"/>
  <c r="M260" i="99"/>
  <c r="P260" i="99" s="1"/>
  <c r="M261" i="99"/>
  <c r="P261" i="99" s="1"/>
  <c r="M262" i="99"/>
  <c r="P262" i="99" s="1"/>
  <c r="M263" i="99"/>
  <c r="P263" i="99" s="1"/>
  <c r="M264" i="99"/>
  <c r="P264" i="99" s="1"/>
  <c r="M273" i="99"/>
  <c r="P273" i="99" s="1"/>
  <c r="M274" i="99"/>
  <c r="P274" i="99" s="1"/>
  <c r="G274" i="99"/>
  <c r="J274" i="99" s="1"/>
  <c r="R257" i="98"/>
  <c r="R258" i="98"/>
  <c r="R259" i="98"/>
  <c r="R274" i="98"/>
  <c r="M263" i="98"/>
  <c r="P263" i="98" s="1"/>
  <c r="M264" i="98"/>
  <c r="P264" i="98" s="1"/>
  <c r="M273" i="98"/>
  <c r="P273" i="98" s="1"/>
  <c r="M274" i="98"/>
  <c r="P274" i="98" s="1"/>
  <c r="G273" i="98"/>
  <c r="J273" i="98" s="1"/>
  <c r="E273" i="99" s="1"/>
  <c r="G273" i="99" s="1"/>
  <c r="J273" i="99" s="1"/>
  <c r="E274" i="100" s="1"/>
  <c r="M259" i="97"/>
  <c r="P259" i="97" s="1"/>
  <c r="M260" i="97"/>
  <c r="P260" i="97" s="1"/>
  <c r="M261" i="97"/>
  <c r="P261" i="97" s="1"/>
  <c r="M262" i="97"/>
  <c r="P262" i="97" s="1"/>
  <c r="M263" i="97"/>
  <c r="P263" i="97" s="1"/>
  <c r="M264" i="97"/>
  <c r="P264" i="97" s="1"/>
  <c r="M277" i="97"/>
  <c r="R255" i="97"/>
  <c r="R256" i="97"/>
  <c r="R257" i="97"/>
  <c r="R258" i="97"/>
  <c r="R259" i="97"/>
  <c r="R260" i="97"/>
  <c r="R261" i="97"/>
  <c r="R262" i="97"/>
  <c r="R263" i="97"/>
  <c r="R264" i="97"/>
  <c r="R268" i="97"/>
  <c r="R269" i="97"/>
  <c r="R258" i="96"/>
  <c r="R259" i="96"/>
  <c r="R260" i="96"/>
  <c r="R261" i="96"/>
  <c r="R262" i="96"/>
  <c r="R263" i="96"/>
  <c r="R264" i="96"/>
  <c r="R268" i="96"/>
  <c r="R269" i="96"/>
  <c r="M261" i="96"/>
  <c r="P261" i="96" s="1"/>
  <c r="M262" i="96"/>
  <c r="P262" i="96" s="1"/>
  <c r="M263" i="96"/>
  <c r="P263" i="96" s="1"/>
  <c r="M264" i="96"/>
  <c r="P264" i="96" s="1"/>
  <c r="R258" i="95"/>
  <c r="R259" i="95"/>
  <c r="R260" i="95"/>
  <c r="P269" i="95"/>
  <c r="M260" i="95"/>
  <c r="P260" i="95" s="1"/>
  <c r="M261" i="95"/>
  <c r="P261" i="95" s="1"/>
  <c r="M262" i="95"/>
  <c r="P262" i="95" s="1"/>
  <c r="M263" i="95"/>
  <c r="P263" i="95" s="1"/>
  <c r="M264" i="95"/>
  <c r="P264" i="95" s="1"/>
  <c r="P268" i="95"/>
  <c r="R257" i="94"/>
  <c r="R258" i="94"/>
  <c r="R259" i="94"/>
  <c r="R260" i="94"/>
  <c r="R261" i="94"/>
  <c r="R262" i="94"/>
  <c r="R263" i="94"/>
  <c r="R264" i="94"/>
  <c r="R265" i="94"/>
  <c r="R269" i="94"/>
  <c r="M259" i="94"/>
  <c r="P259" i="94" s="1"/>
  <c r="M260" i="94"/>
  <c r="P260" i="94" s="1"/>
  <c r="M261" i="94"/>
  <c r="P261" i="94" s="1"/>
  <c r="M262" i="94"/>
  <c r="P262" i="94" s="1"/>
  <c r="M263" i="94"/>
  <c r="P263" i="94" s="1"/>
  <c r="M264" i="94"/>
  <c r="P264" i="94" s="1"/>
  <c r="M276" i="94"/>
  <c r="P276" i="94" s="1"/>
  <c r="R257" i="93"/>
  <c r="R258" i="93"/>
  <c r="R259" i="93"/>
  <c r="R260" i="93"/>
  <c r="R261" i="93"/>
  <c r="R262" i="93"/>
  <c r="R263" i="93"/>
  <c r="R264" i="93"/>
  <c r="R265" i="93"/>
  <c r="R266" i="93"/>
  <c r="M261" i="93"/>
  <c r="P261" i="93" s="1"/>
  <c r="M262" i="93"/>
  <c r="P262" i="93" s="1"/>
  <c r="M263" i="93"/>
  <c r="P263" i="93" s="1"/>
  <c r="M264" i="93"/>
  <c r="P264" i="93" s="1"/>
  <c r="M265" i="93"/>
  <c r="P265" i="93" s="1"/>
  <c r="M266" i="93"/>
  <c r="P266" i="93" s="1"/>
  <c r="P265" i="92"/>
  <c r="P269" i="92"/>
  <c r="R258" i="92"/>
  <c r="R259" i="92"/>
  <c r="R260" i="92"/>
  <c r="R261" i="92"/>
  <c r="R262" i="92"/>
  <c r="R263" i="92"/>
  <c r="R264" i="92"/>
  <c r="R265" i="92"/>
  <c r="R269" i="92"/>
  <c r="G269" i="92"/>
  <c r="J269" i="92" s="1"/>
  <c r="G274" i="92"/>
  <c r="R258" i="91"/>
  <c r="R259" i="91"/>
  <c r="R260" i="91"/>
  <c r="R261" i="91"/>
  <c r="R262" i="91"/>
  <c r="R263" i="91"/>
  <c r="R264" i="91"/>
  <c r="R265" i="91"/>
  <c r="R266" i="91"/>
  <c r="R269" i="91"/>
  <c r="R275" i="91"/>
  <c r="M262" i="91"/>
  <c r="M263" i="91"/>
  <c r="M264" i="91"/>
  <c r="P264" i="91" s="1"/>
  <c r="M265" i="91"/>
  <c r="M266" i="91"/>
  <c r="P266" i="91" s="1"/>
  <c r="M269" i="91"/>
  <c r="P269" i="91" s="1"/>
  <c r="M275" i="91"/>
  <c r="P275" i="91" s="1"/>
  <c r="R255" i="90"/>
  <c r="R256" i="90"/>
  <c r="R257" i="90"/>
  <c r="R258" i="90"/>
  <c r="R259" i="90"/>
  <c r="R260" i="90"/>
  <c r="R261" i="90"/>
  <c r="R262" i="90"/>
  <c r="R263" i="90"/>
  <c r="R264" i="90"/>
  <c r="R268" i="90"/>
  <c r="R273" i="90"/>
  <c r="P263" i="90"/>
  <c r="P273" i="90"/>
  <c r="M262" i="90"/>
  <c r="M263" i="90"/>
  <c r="M264" i="90"/>
  <c r="P264" i="90" s="1"/>
  <c r="M268" i="90"/>
  <c r="P268" i="90" s="1"/>
  <c r="M273" i="90"/>
  <c r="M274" i="90"/>
  <c r="P274" i="90" s="1"/>
  <c r="M275" i="90"/>
  <c r="P275" i="90" s="1"/>
  <c r="R257" i="89"/>
  <c r="R258" i="89"/>
  <c r="R259" i="89"/>
  <c r="R260" i="89"/>
  <c r="R261" i="89"/>
  <c r="R262" i="89"/>
  <c r="R263" i="89"/>
  <c r="R264" i="89"/>
  <c r="R265" i="89"/>
  <c r="R269" i="89"/>
  <c r="R270" i="89"/>
  <c r="R271" i="89"/>
  <c r="P264" i="89"/>
  <c r="M257" i="89"/>
  <c r="M258" i="89"/>
  <c r="M259" i="89"/>
  <c r="M260" i="89"/>
  <c r="M261" i="89"/>
  <c r="M262" i="89"/>
  <c r="M263" i="89"/>
  <c r="P263" i="89" s="1"/>
  <c r="M264" i="89"/>
  <c r="M265" i="89"/>
  <c r="P265" i="89" s="1"/>
  <c r="M269" i="89"/>
  <c r="P269" i="89" s="1"/>
  <c r="M270" i="89"/>
  <c r="P270" i="89" s="1"/>
  <c r="M271" i="89"/>
  <c r="P271" i="89" s="1"/>
  <c r="M274" i="88"/>
  <c r="J274" i="88"/>
  <c r="E269" i="76" l="1"/>
  <c r="G269" i="76" s="1"/>
  <c r="J269" i="76" s="1"/>
  <c r="E269" i="108"/>
  <c r="G269" i="108" s="1"/>
  <c r="J269" i="108" s="1"/>
  <c r="E269" i="93"/>
  <c r="G269" i="93" s="1"/>
  <c r="J269" i="93" s="1"/>
  <c r="E269" i="94" s="1"/>
  <c r="G269" i="94" s="1"/>
  <c r="J269" i="94" s="1"/>
  <c r="E269" i="95" s="1"/>
  <c r="G269" i="95" s="1"/>
  <c r="J269" i="95" s="1"/>
  <c r="E269" i="96" s="1"/>
  <c r="G269" i="96" s="1"/>
  <c r="J269" i="96" s="1"/>
  <c r="E269" i="97" s="1"/>
  <c r="G269" i="97" s="1"/>
  <c r="J269" i="97" s="1"/>
  <c r="E269" i="98" s="1"/>
  <c r="G269" i="98" s="1"/>
  <c r="J269" i="98" s="1"/>
  <c r="E269" i="99" s="1"/>
  <c r="G269" i="99" s="1"/>
  <c r="J269" i="99" s="1"/>
  <c r="E269" i="100" s="1"/>
  <c r="G269" i="100" s="1"/>
  <c r="J269" i="100" s="1"/>
  <c r="E269" i="101" s="1"/>
  <c r="G269" i="101" s="1"/>
  <c r="J269" i="101" s="1"/>
  <c r="E269" i="102" s="1"/>
  <c r="G269" i="102" s="1"/>
  <c r="J269" i="102" s="1"/>
  <c r="E269" i="103" s="1"/>
  <c r="G269" i="103" s="1"/>
  <c r="J269" i="103" s="1"/>
  <c r="E269" i="104" s="1"/>
  <c r="G269" i="104" s="1"/>
  <c r="J269" i="104" s="1"/>
  <c r="E269" i="105" s="1"/>
  <c r="G269" i="105" s="1"/>
  <c r="J269" i="105" s="1"/>
  <c r="E269" i="106" s="1"/>
  <c r="G269" i="106" s="1"/>
  <c r="J269" i="106" s="1"/>
  <c r="E269" i="107" s="1"/>
  <c r="G269" i="107" s="1"/>
  <c r="J269" i="107" s="1"/>
  <c r="P269" i="93"/>
  <c r="P267" i="93"/>
  <c r="P265" i="91"/>
  <c r="P263" i="91"/>
  <c r="R257" i="87"/>
  <c r="R258" i="87"/>
  <c r="R259" i="87"/>
  <c r="R260" i="87"/>
  <c r="R261" i="87"/>
  <c r="R262" i="87"/>
  <c r="R263" i="87"/>
  <c r="R264" i="87"/>
  <c r="R265" i="87"/>
  <c r="R266" i="87"/>
  <c r="R270" i="87"/>
  <c r="R273" i="87"/>
  <c r="M257" i="87"/>
  <c r="P258" i="87"/>
  <c r="P259" i="87"/>
  <c r="P260" i="87"/>
  <c r="P261" i="87"/>
  <c r="P262" i="87"/>
  <c r="P263" i="87"/>
  <c r="P264" i="87"/>
  <c r="P265" i="87"/>
  <c r="P266" i="87"/>
  <c r="P270" i="87"/>
  <c r="M273" i="87"/>
  <c r="P273" i="87" s="1"/>
  <c r="E258" i="87"/>
  <c r="G258" i="87" s="1"/>
  <c r="R258" i="86"/>
  <c r="R259" i="86"/>
  <c r="R260" i="86"/>
  <c r="R261" i="86"/>
  <c r="R262" i="86"/>
  <c r="R263" i="86"/>
  <c r="R264" i="86"/>
  <c r="R265" i="86"/>
  <c r="R266" i="86"/>
  <c r="R270" i="86"/>
  <c r="R271" i="86"/>
  <c r="R272" i="86"/>
  <c r="P274" i="86"/>
  <c r="M257" i="86"/>
  <c r="M258" i="86"/>
  <c r="P258" i="86" s="1"/>
  <c r="M259" i="86"/>
  <c r="M260" i="86"/>
  <c r="M261" i="86"/>
  <c r="P261" i="86" s="1"/>
  <c r="M262" i="86"/>
  <c r="M263" i="86"/>
  <c r="M264" i="86"/>
  <c r="P264" i="86" s="1"/>
  <c r="M265" i="86"/>
  <c r="P265" i="86" s="1"/>
  <c r="M266" i="86"/>
  <c r="P266" i="86" s="1"/>
  <c r="M270" i="86"/>
  <c r="P270" i="86" s="1"/>
  <c r="M271" i="86"/>
  <c r="P271" i="86" s="1"/>
  <c r="M272" i="86"/>
  <c r="P272" i="86" s="1"/>
  <c r="G258" i="86"/>
  <c r="J258" i="86" s="1"/>
  <c r="G259" i="86"/>
  <c r="J259" i="86" s="1"/>
  <c r="E259" i="87" s="1"/>
  <c r="G259" i="87" s="1"/>
  <c r="G260" i="86"/>
  <c r="J260" i="86" s="1"/>
  <c r="E260" i="87" s="1"/>
  <c r="G260" i="87" s="1"/>
  <c r="G261" i="86"/>
  <c r="J261" i="86" s="1"/>
  <c r="E261" i="87" s="1"/>
  <c r="G261" i="87" s="1"/>
  <c r="J261" i="87" s="1"/>
  <c r="E261" i="88" s="1"/>
  <c r="G262" i="86"/>
  <c r="J262" i="86" s="1"/>
  <c r="E262" i="87" s="1"/>
  <c r="G262" i="87" s="1"/>
  <c r="G263" i="86"/>
  <c r="J263" i="86" s="1"/>
  <c r="E263" i="87" s="1"/>
  <c r="G263" i="87" s="1"/>
  <c r="G264" i="86"/>
  <c r="J264" i="86" s="1"/>
  <c r="E264" i="87" s="1"/>
  <c r="G264" i="87" s="1"/>
  <c r="G265" i="86"/>
  <c r="J265" i="86" s="1"/>
  <c r="E265" i="87" s="1"/>
  <c r="G265" i="87" s="1"/>
  <c r="G266" i="86"/>
  <c r="J266" i="86" s="1"/>
  <c r="E266" i="87" s="1"/>
  <c r="G266" i="87" s="1"/>
  <c r="G270" i="86"/>
  <c r="J270" i="86" s="1"/>
  <c r="E270" i="87" s="1"/>
  <c r="G270" i="87" s="1"/>
  <c r="G271" i="86"/>
  <c r="J271" i="86" s="1"/>
  <c r="E273" i="87" s="1"/>
  <c r="G273" i="87" s="1"/>
  <c r="J273" i="87" s="1"/>
  <c r="E271" i="88" s="1"/>
  <c r="G272" i="86"/>
  <c r="J272" i="86" s="1"/>
  <c r="E274" i="87" s="1"/>
  <c r="G274" i="87" s="1"/>
  <c r="J274" i="87" s="1"/>
  <c r="R256" i="85"/>
  <c r="R257" i="85"/>
  <c r="R258" i="85"/>
  <c r="R259" i="85"/>
  <c r="R260" i="85"/>
  <c r="R261" i="85"/>
  <c r="R262" i="85"/>
  <c r="R263" i="85"/>
  <c r="R264" i="85"/>
  <c r="R265" i="85"/>
  <c r="P263" i="85"/>
  <c r="M254" i="85"/>
  <c r="M255" i="85"/>
  <c r="P255" i="85" s="1"/>
  <c r="M256" i="85"/>
  <c r="P256" i="85" s="1"/>
  <c r="M257" i="85"/>
  <c r="P257" i="85" s="1"/>
  <c r="M258" i="85"/>
  <c r="P258" i="85" s="1"/>
  <c r="M259" i="85"/>
  <c r="P259" i="85" s="1"/>
  <c r="M260" i="85"/>
  <c r="P260" i="85" s="1"/>
  <c r="M261" i="85"/>
  <c r="P261" i="85" s="1"/>
  <c r="M262" i="85"/>
  <c r="P262" i="85" s="1"/>
  <c r="M263" i="85"/>
  <c r="M264" i="85"/>
  <c r="P264" i="85" s="1"/>
  <c r="M265" i="85"/>
  <c r="P265" i="85" s="1"/>
  <c r="M269" i="85"/>
  <c r="P269" i="85" s="1"/>
  <c r="M270" i="85"/>
  <c r="P270" i="85" s="1"/>
  <c r="M273" i="85"/>
  <c r="J259" i="85"/>
  <c r="J264" i="85"/>
  <c r="J270" i="85"/>
  <c r="G258" i="85"/>
  <c r="J258" i="85" s="1"/>
  <c r="G259" i="85"/>
  <c r="G260" i="85"/>
  <c r="J260" i="85" s="1"/>
  <c r="G261" i="85"/>
  <c r="J261" i="85" s="1"/>
  <c r="G262" i="85"/>
  <c r="J262" i="85" s="1"/>
  <c r="G263" i="85"/>
  <c r="J263" i="85" s="1"/>
  <c r="G264" i="85"/>
  <c r="G265" i="85"/>
  <c r="J265" i="85" s="1"/>
  <c r="G269" i="85"/>
  <c r="J269" i="85" s="1"/>
  <c r="G270" i="85"/>
  <c r="G273" i="85"/>
  <c r="R257" i="84"/>
  <c r="R258" i="84"/>
  <c r="R259" i="84"/>
  <c r="R260" i="84"/>
  <c r="R261" i="84"/>
  <c r="R262" i="84"/>
  <c r="R263" i="84"/>
  <c r="R264" i="84"/>
  <c r="R265" i="84"/>
  <c r="R266" i="84"/>
  <c r="R273" i="84"/>
  <c r="P265" i="84"/>
  <c r="M255" i="84"/>
  <c r="M256" i="84"/>
  <c r="P256" i="84" s="1"/>
  <c r="M257" i="84"/>
  <c r="P257" i="84" s="1"/>
  <c r="M258" i="84"/>
  <c r="P258" i="84" s="1"/>
  <c r="M259" i="84"/>
  <c r="P259" i="84" s="1"/>
  <c r="M260" i="84"/>
  <c r="P260" i="84" s="1"/>
  <c r="M261" i="84"/>
  <c r="P261" i="84" s="1"/>
  <c r="M262" i="84"/>
  <c r="P262" i="84" s="1"/>
  <c r="M263" i="84"/>
  <c r="P263" i="84" s="1"/>
  <c r="M264" i="84"/>
  <c r="P264" i="84" s="1"/>
  <c r="M265" i="84"/>
  <c r="M266" i="84"/>
  <c r="P266" i="84" s="1"/>
  <c r="M273" i="84"/>
  <c r="J273" i="84"/>
  <c r="G258" i="84"/>
  <c r="J258" i="84" s="1"/>
  <c r="G259" i="84"/>
  <c r="J259" i="84" s="1"/>
  <c r="G260" i="84"/>
  <c r="J260" i="84" s="1"/>
  <c r="G261" i="84"/>
  <c r="J261" i="84" s="1"/>
  <c r="G262" i="84"/>
  <c r="J262" i="84" s="1"/>
  <c r="G263" i="84"/>
  <c r="J263" i="84" s="1"/>
  <c r="G264" i="84"/>
  <c r="J264" i="84" s="1"/>
  <c r="G265" i="84"/>
  <c r="J265" i="84" s="1"/>
  <c r="G266" i="84"/>
  <c r="J266" i="84" s="1"/>
  <c r="G273" i="84"/>
  <c r="R252" i="83"/>
  <c r="R253" i="83"/>
  <c r="R254" i="83"/>
  <c r="R255" i="83"/>
  <c r="R256" i="83"/>
  <c r="R257" i="83"/>
  <c r="R258" i="83"/>
  <c r="R259" i="83"/>
  <c r="R260" i="83"/>
  <c r="R261" i="83"/>
  <c r="R262" i="83"/>
  <c r="R273" i="83"/>
  <c r="M251" i="83"/>
  <c r="M252" i="83"/>
  <c r="M253" i="83"/>
  <c r="M254" i="83"/>
  <c r="M255" i="83"/>
  <c r="P255" i="83" s="1"/>
  <c r="M256" i="83"/>
  <c r="P256" i="83" s="1"/>
  <c r="M257" i="83"/>
  <c r="P257" i="83" s="1"/>
  <c r="M258" i="83"/>
  <c r="P258" i="83" s="1"/>
  <c r="M259" i="83"/>
  <c r="P259" i="83" s="1"/>
  <c r="M260" i="83"/>
  <c r="P260" i="83" s="1"/>
  <c r="M261" i="83"/>
  <c r="P261" i="83" s="1"/>
  <c r="M262" i="83"/>
  <c r="P262" i="83" s="1"/>
  <c r="G258" i="83"/>
  <c r="J258" i="83" s="1"/>
  <c r="G259" i="83"/>
  <c r="J259" i="83" s="1"/>
  <c r="G260" i="83"/>
  <c r="J260" i="83" s="1"/>
  <c r="G261" i="83"/>
  <c r="J261" i="83" s="1"/>
  <c r="G262" i="83"/>
  <c r="J262" i="83" s="1"/>
  <c r="G273" i="83"/>
  <c r="P272" i="82"/>
  <c r="R254" i="82"/>
  <c r="R255" i="82"/>
  <c r="R256" i="82"/>
  <c r="R257" i="82"/>
  <c r="R258" i="82"/>
  <c r="R259" i="82"/>
  <c r="R260" i="82"/>
  <c r="R261" i="82"/>
  <c r="R262" i="82"/>
  <c r="R263" i="82"/>
  <c r="R267" i="82"/>
  <c r="R270" i="82"/>
  <c r="R271" i="82"/>
  <c r="R272" i="82"/>
  <c r="M252" i="82"/>
  <c r="M253" i="82"/>
  <c r="M254" i="82"/>
  <c r="M255" i="82"/>
  <c r="P255" i="82" s="1"/>
  <c r="M256" i="82"/>
  <c r="P256" i="82" s="1"/>
  <c r="M257" i="82"/>
  <c r="P257" i="82" s="1"/>
  <c r="M258" i="82"/>
  <c r="P258" i="82" s="1"/>
  <c r="M259" i="82"/>
  <c r="P259" i="82" s="1"/>
  <c r="M260" i="82"/>
  <c r="P260" i="82" s="1"/>
  <c r="M261" i="82"/>
  <c r="P261" i="82" s="1"/>
  <c r="M262" i="82"/>
  <c r="P262" i="82" s="1"/>
  <c r="M263" i="82"/>
  <c r="P263" i="82" s="1"/>
  <c r="M267" i="82"/>
  <c r="P267" i="82" s="1"/>
  <c r="M270" i="82"/>
  <c r="P270" i="82" s="1"/>
  <c r="M271" i="82"/>
  <c r="P271" i="82" s="1"/>
  <c r="M272" i="82"/>
  <c r="G258" i="82"/>
  <c r="J258" i="82" s="1"/>
  <c r="G259" i="82"/>
  <c r="J259" i="82" s="1"/>
  <c r="G260" i="82"/>
  <c r="J260" i="82" s="1"/>
  <c r="G261" i="82"/>
  <c r="J261" i="82" s="1"/>
  <c r="G262" i="82"/>
  <c r="J262" i="82" s="1"/>
  <c r="G263" i="82"/>
  <c r="J263" i="82" s="1"/>
  <c r="G267" i="82"/>
  <c r="J267" i="82" s="1"/>
  <c r="G270" i="82"/>
  <c r="J270" i="82" s="1"/>
  <c r="G271" i="82"/>
  <c r="J271" i="82" s="1"/>
  <c r="G272" i="82"/>
  <c r="J272" i="82" s="1"/>
  <c r="R255" i="81"/>
  <c r="R256" i="81"/>
  <c r="R257" i="81"/>
  <c r="R258" i="81"/>
  <c r="R259" i="81"/>
  <c r="R260" i="81"/>
  <c r="R261" i="81"/>
  <c r="R262" i="81"/>
  <c r="R263" i="81"/>
  <c r="R264" i="81"/>
  <c r="R268" i="81"/>
  <c r="R271" i="81"/>
  <c r="R272" i="81"/>
  <c r="M251" i="81"/>
  <c r="M252" i="81"/>
  <c r="M253" i="81"/>
  <c r="M254" i="81"/>
  <c r="M255" i="81"/>
  <c r="M256" i="81"/>
  <c r="P256" i="81" s="1"/>
  <c r="M257" i="81"/>
  <c r="P257" i="81" s="1"/>
  <c r="M258" i="81"/>
  <c r="P258" i="81" s="1"/>
  <c r="M259" i="81"/>
  <c r="P259" i="81" s="1"/>
  <c r="M260" i="81"/>
  <c r="P260" i="81" s="1"/>
  <c r="M261" i="81"/>
  <c r="P261" i="81" s="1"/>
  <c r="M262" i="81"/>
  <c r="P262" i="81" s="1"/>
  <c r="M263" i="81"/>
  <c r="P263" i="81" s="1"/>
  <c r="M264" i="81"/>
  <c r="P264" i="81" s="1"/>
  <c r="M268" i="81"/>
  <c r="P268" i="81" s="1"/>
  <c r="M271" i="81"/>
  <c r="P271" i="81" s="1"/>
  <c r="M272" i="81"/>
  <c r="P272" i="81" s="1"/>
  <c r="M273" i="81"/>
  <c r="J273" i="81"/>
  <c r="G258" i="81"/>
  <c r="J258" i="81" s="1"/>
  <c r="G259" i="81"/>
  <c r="J259" i="81" s="1"/>
  <c r="G260" i="81"/>
  <c r="J260" i="81" s="1"/>
  <c r="G261" i="81"/>
  <c r="J261" i="81" s="1"/>
  <c r="G262" i="81"/>
  <c r="J262" i="81" s="1"/>
  <c r="G263" i="81"/>
  <c r="J263" i="81" s="1"/>
  <c r="G264" i="81"/>
  <c r="J264" i="81" s="1"/>
  <c r="G268" i="81"/>
  <c r="J268" i="81" s="1"/>
  <c r="G271" i="81"/>
  <c r="J271" i="81" s="1"/>
  <c r="G272" i="81"/>
  <c r="J272" i="81" s="1"/>
  <c r="R256" i="80"/>
  <c r="R257" i="80"/>
  <c r="R258" i="80"/>
  <c r="R259" i="80"/>
  <c r="R260" i="80"/>
  <c r="R261" i="80"/>
  <c r="R262" i="80"/>
  <c r="R266" i="80"/>
  <c r="R267" i="80"/>
  <c r="R268" i="80"/>
  <c r="R271" i="80"/>
  <c r="R272" i="80"/>
  <c r="P260" i="80"/>
  <c r="P267" i="80"/>
  <c r="M256" i="80"/>
  <c r="P256" i="80" s="1"/>
  <c r="M257" i="80"/>
  <c r="P257" i="80" s="1"/>
  <c r="M258" i="80"/>
  <c r="P258" i="80" s="1"/>
  <c r="M259" i="80"/>
  <c r="P259" i="80" s="1"/>
  <c r="M260" i="80"/>
  <c r="M261" i="80"/>
  <c r="P261" i="80" s="1"/>
  <c r="M262" i="80"/>
  <c r="P262" i="80" s="1"/>
  <c r="M266" i="80"/>
  <c r="P266" i="80" s="1"/>
  <c r="M267" i="80"/>
  <c r="M268" i="80"/>
  <c r="P268" i="80" s="1"/>
  <c r="M271" i="80"/>
  <c r="M272" i="80"/>
  <c r="G258" i="80"/>
  <c r="J258" i="80" s="1"/>
  <c r="G259" i="80"/>
  <c r="J259" i="80" s="1"/>
  <c r="G260" i="80"/>
  <c r="J260" i="80" s="1"/>
  <c r="G261" i="80"/>
  <c r="J261" i="80" s="1"/>
  <c r="G262" i="80"/>
  <c r="J262" i="80" s="1"/>
  <c r="G266" i="80"/>
  <c r="J266" i="80" s="1"/>
  <c r="G267" i="80"/>
  <c r="J267" i="80" s="1"/>
  <c r="G268" i="80"/>
  <c r="J268" i="80" s="1"/>
  <c r="G271" i="80"/>
  <c r="J271" i="80" s="1"/>
  <c r="G272" i="80"/>
  <c r="J272" i="80" s="1"/>
  <c r="R257" i="78"/>
  <c r="R258" i="78"/>
  <c r="R259" i="78"/>
  <c r="R260" i="78"/>
  <c r="R261" i="78"/>
  <c r="R262" i="78"/>
  <c r="R263" i="78"/>
  <c r="R264" i="78"/>
  <c r="R265" i="78"/>
  <c r="R266" i="78"/>
  <c r="R267" i="78"/>
  <c r="P266" i="78"/>
  <c r="M256" i="78"/>
  <c r="M257" i="78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P265" i="78" s="1"/>
  <c r="M266" i="78"/>
  <c r="M267" i="78"/>
  <c r="J262" i="78"/>
  <c r="E262" i="79" s="1"/>
  <c r="G258" i="78"/>
  <c r="J258" i="78" s="1"/>
  <c r="E258" i="79" s="1"/>
  <c r="G259" i="78"/>
  <c r="J259" i="78" s="1"/>
  <c r="E259" i="79" s="1"/>
  <c r="G260" i="78"/>
  <c r="J260" i="78" s="1"/>
  <c r="E260" i="79" s="1"/>
  <c r="G261" i="78"/>
  <c r="J261" i="78" s="1"/>
  <c r="E261" i="79" s="1"/>
  <c r="G262" i="78"/>
  <c r="G263" i="78"/>
  <c r="J263" i="78" s="1"/>
  <c r="E263" i="79" s="1"/>
  <c r="G264" i="78"/>
  <c r="J264" i="78" s="1"/>
  <c r="E269" i="79" s="1"/>
  <c r="G265" i="78"/>
  <c r="J265" i="78" s="1"/>
  <c r="E270" i="79" s="1"/>
  <c r="G266" i="78"/>
  <c r="J266" i="78" s="1"/>
  <c r="E273" i="79" s="1"/>
  <c r="G267" i="78"/>
  <c r="J267" i="78" s="1"/>
  <c r="M273" i="78"/>
  <c r="P273" i="78" s="1"/>
  <c r="R273" i="78"/>
  <c r="G274" i="78"/>
  <c r="J274" i="78" s="1"/>
  <c r="M274" i="78"/>
  <c r="P274" i="78" s="1"/>
  <c r="R274" i="78"/>
  <c r="R257" i="77"/>
  <c r="R258" i="77"/>
  <c r="R259" i="77"/>
  <c r="R260" i="77"/>
  <c r="R261" i="77"/>
  <c r="R262" i="77"/>
  <c r="M257" i="77"/>
  <c r="P257" i="77" s="1"/>
  <c r="M258" i="77"/>
  <c r="P258" i="77" s="1"/>
  <c r="M259" i="77"/>
  <c r="P259" i="77" s="1"/>
  <c r="M260" i="77"/>
  <c r="P260" i="77" s="1"/>
  <c r="M261" i="77"/>
  <c r="R257" i="74"/>
  <c r="R258" i="74"/>
  <c r="R259" i="74"/>
  <c r="R260" i="74"/>
  <c r="R261" i="74"/>
  <c r="R262" i="74"/>
  <c r="R263" i="74"/>
  <c r="R264" i="74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P262" i="74" s="1"/>
  <c r="M263" i="74"/>
  <c r="P263" i="74" s="1"/>
  <c r="M264" i="74"/>
  <c r="P264" i="74" s="1"/>
  <c r="J258" i="74"/>
  <c r="G256" i="74"/>
  <c r="J256" i="74" s="1"/>
  <c r="G257" i="74"/>
  <c r="J257" i="74" s="1"/>
  <c r="G258" i="74"/>
  <c r="G259" i="74"/>
  <c r="J259" i="74" s="1"/>
  <c r="G260" i="74"/>
  <c r="J260" i="74" s="1"/>
  <c r="G261" i="74"/>
  <c r="J261" i="74" s="1"/>
  <c r="G262" i="74"/>
  <c r="J262" i="74" s="1"/>
  <c r="J263" i="74"/>
  <c r="J264" i="74"/>
  <c r="E273" i="78"/>
  <c r="G273" i="78" s="1"/>
  <c r="J273" i="78" s="1"/>
  <c r="P264" i="100"/>
  <c r="M264" i="101"/>
  <c r="M264" i="102"/>
  <c r="P264" i="102" s="1"/>
  <c r="M264" i="103"/>
  <c r="P264" i="103" s="1"/>
  <c r="M264" i="104"/>
  <c r="P264" i="104" s="1"/>
  <c r="M264" i="105"/>
  <c r="M264" i="106"/>
  <c r="P264" i="106" s="1"/>
  <c r="M264" i="107"/>
  <c r="P264" i="107" s="1"/>
  <c r="M264" i="92"/>
  <c r="P264" i="92" s="1"/>
  <c r="P276" i="91"/>
  <c r="E249" i="91"/>
  <c r="M261" i="90"/>
  <c r="P261" i="90" s="1"/>
  <c r="P262" i="90"/>
  <c r="E249" i="90"/>
  <c r="E249" i="89"/>
  <c r="P274" i="88"/>
  <c r="E249" i="88"/>
  <c r="P94" i="87"/>
  <c r="R254" i="85"/>
  <c r="R255" i="85"/>
  <c r="R269" i="85"/>
  <c r="R270" i="85"/>
  <c r="P273" i="85"/>
  <c r="K276" i="8"/>
  <c r="H276" i="8"/>
  <c r="M255" i="106"/>
  <c r="P255" i="106" s="1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R256" i="106"/>
  <c r="R257" i="106"/>
  <c r="R258" i="106"/>
  <c r="R259" i="106"/>
  <c r="R260" i="106"/>
  <c r="R276" i="106"/>
  <c r="R249" i="107"/>
  <c r="R250" i="107"/>
  <c r="R251" i="107"/>
  <c r="R252" i="107"/>
  <c r="R253" i="107"/>
  <c r="R254" i="107"/>
  <c r="R255" i="107"/>
  <c r="R256" i="107"/>
  <c r="R257" i="107"/>
  <c r="R258" i="107"/>
  <c r="R259" i="107"/>
  <c r="R260" i="107"/>
  <c r="R261" i="107"/>
  <c r="R262" i="107"/>
  <c r="R263" i="107"/>
  <c r="R277" i="107"/>
  <c r="M255" i="107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P261" i="107" s="1"/>
  <c r="M262" i="107"/>
  <c r="P262" i="107" s="1"/>
  <c r="M263" i="107"/>
  <c r="P263" i="107" s="1"/>
  <c r="I276" i="8"/>
  <c r="R247" i="77"/>
  <c r="R248" i="77"/>
  <c r="R249" i="77"/>
  <c r="R250" i="77"/>
  <c r="R251" i="77"/>
  <c r="R252" i="77"/>
  <c r="R253" i="77"/>
  <c r="R254" i="77"/>
  <c r="R255" i="77"/>
  <c r="R256" i="77"/>
  <c r="R274" i="77"/>
  <c r="P254" i="77"/>
  <c r="M246" i="77"/>
  <c r="M247" i="77"/>
  <c r="M248" i="77"/>
  <c r="M249" i="77"/>
  <c r="M250" i="77"/>
  <c r="M251" i="77"/>
  <c r="P251" i="77" s="1"/>
  <c r="M252" i="77"/>
  <c r="P252" i="77" s="1"/>
  <c r="M253" i="77"/>
  <c r="P253" i="77" s="1"/>
  <c r="M254" i="77"/>
  <c r="M255" i="77"/>
  <c r="P255" i="77" s="1"/>
  <c r="M256" i="77"/>
  <c r="P256" i="77" s="1"/>
  <c r="P262" i="89"/>
  <c r="P261" i="89"/>
  <c r="P260" i="89"/>
  <c r="P259" i="89"/>
  <c r="P258" i="89"/>
  <c r="M260" i="90"/>
  <c r="P260" i="90" s="1"/>
  <c r="M259" i="90"/>
  <c r="P259" i="90" s="1"/>
  <c r="M258" i="90"/>
  <c r="P258" i="90" s="1"/>
  <c r="P262" i="91"/>
  <c r="M261" i="91"/>
  <c r="M260" i="91"/>
  <c r="M259" i="91"/>
  <c r="M258" i="91"/>
  <c r="M263" i="92"/>
  <c r="P263" i="92" s="1"/>
  <c r="M262" i="92"/>
  <c r="P262" i="92" s="1"/>
  <c r="M261" i="92"/>
  <c r="P261" i="92" s="1"/>
  <c r="M260" i="92"/>
  <c r="P260" i="92" s="1"/>
  <c r="M259" i="92"/>
  <c r="P259" i="92" s="1"/>
  <c r="M258" i="92"/>
  <c r="P258" i="92" s="1"/>
  <c r="M260" i="93"/>
  <c r="P260" i="93" s="1"/>
  <c r="M259" i="93"/>
  <c r="P259" i="93" s="1"/>
  <c r="M258" i="93"/>
  <c r="P258" i="93" s="1"/>
  <c r="M258" i="94"/>
  <c r="P258" i="94" s="1"/>
  <c r="M259" i="95"/>
  <c r="P259" i="95" s="1"/>
  <c r="M258" i="95"/>
  <c r="P258" i="95" s="1"/>
  <c r="M260" i="96"/>
  <c r="P260" i="96" s="1"/>
  <c r="M259" i="96"/>
  <c r="P259" i="96" s="1"/>
  <c r="M258" i="96"/>
  <c r="P258" i="96" s="1"/>
  <c r="M258" i="97"/>
  <c r="P258" i="97" s="1"/>
  <c r="M262" i="98"/>
  <c r="P262" i="98" s="1"/>
  <c r="M261" i="98"/>
  <c r="P261" i="98" s="1"/>
  <c r="M260" i="98"/>
  <c r="P260" i="98" s="1"/>
  <c r="M259" i="98"/>
  <c r="P259" i="98" s="1"/>
  <c r="M258" i="98"/>
  <c r="P258" i="98" s="1"/>
  <c r="M258" i="99"/>
  <c r="P258" i="99" s="1"/>
  <c r="P263" i="100"/>
  <c r="P262" i="100"/>
  <c r="P261" i="100"/>
  <c r="P260" i="100"/>
  <c r="P259" i="100"/>
  <c r="P258" i="100"/>
  <c r="M263" i="101"/>
  <c r="M262" i="101"/>
  <c r="M261" i="101"/>
  <c r="M260" i="101"/>
  <c r="M259" i="101"/>
  <c r="M258" i="101"/>
  <c r="M263" i="102"/>
  <c r="P263" i="102" s="1"/>
  <c r="M262" i="102"/>
  <c r="P262" i="102" s="1"/>
  <c r="M261" i="102"/>
  <c r="P261" i="102" s="1"/>
  <c r="M260" i="102"/>
  <c r="P260" i="102" s="1"/>
  <c r="M259" i="102"/>
  <c r="P259" i="102" s="1"/>
  <c r="M258" i="102"/>
  <c r="P258" i="102" s="1"/>
  <c r="M263" i="103"/>
  <c r="P263" i="103" s="1"/>
  <c r="M262" i="103"/>
  <c r="P262" i="103" s="1"/>
  <c r="M261" i="103"/>
  <c r="P261" i="103" s="1"/>
  <c r="M260" i="103"/>
  <c r="P260" i="103" s="1"/>
  <c r="M259" i="103"/>
  <c r="P259" i="103" s="1"/>
  <c r="M258" i="103"/>
  <c r="P258" i="103" s="1"/>
  <c r="M263" i="104"/>
  <c r="P263" i="104" s="1"/>
  <c r="M262" i="104"/>
  <c r="P262" i="104" s="1"/>
  <c r="M261" i="104"/>
  <c r="P261" i="104" s="1"/>
  <c r="M260" i="104"/>
  <c r="P260" i="104" s="1"/>
  <c r="M259" i="104"/>
  <c r="P259" i="104" s="1"/>
  <c r="M258" i="104"/>
  <c r="P258" i="104" s="1"/>
  <c r="M263" i="105"/>
  <c r="M262" i="105"/>
  <c r="M261" i="105"/>
  <c r="M260" i="105"/>
  <c r="M259" i="105"/>
  <c r="M258" i="105"/>
  <c r="P262" i="88"/>
  <c r="P261" i="88"/>
  <c r="P260" i="88"/>
  <c r="M259" i="88"/>
  <c r="P259" i="88" s="1"/>
  <c r="M258" i="88"/>
  <c r="P258" i="88" s="1"/>
  <c r="E249" i="87"/>
  <c r="M58" i="86"/>
  <c r="M59" i="86"/>
  <c r="M60" i="86"/>
  <c r="M61" i="86"/>
  <c r="M62" i="86"/>
  <c r="M63" i="86"/>
  <c r="M64" i="86"/>
  <c r="M65" i="86"/>
  <c r="M66" i="86"/>
  <c r="M67" i="86"/>
  <c r="M68" i="86"/>
  <c r="M69" i="86"/>
  <c r="M70" i="86"/>
  <c r="M71" i="86"/>
  <c r="P263" i="86"/>
  <c r="P262" i="86"/>
  <c r="P260" i="86"/>
  <c r="P259" i="86"/>
  <c r="E249" i="86"/>
  <c r="E249" i="85"/>
  <c r="E249" i="84"/>
  <c r="E249" i="83"/>
  <c r="E249" i="82"/>
  <c r="E249" i="81"/>
  <c r="E249" i="80"/>
  <c r="E249" i="79"/>
  <c r="J266" i="87" l="1"/>
  <c r="E266" i="88" s="1"/>
  <c r="G266" i="88" s="1"/>
  <c r="J266" i="88" s="1"/>
  <c r="E269" i="89" s="1"/>
  <c r="G269" i="89" s="1"/>
  <c r="J269" i="89" s="1"/>
  <c r="E273" i="90" s="1"/>
  <c r="G273" i="90" s="1"/>
  <c r="J273" i="90" s="1"/>
  <c r="E266" i="91" s="1"/>
  <c r="G266" i="91" s="1"/>
  <c r="J266" i="91" s="1"/>
  <c r="J270" i="87"/>
  <c r="E270" i="88" s="1"/>
  <c r="G270" i="88" s="1"/>
  <c r="J270" i="88" s="1"/>
  <c r="E270" i="89" s="1"/>
  <c r="G270" i="89" s="1"/>
  <c r="J270" i="89" s="1"/>
  <c r="E274" i="90" s="1"/>
  <c r="G274" i="90" s="1"/>
  <c r="J274" i="90" s="1"/>
  <c r="E269" i="91" s="1"/>
  <c r="G269" i="91" s="1"/>
  <c r="J269" i="91" s="1"/>
  <c r="J265" i="87"/>
  <c r="E265" i="88" s="1"/>
  <c r="G265" i="88" s="1"/>
  <c r="J265" i="88" s="1"/>
  <c r="E265" i="89" s="1"/>
  <c r="G265" i="89" s="1"/>
  <c r="J265" i="89" s="1"/>
  <c r="E268" i="90" s="1"/>
  <c r="G268" i="90" s="1"/>
  <c r="J268" i="90" s="1"/>
  <c r="J259" i="87"/>
  <c r="E259" i="88" s="1"/>
  <c r="G259" i="88" s="1"/>
  <c r="J259" i="88" s="1"/>
  <c r="J264" i="87"/>
  <c r="E264" i="88" s="1"/>
  <c r="G264" i="88" s="1"/>
  <c r="J264" i="88" s="1"/>
  <c r="E264" i="89" s="1"/>
  <c r="G264" i="89" s="1"/>
  <c r="J264" i="89" s="1"/>
  <c r="E264" i="90" s="1"/>
  <c r="G264" i="90" s="1"/>
  <c r="J264" i="90" s="1"/>
  <c r="J263" i="87"/>
  <c r="E263" i="88" s="1"/>
  <c r="G263" i="88" s="1"/>
  <c r="J263" i="88" s="1"/>
  <c r="E263" i="89" s="1"/>
  <c r="G263" i="89" s="1"/>
  <c r="J263" i="89" s="1"/>
  <c r="E263" i="90" s="1"/>
  <c r="G263" i="90" s="1"/>
  <c r="J263" i="90" s="1"/>
  <c r="E263" i="91" s="1"/>
  <c r="G263" i="91" s="1"/>
  <c r="J263" i="91" s="1"/>
  <c r="E263" i="92" s="1"/>
  <c r="G263" i="92" s="1"/>
  <c r="J263" i="92" s="1"/>
  <c r="E263" i="93" s="1"/>
  <c r="G263" i="93" s="1"/>
  <c r="J263" i="93" s="1"/>
  <c r="E263" i="94" s="1"/>
  <c r="G263" i="94" s="1"/>
  <c r="J263" i="94" s="1"/>
  <c r="E263" i="95" s="1"/>
  <c r="G263" i="95" s="1"/>
  <c r="J263" i="95" s="1"/>
  <c r="E263" i="96" s="1"/>
  <c r="G263" i="96" s="1"/>
  <c r="J263" i="96" s="1"/>
  <c r="E263" i="97" s="1"/>
  <c r="G263" i="97" s="1"/>
  <c r="J263" i="97" s="1"/>
  <c r="E263" i="98" s="1"/>
  <c r="G263" i="98" s="1"/>
  <c r="J263" i="98" s="1"/>
  <c r="E263" i="99" s="1"/>
  <c r="G263" i="99" s="1"/>
  <c r="J263" i="99" s="1"/>
  <c r="E263" i="100" s="1"/>
  <c r="G263" i="100" s="1"/>
  <c r="J263" i="100" s="1"/>
  <c r="E263" i="101" s="1"/>
  <c r="G263" i="101" s="1"/>
  <c r="J263" i="101" s="1"/>
  <c r="E263" i="102" s="1"/>
  <c r="G263" i="102" s="1"/>
  <c r="J263" i="102" s="1"/>
  <c r="E263" i="103" s="1"/>
  <c r="G263" i="103" s="1"/>
  <c r="J263" i="103" s="1"/>
  <c r="E263" i="104" s="1"/>
  <c r="G263" i="104" s="1"/>
  <c r="J263" i="104" s="1"/>
  <c r="E263" i="105" s="1"/>
  <c r="G263" i="105" s="1"/>
  <c r="J263" i="105" s="1"/>
  <c r="E263" i="106" s="1"/>
  <c r="G263" i="106" s="1"/>
  <c r="J263" i="106" s="1"/>
  <c r="E263" i="107" s="1"/>
  <c r="G263" i="107" s="1"/>
  <c r="J263" i="107" s="1"/>
  <c r="J262" i="87"/>
  <c r="E262" i="88" s="1"/>
  <c r="G262" i="88" s="1"/>
  <c r="J262" i="88" s="1"/>
  <c r="E262" i="89" s="1"/>
  <c r="G262" i="89" s="1"/>
  <c r="J262" i="89" s="1"/>
  <c r="E262" i="90" s="1"/>
  <c r="G262" i="90" s="1"/>
  <c r="J262" i="90" s="1"/>
  <c r="E262" i="91" s="1"/>
  <c r="G262" i="91" s="1"/>
  <c r="J262" i="91" s="1"/>
  <c r="E262" i="92" s="1"/>
  <c r="G262" i="92" s="1"/>
  <c r="J262" i="92" s="1"/>
  <c r="E262" i="93" s="1"/>
  <c r="G262" i="93" s="1"/>
  <c r="J262" i="93" s="1"/>
  <c r="E262" i="94" s="1"/>
  <c r="G262" i="94" s="1"/>
  <c r="J262" i="94" s="1"/>
  <c r="E262" i="95" s="1"/>
  <c r="G262" i="95" s="1"/>
  <c r="J262" i="95" s="1"/>
  <c r="E262" i="96" s="1"/>
  <c r="G262" i="96" s="1"/>
  <c r="J262" i="96" s="1"/>
  <c r="E262" i="97" s="1"/>
  <c r="G262" i="97" s="1"/>
  <c r="J262" i="97" s="1"/>
  <c r="E262" i="98" s="1"/>
  <c r="G262" i="98" s="1"/>
  <c r="J262" i="98" s="1"/>
  <c r="E262" i="99" s="1"/>
  <c r="G262" i="99" s="1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E262" i="105" s="1"/>
  <c r="G262" i="105" s="1"/>
  <c r="J262" i="105" s="1"/>
  <c r="E262" i="106" s="1"/>
  <c r="G262" i="106" s="1"/>
  <c r="J262" i="106" s="1"/>
  <c r="E262" i="107" s="1"/>
  <c r="G262" i="107" s="1"/>
  <c r="J262" i="107" s="1"/>
  <c r="E272" i="88"/>
  <c r="G272" i="88" s="1"/>
  <c r="J272" i="88" s="1"/>
  <c r="E274" i="89" s="1"/>
  <c r="G274" i="89" s="1"/>
  <c r="J274" i="89" s="1"/>
  <c r="E276" i="90" s="1"/>
  <c r="J260" i="87"/>
  <c r="E260" i="88" s="1"/>
  <c r="G260" i="88" s="1"/>
  <c r="J260" i="88" s="1"/>
  <c r="J258" i="87"/>
  <c r="E258" i="88" s="1"/>
  <c r="G258" i="88" s="1"/>
  <c r="J258" i="88" s="1"/>
  <c r="P272" i="80"/>
  <c r="P271" i="80"/>
  <c r="E258" i="77"/>
  <c r="G258" i="77" s="1"/>
  <c r="J258" i="77" s="1"/>
  <c r="J260" i="77"/>
  <c r="J262" i="77"/>
  <c r="J261" i="77"/>
  <c r="E259" i="77"/>
  <c r="J259" i="77" s="1"/>
  <c r="G261" i="88"/>
  <c r="J261" i="88" s="1"/>
  <c r="E274" i="88"/>
  <c r="G271" i="88"/>
  <c r="P260" i="91"/>
  <c r="P261" i="91"/>
  <c r="P259" i="91"/>
  <c r="P258" i="91"/>
  <c r="E249" i="77"/>
  <c r="G253" i="74"/>
  <c r="J253" i="74" s="1"/>
  <c r="G254" i="74"/>
  <c r="J254" i="74" s="1"/>
  <c r="G255" i="74"/>
  <c r="J255" i="74" s="1"/>
  <c r="G273" i="74"/>
  <c r="G274" i="74"/>
  <c r="E265" i="91" l="1"/>
  <c r="G265" i="91" s="1"/>
  <c r="J265" i="91" s="1"/>
  <c r="E265" i="92" s="1"/>
  <c r="G265" i="92" s="1"/>
  <c r="J265" i="92" s="1"/>
  <c r="E265" i="76" s="1"/>
  <c r="G265" i="76" s="1"/>
  <c r="J265" i="76" s="1"/>
  <c r="E276" i="91"/>
  <c r="G276" i="91" s="1"/>
  <c r="J276" i="91" s="1"/>
  <c r="E264" i="9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64" i="97" s="1"/>
  <c r="J264" i="97" s="1"/>
  <c r="E264" i="98" s="1"/>
  <c r="G264" i="98" s="1"/>
  <c r="J264" i="98" s="1"/>
  <c r="E264" i="99" s="1"/>
  <c r="G264" i="99" s="1"/>
  <c r="J264" i="99" s="1"/>
  <c r="E264" i="100" s="1"/>
  <c r="G264" i="100" s="1"/>
  <c r="J264" i="100" s="1"/>
  <c r="E264" i="101" s="1"/>
  <c r="G264" i="101" s="1"/>
  <c r="J264" i="101" s="1"/>
  <c r="E264" i="102" s="1"/>
  <c r="G264" i="102" s="1"/>
  <c r="J264" i="102" s="1"/>
  <c r="E264" i="103" s="1"/>
  <c r="G264" i="103" s="1"/>
  <c r="J264" i="103" s="1"/>
  <c r="E264" i="104" s="1"/>
  <c r="G264" i="104" s="1"/>
  <c r="J264" i="104" s="1"/>
  <c r="E264" i="105" s="1"/>
  <c r="G264" i="105" s="1"/>
  <c r="J264" i="105" s="1"/>
  <c r="E264" i="106" s="1"/>
  <c r="G264" i="106" s="1"/>
  <c r="J264" i="106" s="1"/>
  <c r="E264" i="107" s="1"/>
  <c r="G264" i="107" s="1"/>
  <c r="J264" i="107" s="1"/>
  <c r="J271" i="88"/>
  <c r="E271" i="89" s="1"/>
  <c r="G271" i="89" s="1"/>
  <c r="J271" i="89" s="1"/>
  <c r="E275" i="90" s="1"/>
  <c r="G275" i="90" s="1"/>
  <c r="J275" i="90" s="1"/>
  <c r="E275" i="91" s="1"/>
  <c r="G275" i="91" s="1"/>
  <c r="J275" i="91" s="1"/>
  <c r="E258" i="89"/>
  <c r="G258" i="89" s="1"/>
  <c r="J258" i="89" s="1"/>
  <c r="E258" i="90" s="1"/>
  <c r="G258" i="90" s="1"/>
  <c r="J258" i="90" s="1"/>
  <c r="E258" i="91" s="1"/>
  <c r="G258" i="91" s="1"/>
  <c r="J258" i="91" s="1"/>
  <c r="E258" i="92" s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E258" i="99" s="1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E258" i="104" s="1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E259" i="89"/>
  <c r="G259" i="89" s="1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E259" i="105" s="1"/>
  <c r="G259" i="105" s="1"/>
  <c r="J259" i="105" s="1"/>
  <c r="E259" i="106" s="1"/>
  <c r="G259" i="106" s="1"/>
  <c r="J259" i="106" s="1"/>
  <c r="E259" i="107" s="1"/>
  <c r="G259" i="107" s="1"/>
  <c r="J259" i="107" s="1"/>
  <c r="E260" i="89"/>
  <c r="G260" i="89" s="1"/>
  <c r="J260" i="89" s="1"/>
  <c r="E260" i="90" s="1"/>
  <c r="G260" i="90" s="1"/>
  <c r="J260" i="90" s="1"/>
  <c r="E260" i="91" s="1"/>
  <c r="G260" i="91" s="1"/>
  <c r="J260" i="91" s="1"/>
  <c r="E260" i="92" s="1"/>
  <c r="G260" i="92" s="1"/>
  <c r="J260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E260" i="105" s="1"/>
  <c r="G260" i="105" s="1"/>
  <c r="J260" i="105" s="1"/>
  <c r="E260" i="106" s="1"/>
  <c r="G260" i="106" s="1"/>
  <c r="J260" i="106" s="1"/>
  <c r="E260" i="107" s="1"/>
  <c r="G260" i="107" s="1"/>
  <c r="J260" i="107" s="1"/>
  <c r="E261" i="89"/>
  <c r="G261" i="89" s="1"/>
  <c r="J261" i="89" s="1"/>
  <c r="E261" i="90" s="1"/>
  <c r="G261" i="90" s="1"/>
  <c r="J261" i="90" s="1"/>
  <c r="E261" i="91" s="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E261" i="95" s="1"/>
  <c r="G261" i="95" s="1"/>
  <c r="J261" i="95" s="1"/>
  <c r="E261" i="96" s="1"/>
  <c r="G261" i="96" s="1"/>
  <c r="J261" i="96" s="1"/>
  <c r="E261" i="97" s="1"/>
  <c r="G261" i="97" s="1"/>
  <c r="J261" i="97" s="1"/>
  <c r="E261" i="98" s="1"/>
  <c r="G261" i="98" s="1"/>
  <c r="J261" i="98" s="1"/>
  <c r="E261" i="99" s="1"/>
  <c r="G261" i="99" s="1"/>
  <c r="J261" i="99" s="1"/>
  <c r="E261" i="100" s="1"/>
  <c r="G261" i="100" s="1"/>
  <c r="J261" i="100" s="1"/>
  <c r="E261" i="101" s="1"/>
  <c r="G261" i="101" s="1"/>
  <c r="J261" i="101" s="1"/>
  <c r="E261" i="102" s="1"/>
  <c r="G261" i="102" s="1"/>
  <c r="J261" i="102" s="1"/>
  <c r="E261" i="103" s="1"/>
  <c r="G261" i="103" s="1"/>
  <c r="J261" i="103" s="1"/>
  <c r="E261" i="104" s="1"/>
  <c r="G261" i="104" s="1"/>
  <c r="J261" i="104" s="1"/>
  <c r="E261" i="105" s="1"/>
  <c r="G261" i="105" s="1"/>
  <c r="J261" i="105" s="1"/>
  <c r="E261" i="106" s="1"/>
  <c r="G261" i="106" s="1"/>
  <c r="J261" i="106" s="1"/>
  <c r="E261" i="107" s="1"/>
  <c r="G261" i="107" s="1"/>
  <c r="J261" i="107" s="1"/>
  <c r="E253" i="77"/>
  <c r="G253" i="77" s="1"/>
  <c r="J253" i="77" s="1"/>
  <c r="E253" i="78" s="1"/>
  <c r="G253" i="78" s="1"/>
  <c r="J253" i="78" s="1"/>
  <c r="E253" i="79" s="1"/>
  <c r="G253" i="79" s="1"/>
  <c r="J253" i="79" s="1"/>
  <c r="E253" i="80" s="1"/>
  <c r="G253" i="80" s="1"/>
  <c r="J253" i="80" s="1"/>
  <c r="E253" i="81" s="1"/>
  <c r="E257" i="77"/>
  <c r="E256" i="77"/>
  <c r="G256" i="77" s="1"/>
  <c r="J256" i="77" s="1"/>
  <c r="E256" i="78" s="1"/>
  <c r="E255" i="77"/>
  <c r="G255" i="77" s="1"/>
  <c r="J255" i="77" s="1"/>
  <c r="E255" i="78" s="1"/>
  <c r="G255" i="78" s="1"/>
  <c r="J255" i="78" s="1"/>
  <c r="E255" i="79" s="1"/>
  <c r="G255" i="79" s="1"/>
  <c r="J255" i="79" s="1"/>
  <c r="E255" i="80" s="1"/>
  <c r="E254" i="77"/>
  <c r="G254" i="77" s="1"/>
  <c r="J254" i="77" s="1"/>
  <c r="E254" i="78" s="1"/>
  <c r="G254" i="78" s="1"/>
  <c r="J254" i="78" s="1"/>
  <c r="E254" i="79" s="1"/>
  <c r="G254" i="79" s="1"/>
  <c r="J254" i="79" s="1"/>
  <c r="E254" i="80" s="1"/>
  <c r="G254" i="80" s="1"/>
  <c r="P94" i="107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P257" i="95" s="1"/>
  <c r="M276" i="95"/>
  <c r="M27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94" i="96"/>
  <c r="P94" i="102"/>
  <c r="P94" i="104"/>
  <c r="P94" i="105"/>
  <c r="P94" i="106"/>
  <c r="G249" i="79"/>
  <c r="G249" i="80"/>
  <c r="G249" i="81"/>
  <c r="G249" i="82"/>
  <c r="G249" i="83"/>
  <c r="G249" i="84"/>
  <c r="G249" i="85"/>
  <c r="G249" i="86"/>
  <c r="G249" i="87"/>
  <c r="G249" i="88"/>
  <c r="G249" i="89"/>
  <c r="G249" i="90"/>
  <c r="G249" i="91"/>
  <c r="G249" i="92"/>
  <c r="G249" i="93"/>
  <c r="G249" i="94"/>
  <c r="G249" i="95"/>
  <c r="J249" i="95" s="1"/>
  <c r="E249" i="96" s="1"/>
  <c r="G249" i="96" s="1"/>
  <c r="G249" i="97"/>
  <c r="G249" i="98"/>
  <c r="G249" i="99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G249" i="104"/>
  <c r="J249" i="104" s="1"/>
  <c r="E249" i="105" s="1"/>
  <c r="G249" i="105"/>
  <c r="G249" i="106"/>
  <c r="G249" i="107"/>
  <c r="G249" i="77"/>
  <c r="J249" i="77" s="1"/>
  <c r="E249" i="78" s="1"/>
  <c r="G249" i="78" s="1"/>
  <c r="G249" i="74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E265" i="93" l="1"/>
  <c r="G265" i="93" s="1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265" i="97" s="1"/>
  <c r="J265" i="97" s="1"/>
  <c r="E265" i="98" s="1"/>
  <c r="G265" i="98" s="1"/>
  <c r="J265" i="98" s="1"/>
  <c r="E265" i="99" s="1"/>
  <c r="G265" i="99" s="1"/>
  <c r="J265" i="99" s="1"/>
  <c r="E265" i="100" s="1"/>
  <c r="G265" i="100" s="1"/>
  <c r="J265" i="100" s="1"/>
  <c r="E265" i="101" s="1"/>
  <c r="G265" i="101" s="1"/>
  <c r="J265" i="101" s="1"/>
  <c r="E265" i="102" s="1"/>
  <c r="G265" i="102" s="1"/>
  <c r="J265" i="102" s="1"/>
  <c r="E265" i="103" s="1"/>
  <c r="G265" i="103" s="1"/>
  <c r="J265" i="103" s="1"/>
  <c r="E265" i="104" s="1"/>
  <c r="G265" i="104" s="1"/>
  <c r="J265" i="104" s="1"/>
  <c r="E265" i="105" s="1"/>
  <c r="G265" i="105" s="1"/>
  <c r="J265" i="105" s="1"/>
  <c r="E265" i="106" s="1"/>
  <c r="G265" i="106" s="1"/>
  <c r="J265" i="106" s="1"/>
  <c r="E265" i="107" s="1"/>
  <c r="G265" i="107" s="1"/>
  <c r="J265" i="107" s="1"/>
  <c r="E265" i="108"/>
  <c r="G265" i="108" s="1"/>
  <c r="J265" i="108" s="1"/>
  <c r="G257" i="77"/>
  <c r="J257" i="77" s="1"/>
  <c r="E257" i="78" s="1"/>
  <c r="G256" i="78"/>
  <c r="J256" i="78" s="1"/>
  <c r="E256" i="79" s="1"/>
  <c r="G256" i="79" s="1"/>
  <c r="J254" i="80"/>
  <c r="E254" i="81" s="1"/>
  <c r="G255" i="80"/>
  <c r="J255" i="80" s="1"/>
  <c r="E255" i="81" s="1"/>
  <c r="G253" i="81"/>
  <c r="J253" i="81" s="1"/>
  <c r="E253" i="82" s="1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E247" i="77"/>
  <c r="G247" i="77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E246" i="77"/>
  <c r="G246" i="77" s="1"/>
  <c r="E248" i="77"/>
  <c r="G248" i="77" s="1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P94" i="101"/>
  <c r="M94" i="103"/>
  <c r="P249" i="8"/>
  <c r="P250" i="8"/>
  <c r="P251" i="8"/>
  <c r="P252" i="8"/>
  <c r="P253" i="8"/>
  <c r="P257" i="78"/>
  <c r="R257" i="86"/>
  <c r="P257" i="86"/>
  <c r="P257" i="87"/>
  <c r="R257" i="88"/>
  <c r="M257" i="88"/>
  <c r="P257" i="88" s="1"/>
  <c r="P257" i="89"/>
  <c r="M257" i="90"/>
  <c r="P257" i="90" s="1"/>
  <c r="R257" i="91"/>
  <c r="M257" i="91"/>
  <c r="R257" i="92"/>
  <c r="M257" i="92"/>
  <c r="P257" i="92" s="1"/>
  <c r="M257" i="93"/>
  <c r="P257" i="93" s="1"/>
  <c r="M257" i="94"/>
  <c r="P257" i="94" s="1"/>
  <c r="R257" i="95"/>
  <c r="R257" i="96"/>
  <c r="M257" i="96"/>
  <c r="P257" i="96" s="1"/>
  <c r="M257" i="97"/>
  <c r="P257" i="97" s="1"/>
  <c r="M257" i="98"/>
  <c r="P257" i="98" s="1"/>
  <c r="M257" i="99"/>
  <c r="P257" i="99" s="1"/>
  <c r="M257" i="100"/>
  <c r="P257" i="100" s="1"/>
  <c r="R257" i="101"/>
  <c r="M257" i="101"/>
  <c r="P257" i="101" s="1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P253" i="81"/>
  <c r="R252" i="81"/>
  <c r="P252" i="81"/>
  <c r="R251" i="81"/>
  <c r="P251" i="81"/>
  <c r="R250" i="81"/>
  <c r="M250" i="81"/>
  <c r="P250" i="81" s="1"/>
  <c r="R249" i="81"/>
  <c r="M249" i="81"/>
  <c r="P249" i="81" s="1"/>
  <c r="R253" i="82"/>
  <c r="P253" i="82"/>
  <c r="R252" i="82"/>
  <c r="P252" i="82"/>
  <c r="R251" i="82"/>
  <c r="M251" i="82"/>
  <c r="P251" i="82" s="1"/>
  <c r="R250" i="82"/>
  <c r="M250" i="82"/>
  <c r="P250" i="82" s="1"/>
  <c r="R249" i="82"/>
  <c r="M249" i="82"/>
  <c r="P249" i="82" s="1"/>
  <c r="P253" i="83"/>
  <c r="P252" i="83"/>
  <c r="R251" i="83"/>
  <c r="P251" i="83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R252" i="91"/>
  <c r="M252" i="91"/>
  <c r="R251" i="91"/>
  <c r="M251" i="91"/>
  <c r="R250" i="91"/>
  <c r="M250" i="91"/>
  <c r="R249" i="91"/>
  <c r="M249" i="9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M253" i="107"/>
  <c r="P253" i="107" s="1"/>
  <c r="M252" i="107"/>
  <c r="P252" i="107" s="1"/>
  <c r="M251" i="107"/>
  <c r="P251" i="107" s="1"/>
  <c r="M250" i="107"/>
  <c r="P250" i="107" s="1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R245" i="91"/>
  <c r="M245" i="91"/>
  <c r="R244" i="91"/>
  <c r="M244" i="91"/>
  <c r="R243" i="91"/>
  <c r="M243" i="91"/>
  <c r="R242" i="91"/>
  <c r="M242" i="9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R241" i="91"/>
  <c r="M241" i="91"/>
  <c r="R240" i="91"/>
  <c r="M240" i="91"/>
  <c r="R239" i="91"/>
  <c r="M239" i="91"/>
  <c r="R238" i="91"/>
  <c r="M238" i="91"/>
  <c r="R237" i="91"/>
  <c r="M237" i="91"/>
  <c r="R236" i="91"/>
  <c r="M236" i="91"/>
  <c r="R235" i="91"/>
  <c r="M235" i="9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74" i="74"/>
  <c r="M274" i="74"/>
  <c r="P274" i="74" s="1"/>
  <c r="J274" i="74"/>
  <c r="E276" i="8" s="1"/>
  <c r="J276" i="8" s="1"/>
  <c r="M274" i="77"/>
  <c r="R274" i="79"/>
  <c r="M274" i="79"/>
  <c r="R274" i="80"/>
  <c r="M274" i="80"/>
  <c r="R274" i="81"/>
  <c r="M274" i="81"/>
  <c r="P274" i="81" s="1"/>
  <c r="R274" i="82"/>
  <c r="M274" i="82"/>
  <c r="P274" i="82" s="1"/>
  <c r="R274" i="84"/>
  <c r="M274" i="84"/>
  <c r="P274" i="84" s="1"/>
  <c r="R274" i="85"/>
  <c r="P274" i="85"/>
  <c r="R274" i="87"/>
  <c r="P274" i="87"/>
  <c r="R275" i="89"/>
  <c r="M275" i="89"/>
  <c r="R276" i="90"/>
  <c r="M276" i="90"/>
  <c r="P276" i="90" s="1"/>
  <c r="R275" i="92"/>
  <c r="M275" i="92"/>
  <c r="R277" i="93"/>
  <c r="M277" i="93"/>
  <c r="P277" i="93" s="1"/>
  <c r="R277" i="94"/>
  <c r="M277" i="94"/>
  <c r="P277" i="94" s="1"/>
  <c r="R278" i="95"/>
  <c r="P278" i="95"/>
  <c r="R277" i="96"/>
  <c r="M277" i="96"/>
  <c r="P277" i="96" s="1"/>
  <c r="R278" i="97"/>
  <c r="M278" i="97"/>
  <c r="P278" i="97" s="1"/>
  <c r="R275" i="98"/>
  <c r="M275" i="98"/>
  <c r="P275" i="98" s="1"/>
  <c r="R275" i="99"/>
  <c r="M275" i="99"/>
  <c r="P275" i="99" s="1"/>
  <c r="R275" i="100"/>
  <c r="M275" i="100"/>
  <c r="P275" i="100" s="1"/>
  <c r="R275" i="101"/>
  <c r="M275" i="101"/>
  <c r="G275" i="101"/>
  <c r="J275" i="101" s="1"/>
  <c r="R276" i="102"/>
  <c r="M276" i="102"/>
  <c r="P276" i="102" s="1"/>
  <c r="R276" i="103"/>
  <c r="M276" i="103"/>
  <c r="P276" i="103" s="1"/>
  <c r="R276" i="104"/>
  <c r="M276" i="104"/>
  <c r="P276" i="104" s="1"/>
  <c r="R276" i="105"/>
  <c r="M276" i="105"/>
  <c r="P276" i="105" s="1"/>
  <c r="M276" i="106"/>
  <c r="P276" i="106" s="1"/>
  <c r="M277" i="107"/>
  <c r="P277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75" i="101" l="1"/>
  <c r="J256" i="79"/>
  <c r="E256" i="80" s="1"/>
  <c r="G256" i="80" s="1"/>
  <c r="J256" i="80" s="1"/>
  <c r="E256" i="81" s="1"/>
  <c r="G256" i="81" s="1"/>
  <c r="J256" i="81" s="1"/>
  <c r="E256" i="82" s="1"/>
  <c r="G257" i="78"/>
  <c r="J257" i="78" s="1"/>
  <c r="E257" i="79" s="1"/>
  <c r="G257" i="79" s="1"/>
  <c r="P275" i="92"/>
  <c r="G253" i="82"/>
  <c r="J253" i="82" s="1"/>
  <c r="E253" i="83" s="1"/>
  <c r="G254" i="81"/>
  <c r="J254" i="81" s="1"/>
  <c r="E254" i="82" s="1"/>
  <c r="P274" i="79"/>
  <c r="G255" i="81"/>
  <c r="J255" i="81" s="1"/>
  <c r="E255" i="82" s="1"/>
  <c r="P274" i="80"/>
  <c r="E236" i="77"/>
  <c r="E252" i="77"/>
  <c r="E102" i="77"/>
  <c r="E274" i="77"/>
  <c r="E250" i="77"/>
  <c r="G250" i="77" s="1"/>
  <c r="E237" i="77"/>
  <c r="J248" i="77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E239" i="77"/>
  <c r="J246" i="77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E240" i="77"/>
  <c r="E87" i="77"/>
  <c r="E241" i="77"/>
  <c r="J247" i="77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E174" i="77"/>
  <c r="E235" i="77"/>
  <c r="E251" i="77"/>
  <c r="G251" i="77" s="1"/>
  <c r="E238" i="77"/>
  <c r="E242" i="77"/>
  <c r="G242" i="77" s="1"/>
  <c r="J242" i="77" s="1"/>
  <c r="E242" i="78" s="1"/>
  <c r="E88" i="77"/>
  <c r="G88" i="77" s="1"/>
  <c r="J88" i="77" s="1"/>
  <c r="E88" i="78" s="1"/>
  <c r="P257" i="91"/>
  <c r="P236" i="91"/>
  <c r="P240" i="91"/>
  <c r="P242" i="91"/>
  <c r="P246" i="91"/>
  <c r="P251" i="91"/>
  <c r="P88" i="91"/>
  <c r="P241" i="91"/>
  <c r="P252" i="91"/>
  <c r="P102" i="91"/>
  <c r="P237" i="91"/>
  <c r="P243" i="91"/>
  <c r="P238" i="91"/>
  <c r="P247" i="91"/>
  <c r="P244" i="91"/>
  <c r="P249" i="91"/>
  <c r="P253" i="91"/>
  <c r="P174" i="91"/>
  <c r="P235" i="91"/>
  <c r="P239" i="91"/>
  <c r="P245" i="91"/>
  <c r="P250" i="91"/>
  <c r="P87" i="91"/>
  <c r="P275" i="89"/>
  <c r="P102" i="77"/>
  <c r="P237" i="77"/>
  <c r="P241" i="77"/>
  <c r="P244" i="77"/>
  <c r="P250" i="77"/>
  <c r="P245" i="77"/>
  <c r="P174" i="77"/>
  <c r="P235" i="77"/>
  <c r="P239" i="77"/>
  <c r="P242" i="77"/>
  <c r="P246" i="77"/>
  <c r="P88" i="77"/>
  <c r="P247" i="77"/>
  <c r="P274" i="77"/>
  <c r="P236" i="77"/>
  <c r="P240" i="77"/>
  <c r="P243" i="77"/>
  <c r="P249" i="77"/>
  <c r="P94" i="103"/>
  <c r="P237" i="82"/>
  <c r="P87" i="77"/>
  <c r="P241" i="78"/>
  <c r="P238" i="77"/>
  <c r="P247" i="80"/>
  <c r="J257" i="79" l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6" i="82"/>
  <c r="J256" i="82" s="1"/>
  <c r="E256" i="83" s="1"/>
  <c r="G254" i="82"/>
  <c r="J254" i="82" s="1"/>
  <c r="E254" i="83" s="1"/>
  <c r="G255" i="82"/>
  <c r="J255" i="82" s="1"/>
  <c r="E255" i="83" s="1"/>
  <c r="G253" i="83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J250" i="77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G252" i="77"/>
  <c r="J252" i="77" s="1"/>
  <c r="E252" i="78" s="1"/>
  <c r="G252" i="78" s="1"/>
  <c r="J252" i="78" s="1"/>
  <c r="E252" i="79" s="1"/>
  <c r="G252" i="79" s="1"/>
  <c r="J252" i="79" s="1"/>
  <c r="E252" i="80" s="1"/>
  <c r="G252" i="80" s="1"/>
  <c r="J252" i="80" s="1"/>
  <c r="E252" i="81" s="1"/>
  <c r="J251" i="77"/>
  <c r="E251" i="78" s="1"/>
  <c r="G251" i="78" s="1"/>
  <c r="J251" i="78" s="1"/>
  <c r="E251" i="79" s="1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107" s="1"/>
  <c r="G251" i="107" s="1"/>
  <c r="J251" i="107" s="1"/>
  <c r="N282" i="78"/>
  <c r="N282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85" i="107"/>
  <c r="N282" i="107"/>
  <c r="M279" i="107"/>
  <c r="N281" i="106"/>
  <c r="M278" i="106"/>
  <c r="N284" i="105"/>
  <c r="N281" i="105"/>
  <c r="M278" i="105"/>
  <c r="N284" i="104"/>
  <c r="N281" i="104"/>
  <c r="M278" i="104"/>
  <c r="N284" i="103"/>
  <c r="N281" i="103"/>
  <c r="M278" i="103"/>
  <c r="N284" i="102"/>
  <c r="N281" i="102"/>
  <c r="M278" i="102"/>
  <c r="N283" i="101"/>
  <c r="N280" i="101"/>
  <c r="M277" i="101"/>
  <c r="N283" i="100"/>
  <c r="N280" i="100"/>
  <c r="M277" i="100"/>
  <c r="N283" i="99"/>
  <c r="N280" i="99"/>
  <c r="M277" i="99"/>
  <c r="N283" i="98"/>
  <c r="N280" i="98"/>
  <c r="M277" i="98"/>
  <c r="N286" i="97"/>
  <c r="N283" i="97"/>
  <c r="M280" i="97"/>
  <c r="N285" i="96"/>
  <c r="N282" i="96"/>
  <c r="M279" i="96"/>
  <c r="N286" i="95"/>
  <c r="N283" i="95"/>
  <c r="M280" i="95"/>
  <c r="N285" i="94"/>
  <c r="N282" i="94"/>
  <c r="M279" i="94"/>
  <c r="N285" i="93"/>
  <c r="N282" i="93"/>
  <c r="M279" i="93"/>
  <c r="N283" i="92"/>
  <c r="N280" i="92"/>
  <c r="M277" i="92"/>
  <c r="N284" i="91"/>
  <c r="N281" i="91"/>
  <c r="M278" i="91"/>
  <c r="N284" i="90"/>
  <c r="N281" i="90"/>
  <c r="M278" i="90"/>
  <c r="N283" i="89"/>
  <c r="N280" i="89"/>
  <c r="M277" i="89"/>
  <c r="N282" i="88"/>
  <c r="N279" i="88"/>
  <c r="M276" i="88"/>
  <c r="N282" i="87"/>
  <c r="N279" i="87"/>
  <c r="M276" i="87"/>
  <c r="N282" i="86"/>
  <c r="N279" i="86"/>
  <c r="M276" i="86"/>
  <c r="N282" i="85"/>
  <c r="N279" i="85"/>
  <c r="M276" i="85"/>
  <c r="N282" i="84"/>
  <c r="N279" i="84"/>
  <c r="M276" i="84"/>
  <c r="N282" i="83"/>
  <c r="N279" i="83"/>
  <c r="W11" i="8" s="1"/>
  <c r="M276" i="83"/>
  <c r="N282" i="82"/>
  <c r="N279" i="82"/>
  <c r="M276" i="82"/>
  <c r="N282" i="81"/>
  <c r="N279" i="81"/>
  <c r="M276" i="81"/>
  <c r="N282" i="80"/>
  <c r="N279" i="80"/>
  <c r="M276" i="80"/>
  <c r="N282" i="79"/>
  <c r="N279" i="79"/>
  <c r="M276" i="79"/>
  <c r="N279" i="78"/>
  <c r="M276" i="78"/>
  <c r="N279" i="77"/>
  <c r="M276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P255" i="107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P269" i="105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P270" i="10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P269" i="100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6" i="97"/>
  <c r="P256" i="97" s="1"/>
  <c r="M255" i="97"/>
  <c r="P255" i="97" s="1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76" i="96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76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76" i="93"/>
  <c r="P276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74" i="92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M207" i="91"/>
  <c r="M189" i="91"/>
  <c r="M188" i="91"/>
  <c r="M187" i="91"/>
  <c r="M105" i="91"/>
  <c r="M104" i="91"/>
  <c r="M103" i="91"/>
  <c r="M82" i="91"/>
  <c r="M173" i="91"/>
  <c r="M256" i="91"/>
  <c r="M255" i="91"/>
  <c r="M254" i="91"/>
  <c r="M248" i="91"/>
  <c r="M234" i="91"/>
  <c r="M233" i="91"/>
  <c r="M232" i="91"/>
  <c r="M231" i="91"/>
  <c r="M230" i="91"/>
  <c r="M229" i="91"/>
  <c r="M228" i="91"/>
  <c r="M227" i="91"/>
  <c r="M226" i="91"/>
  <c r="M225" i="91"/>
  <c r="M224" i="91"/>
  <c r="M223" i="91"/>
  <c r="M222" i="91"/>
  <c r="M221" i="91"/>
  <c r="M220" i="91"/>
  <c r="M219" i="91"/>
  <c r="M218" i="91"/>
  <c r="M217" i="91"/>
  <c r="M216" i="91"/>
  <c r="M215" i="91"/>
  <c r="M214" i="91"/>
  <c r="M213" i="91"/>
  <c r="M212" i="91"/>
  <c r="M211" i="91"/>
  <c r="M210" i="91"/>
  <c r="M209" i="91"/>
  <c r="M208" i="91"/>
  <c r="M206" i="91"/>
  <c r="M205" i="91"/>
  <c r="M204" i="91"/>
  <c r="M203" i="91"/>
  <c r="M202" i="91"/>
  <c r="M201" i="91"/>
  <c r="M200" i="91"/>
  <c r="M199" i="91"/>
  <c r="M198" i="91"/>
  <c r="M197" i="91"/>
  <c r="M196" i="91"/>
  <c r="M195" i="91"/>
  <c r="M194" i="91"/>
  <c r="M193" i="91"/>
  <c r="M192" i="91"/>
  <c r="M191" i="91"/>
  <c r="M190" i="91"/>
  <c r="M186" i="91"/>
  <c r="M185" i="91"/>
  <c r="M184" i="91"/>
  <c r="M183" i="91"/>
  <c r="M182" i="91"/>
  <c r="M181" i="91"/>
  <c r="M180" i="91"/>
  <c r="M179" i="91"/>
  <c r="M178" i="91"/>
  <c r="M177" i="91"/>
  <c r="M176" i="91"/>
  <c r="M175" i="91"/>
  <c r="M172" i="91"/>
  <c r="M171" i="91"/>
  <c r="M170" i="91"/>
  <c r="M169" i="91"/>
  <c r="M168" i="91"/>
  <c r="M167" i="91"/>
  <c r="M166" i="91"/>
  <c r="M165" i="91"/>
  <c r="M164" i="91"/>
  <c r="M163" i="91"/>
  <c r="M162" i="91"/>
  <c r="M161" i="91"/>
  <c r="M160" i="9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/>
  <c r="M129" i="91"/>
  <c r="M128" i="91"/>
  <c r="M127" i="91"/>
  <c r="M126" i="91"/>
  <c r="M125" i="91"/>
  <c r="M124" i="91"/>
  <c r="M123" i="91"/>
  <c r="M122" i="91"/>
  <c r="M121" i="9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8" i="91"/>
  <c r="M107" i="91"/>
  <c r="M106" i="91"/>
  <c r="M101" i="91"/>
  <c r="M100" i="91"/>
  <c r="M99" i="91"/>
  <c r="M98" i="91"/>
  <c r="M97" i="91"/>
  <c r="M96" i="91"/>
  <c r="M95" i="91"/>
  <c r="M93" i="91"/>
  <c r="M92" i="91"/>
  <c r="M91" i="91"/>
  <c r="M90" i="91"/>
  <c r="M89" i="91"/>
  <c r="M86" i="91"/>
  <c r="M85" i="91"/>
  <c r="M84" i="91"/>
  <c r="M83" i="91"/>
  <c r="M81" i="91"/>
  <c r="M80" i="91"/>
  <c r="M79" i="91"/>
  <c r="M78" i="91"/>
  <c r="M77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M11" i="91"/>
  <c r="M10" i="91"/>
  <c r="M9" i="91"/>
  <c r="M8" i="91"/>
  <c r="M7" i="91"/>
  <c r="M6" i="9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74" i="89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P71" i="86"/>
  <c r="P70" i="86"/>
  <c r="P69" i="86"/>
  <c r="P68" i="86"/>
  <c r="P67" i="86"/>
  <c r="P66" i="86"/>
  <c r="P65" i="86"/>
  <c r="P64" i="86"/>
  <c r="P63" i="86"/>
  <c r="P62" i="86"/>
  <c r="P61" i="86"/>
  <c r="P60" i="86"/>
  <c r="P59" i="86"/>
  <c r="P58" i="86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P254" i="85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P255" i="84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54" i="83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73" i="82"/>
  <c r="P273" i="82" s="1"/>
  <c r="P254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P255" i="81"/>
  <c r="P254" i="8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73" i="80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73" i="79"/>
  <c r="P256" i="79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56" i="78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76" i="96" l="1"/>
  <c r="P273" i="80"/>
  <c r="P274" i="92"/>
  <c r="M276" i="8"/>
  <c r="G255" i="83"/>
  <c r="J255" i="83" s="1"/>
  <c r="E255" i="84" s="1"/>
  <c r="G255" i="84" s="1"/>
  <c r="G254" i="83"/>
  <c r="J254" i="83" s="1"/>
  <c r="E254" i="84" s="1"/>
  <c r="G254" i="84" s="1"/>
  <c r="J254" i="84" s="1"/>
  <c r="E254" i="85" s="1"/>
  <c r="G254" i="85" s="1"/>
  <c r="G256" i="83"/>
  <c r="J256" i="83" s="1"/>
  <c r="E256" i="84" s="1"/>
  <c r="G257" i="83"/>
  <c r="J257" i="83" s="1"/>
  <c r="E257" i="84" s="1"/>
  <c r="P273" i="79"/>
  <c r="G252" i="81"/>
  <c r="J252" i="81" s="1"/>
  <c r="E252" i="82" s="1"/>
  <c r="E180" i="77"/>
  <c r="E138" i="77"/>
  <c r="E94" i="77"/>
  <c r="E74" i="77"/>
  <c r="E66" i="77"/>
  <c r="E58" i="77"/>
  <c r="E50" i="77"/>
  <c r="E191" i="77"/>
  <c r="E122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199" i="77"/>
  <c r="E104" i="77"/>
  <c r="E230" i="77"/>
  <c r="E222" i="77"/>
  <c r="E214" i="77"/>
  <c r="E205" i="77"/>
  <c r="E197" i="77"/>
  <c r="E186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42" i="77"/>
  <c r="E103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08" i="77"/>
  <c r="E154" i="77"/>
  <c r="E106" i="77"/>
  <c r="E34" i="77"/>
  <c r="E82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232" i="77"/>
  <c r="E170" i="77"/>
  <c r="E130" i="77"/>
  <c r="E84" i="77"/>
  <c r="E173" i="77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216" i="77"/>
  <c r="E162" i="77"/>
  <c r="E11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24" i="77"/>
  <c r="E146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P23" i="91"/>
  <c r="P55" i="91"/>
  <c r="P80" i="91"/>
  <c r="P128" i="91"/>
  <c r="P144" i="91"/>
  <c r="P168" i="91"/>
  <c r="P197" i="91"/>
  <c r="P230" i="91"/>
  <c r="P8" i="91"/>
  <c r="P16" i="91"/>
  <c r="P24" i="91"/>
  <c r="P32" i="91"/>
  <c r="P40" i="91"/>
  <c r="P48" i="91"/>
  <c r="P56" i="91"/>
  <c r="P64" i="91"/>
  <c r="P72" i="91"/>
  <c r="P81" i="91"/>
  <c r="P92" i="91"/>
  <c r="P101" i="91"/>
  <c r="P113" i="91"/>
  <c r="P121" i="91"/>
  <c r="P129" i="91"/>
  <c r="P137" i="91"/>
  <c r="P145" i="91"/>
  <c r="P153" i="91"/>
  <c r="P161" i="91"/>
  <c r="P169" i="91"/>
  <c r="P179" i="91"/>
  <c r="P190" i="91"/>
  <c r="P198" i="91"/>
  <c r="P206" i="91"/>
  <c r="P215" i="91"/>
  <c r="P223" i="91"/>
  <c r="P231" i="91"/>
  <c r="P189" i="91"/>
  <c r="P15" i="91"/>
  <c r="P9" i="91"/>
  <c r="P17" i="91"/>
  <c r="P25" i="91"/>
  <c r="P33" i="91"/>
  <c r="P41" i="91"/>
  <c r="P49" i="91"/>
  <c r="P57" i="91"/>
  <c r="P65" i="91"/>
  <c r="P73" i="91"/>
  <c r="P83" i="91"/>
  <c r="P93" i="91"/>
  <c r="P106" i="91"/>
  <c r="P114" i="91"/>
  <c r="P122" i="91"/>
  <c r="P130" i="91"/>
  <c r="P138" i="91"/>
  <c r="P146" i="91"/>
  <c r="P154" i="91"/>
  <c r="P162" i="91"/>
  <c r="P170" i="91"/>
  <c r="P180" i="91"/>
  <c r="P191" i="91"/>
  <c r="P199" i="91"/>
  <c r="P208" i="91"/>
  <c r="P216" i="91"/>
  <c r="P224" i="91"/>
  <c r="P232" i="91"/>
  <c r="P173" i="91"/>
  <c r="P207" i="91"/>
  <c r="P10" i="91"/>
  <c r="P18" i="91"/>
  <c r="P26" i="91"/>
  <c r="P34" i="91"/>
  <c r="P42" i="91"/>
  <c r="P50" i="91"/>
  <c r="P58" i="91"/>
  <c r="P66" i="91"/>
  <c r="P74" i="91"/>
  <c r="P84" i="91"/>
  <c r="P95" i="91"/>
  <c r="P107" i="91"/>
  <c r="P115" i="91"/>
  <c r="P123" i="91"/>
  <c r="P131" i="91"/>
  <c r="P139" i="91"/>
  <c r="P147" i="91"/>
  <c r="P155" i="91"/>
  <c r="P163" i="91"/>
  <c r="P171" i="91"/>
  <c r="P181" i="91"/>
  <c r="P192" i="91"/>
  <c r="P200" i="91"/>
  <c r="P209" i="91"/>
  <c r="P217" i="91"/>
  <c r="P225" i="91"/>
  <c r="P233" i="91"/>
  <c r="P82" i="91"/>
  <c r="P76" i="91"/>
  <c r="P7" i="91"/>
  <c r="P39" i="91"/>
  <c r="P63" i="91"/>
  <c r="P91" i="91"/>
  <c r="P120" i="91"/>
  <c r="P152" i="91"/>
  <c r="P178" i="91"/>
  <c r="P205" i="91"/>
  <c r="P256" i="91"/>
  <c r="P11" i="91"/>
  <c r="P19" i="91"/>
  <c r="P27" i="91"/>
  <c r="P35" i="91"/>
  <c r="P43" i="91"/>
  <c r="P51" i="91"/>
  <c r="P59" i="91"/>
  <c r="P67" i="91"/>
  <c r="P75" i="91"/>
  <c r="P85" i="91"/>
  <c r="P96" i="91"/>
  <c r="P108" i="91"/>
  <c r="P116" i="91"/>
  <c r="P124" i="91"/>
  <c r="P132" i="91"/>
  <c r="P140" i="91"/>
  <c r="P148" i="91"/>
  <c r="P156" i="91"/>
  <c r="P164" i="91"/>
  <c r="P172" i="91"/>
  <c r="P182" i="91"/>
  <c r="P193" i="91"/>
  <c r="P201" i="91"/>
  <c r="P210" i="91"/>
  <c r="P218" i="91"/>
  <c r="P226" i="91"/>
  <c r="P234" i="91"/>
  <c r="P103" i="91"/>
  <c r="P31" i="91"/>
  <c r="P71" i="91"/>
  <c r="P100" i="91"/>
  <c r="P136" i="91"/>
  <c r="P160" i="91"/>
  <c r="P186" i="91"/>
  <c r="P214" i="91"/>
  <c r="P188" i="91"/>
  <c r="P12" i="91"/>
  <c r="P20" i="91"/>
  <c r="P28" i="91"/>
  <c r="P36" i="91"/>
  <c r="P44" i="91"/>
  <c r="P52" i="91"/>
  <c r="P60" i="91"/>
  <c r="P68" i="91"/>
  <c r="P77" i="91"/>
  <c r="P86" i="91"/>
  <c r="P97" i="91"/>
  <c r="P109" i="91"/>
  <c r="P117" i="91"/>
  <c r="P125" i="91"/>
  <c r="P133" i="91"/>
  <c r="P141" i="91"/>
  <c r="P149" i="91"/>
  <c r="P157" i="91"/>
  <c r="P165" i="91"/>
  <c r="P175" i="91"/>
  <c r="P183" i="91"/>
  <c r="P194" i="91"/>
  <c r="P202" i="91"/>
  <c r="P211" i="91"/>
  <c r="P219" i="91"/>
  <c r="P227" i="91"/>
  <c r="P248" i="91"/>
  <c r="P104" i="91"/>
  <c r="P13" i="91"/>
  <c r="P21" i="91"/>
  <c r="P29" i="91"/>
  <c r="P37" i="91"/>
  <c r="P45" i="91"/>
  <c r="P53" i="91"/>
  <c r="P61" i="91"/>
  <c r="P69" i="91"/>
  <c r="P78" i="91"/>
  <c r="P89" i="91"/>
  <c r="P98" i="91"/>
  <c r="P110" i="91"/>
  <c r="P118" i="91"/>
  <c r="P126" i="91"/>
  <c r="P134" i="91"/>
  <c r="P142" i="91"/>
  <c r="P150" i="91"/>
  <c r="P158" i="91"/>
  <c r="P166" i="91"/>
  <c r="P176" i="91"/>
  <c r="P184" i="91"/>
  <c r="P195" i="91"/>
  <c r="P203" i="91"/>
  <c r="P212" i="91"/>
  <c r="P220" i="91"/>
  <c r="P228" i="91"/>
  <c r="P254" i="91"/>
  <c r="P105" i="91"/>
  <c r="P47" i="91"/>
  <c r="P112" i="91"/>
  <c r="P222" i="91"/>
  <c r="P6" i="91"/>
  <c r="P14" i="91"/>
  <c r="P22" i="91"/>
  <c r="P30" i="91"/>
  <c r="P38" i="91"/>
  <c r="P46" i="91"/>
  <c r="P54" i="91"/>
  <c r="P62" i="91"/>
  <c r="P70" i="91"/>
  <c r="P79" i="91"/>
  <c r="P90" i="91"/>
  <c r="P99" i="91"/>
  <c r="P111" i="91"/>
  <c r="P119" i="91"/>
  <c r="P127" i="91"/>
  <c r="P135" i="91"/>
  <c r="P143" i="91"/>
  <c r="P151" i="91"/>
  <c r="P159" i="91"/>
  <c r="P167" i="91"/>
  <c r="P177" i="91"/>
  <c r="P185" i="91"/>
  <c r="P196" i="91"/>
  <c r="P204" i="91"/>
  <c r="P213" i="91"/>
  <c r="P221" i="91"/>
  <c r="P229" i="91"/>
  <c r="P255" i="91"/>
  <c r="P187" i="91"/>
  <c r="P274" i="89"/>
  <c r="N279" i="106"/>
  <c r="N285" i="106" s="1"/>
  <c r="N288" i="106" s="1"/>
  <c r="N279" i="105"/>
  <c r="N285" i="105" s="1"/>
  <c r="N287" i="105" s="1"/>
  <c r="P5" i="107"/>
  <c r="N280" i="107"/>
  <c r="N286" i="107" s="1"/>
  <c r="N289" i="107" s="1"/>
  <c r="N279" i="103"/>
  <c r="N285" i="103" s="1"/>
  <c r="N287" i="103" s="1"/>
  <c r="N279" i="104"/>
  <c r="N285" i="104" s="1"/>
  <c r="N287" i="104" s="1"/>
  <c r="P5" i="102"/>
  <c r="N279" i="102"/>
  <c r="N285" i="102" s="1"/>
  <c r="N288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77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74" i="77"/>
  <c r="J274" i="77" s="1"/>
  <c r="G174" i="77"/>
  <c r="J174" i="77" s="1"/>
  <c r="E174" i="78" s="1"/>
  <c r="G102" i="77"/>
  <c r="J102" i="77" s="1"/>
  <c r="E102" i="78" s="1"/>
  <c r="P207" i="95"/>
  <c r="N281" i="95"/>
  <c r="N287" i="95" s="1"/>
  <c r="N290" i="95" s="1"/>
  <c r="P97" i="78"/>
  <c r="N277" i="82"/>
  <c r="N283" i="82" s="1"/>
  <c r="N286" i="82" s="1"/>
  <c r="N279" i="90"/>
  <c r="N285" i="90" s="1"/>
  <c r="N288" i="90" s="1"/>
  <c r="N277" i="79"/>
  <c r="N283" i="79" s="1"/>
  <c r="N286" i="79" s="1"/>
  <c r="N277" i="85"/>
  <c r="N283" i="85" s="1"/>
  <c r="N286" i="85" s="1"/>
  <c r="N280" i="93"/>
  <c r="N286" i="93" s="1"/>
  <c r="N288" i="93" s="1"/>
  <c r="N278" i="101"/>
  <c r="N284" i="101" s="1"/>
  <c r="N286" i="101" s="1"/>
  <c r="N277" i="78"/>
  <c r="N283" i="78" s="1"/>
  <c r="N286" i="78" s="1"/>
  <c r="N277" i="86"/>
  <c r="N283" i="86" s="1"/>
  <c r="N286" i="86" s="1"/>
  <c r="N278" i="89"/>
  <c r="N284" i="89" s="1"/>
  <c r="N286" i="89" s="1"/>
  <c r="N277" i="81"/>
  <c r="N283" i="81" s="1"/>
  <c r="N285" i="81" s="1"/>
  <c r="N280" i="94"/>
  <c r="N286" i="94" s="1"/>
  <c r="N288" i="94" s="1"/>
  <c r="N277" i="83"/>
  <c r="N283" i="83" s="1"/>
  <c r="N286" i="83" s="1"/>
  <c r="N277" i="87"/>
  <c r="N283" i="87" s="1"/>
  <c r="N286" i="87" s="1"/>
  <c r="N279" i="91"/>
  <c r="N285" i="91" s="1"/>
  <c r="N287" i="91" s="1"/>
  <c r="N278" i="99"/>
  <c r="N284" i="99" s="1"/>
  <c r="N286" i="99" s="1"/>
  <c r="N281" i="97"/>
  <c r="N287" i="97" s="1"/>
  <c r="N290" i="97" s="1"/>
  <c r="N278" i="98"/>
  <c r="N284" i="98" s="1"/>
  <c r="N287" i="98" s="1"/>
  <c r="N277" i="80"/>
  <c r="N283" i="80" s="1"/>
  <c r="N285" i="80" s="1"/>
  <c r="N277" i="84"/>
  <c r="N283" i="84" s="1"/>
  <c r="N286" i="84" s="1"/>
  <c r="N277" i="88"/>
  <c r="N283" i="88" s="1"/>
  <c r="N285" i="88" s="1"/>
  <c r="N278" i="92"/>
  <c r="N284" i="92" s="1"/>
  <c r="N287" i="92" s="1"/>
  <c r="N280" i="96"/>
  <c r="N286" i="96" s="1"/>
  <c r="N278" i="100"/>
  <c r="N284" i="100" s="1"/>
  <c r="N287" i="100" s="1"/>
  <c r="P189" i="77"/>
  <c r="P207" i="77"/>
  <c r="P103" i="77"/>
  <c r="P105" i="77"/>
  <c r="P173" i="77"/>
  <c r="P190" i="77"/>
  <c r="P186" i="77"/>
  <c r="G257" i="84" l="1"/>
  <c r="J257" i="84" s="1"/>
  <c r="E257" i="85" s="1"/>
  <c r="J254" i="85"/>
  <c r="E254" i="86" s="1"/>
  <c r="G254" i="86" s="1"/>
  <c r="J254" i="86" s="1"/>
  <c r="E254" i="87" s="1"/>
  <c r="G256" i="84"/>
  <c r="J256" i="84" s="1"/>
  <c r="E256" i="85" s="1"/>
  <c r="G252" i="82"/>
  <c r="J252" i="82" s="1"/>
  <c r="E252" i="83" s="1"/>
  <c r="J255" i="84"/>
  <c r="E255" i="85" s="1"/>
  <c r="G88" i="78"/>
  <c r="J88" i="78" s="1"/>
  <c r="E88" i="79" s="1"/>
  <c r="E87" i="78"/>
  <c r="N288" i="103"/>
  <c r="N287" i="101"/>
  <c r="N289" i="96"/>
  <c r="N287" i="106"/>
  <c r="N289" i="93"/>
  <c r="N287" i="102"/>
  <c r="N287" i="89"/>
  <c r="N285" i="86"/>
  <c r="N288" i="105"/>
  <c r="N286" i="92"/>
  <c r="N288" i="91"/>
  <c r="N285" i="85"/>
  <c r="N285" i="83"/>
  <c r="N286" i="81"/>
  <c r="N288" i="104"/>
  <c r="N287" i="99"/>
  <c r="N285" i="79"/>
  <c r="N285" i="78"/>
  <c r="G186" i="77"/>
  <c r="J186" i="77" s="1"/>
  <c r="N288" i="96"/>
  <c r="N287" i="90"/>
  <c r="N286" i="100"/>
  <c r="N285" i="82"/>
  <c r="N285" i="87"/>
  <c r="N289" i="95"/>
  <c r="N288" i="107"/>
  <c r="N285" i="84"/>
  <c r="N286" i="88"/>
  <c r="N289" i="94"/>
  <c r="N289" i="97"/>
  <c r="N286" i="80"/>
  <c r="N286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52" i="83" l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G256" i="85"/>
  <c r="J256" i="85" s="1"/>
  <c r="E256" i="86" s="1"/>
  <c r="G256" i="86" s="1"/>
  <c r="J256" i="86" s="1"/>
  <c r="E256" i="87" s="1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G254" i="87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G255" i="85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104" s="1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G257" i="85"/>
  <c r="J257" i="85" s="1"/>
  <c r="E257" i="86" s="1"/>
  <c r="G257" i="86" s="1"/>
  <c r="E186" i="78"/>
  <c r="G186" i="78" s="1"/>
  <c r="J186" i="78" s="1"/>
  <c r="E186" i="79" s="1"/>
  <c r="P135" i="77"/>
  <c r="P136" i="77"/>
  <c r="P134" i="77"/>
  <c r="Y35" i="8"/>
  <c r="J257" i="86" l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9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70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77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76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76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76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74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74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74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74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73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73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73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73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6" i="74"/>
  <c r="R60" i="74"/>
  <c r="R63" i="74"/>
  <c r="M63" i="74"/>
  <c r="P63" i="74" s="1"/>
  <c r="M169" i="74"/>
  <c r="P169" i="74" s="1"/>
  <c r="R169" i="74"/>
  <c r="E178" i="78" l="1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P248" i="77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7" i="77"/>
  <c r="N283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75" i="78"/>
  <c r="R275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75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75" i="79"/>
  <c r="R275" i="81"/>
  <c r="R275" i="85"/>
  <c r="R279" i="97"/>
  <c r="R275" i="86"/>
  <c r="R275" i="84"/>
  <c r="R275" i="88"/>
  <c r="R277" i="90"/>
  <c r="R276" i="98"/>
  <c r="R275" i="87"/>
  <c r="R278" i="96"/>
  <c r="R278" i="107"/>
  <c r="P8" i="8"/>
  <c r="R276" i="99"/>
  <c r="R276" i="101"/>
  <c r="R277" i="102"/>
  <c r="R276" i="100"/>
  <c r="R277" i="104"/>
  <c r="R277" i="103"/>
  <c r="R277" i="105"/>
  <c r="R277" i="106"/>
  <c r="R276" i="89"/>
  <c r="R277" i="91"/>
  <c r="R276" i="92"/>
  <c r="R278" i="93"/>
  <c r="R278" i="94"/>
  <c r="R279" i="95"/>
  <c r="R275" i="82"/>
  <c r="R275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6" i="77"/>
  <c r="N285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94" i="84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75" i="85" l="1"/>
  <c r="G75" i="85" s="1"/>
  <c r="J75" i="85" s="1"/>
  <c r="E60" i="86"/>
  <c r="G60" i="86" s="1"/>
  <c r="J60" i="86" s="1"/>
  <c r="E94" i="86"/>
  <c r="G94" i="86" s="1"/>
  <c r="J94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114" i="85"/>
  <c r="G114" i="85" s="1"/>
  <c r="J114" i="85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09" i="85"/>
  <c r="G109" i="85" s="1"/>
  <c r="J109" i="85" s="1"/>
  <c r="E94" i="87"/>
  <c r="G94" i="87" s="1"/>
  <c r="J94" i="87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78" i="88" l="1"/>
  <c r="G178" i="88" s="1"/>
  <c r="J178" i="88" s="1"/>
  <c r="E60" i="88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29" i="86"/>
  <c r="G129" i="86" s="1"/>
  <c r="J129" i="86" s="1"/>
  <c r="E109" i="86"/>
  <c r="G109" i="86" s="1"/>
  <c r="J109" i="86" s="1"/>
  <c r="E45" i="87"/>
  <c r="G45" i="87" s="1"/>
  <c r="J45" i="87" s="1"/>
  <c r="E114" i="86"/>
  <c r="G114" i="86" s="1"/>
  <c r="J114" i="86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73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0" i="89" l="1"/>
  <c r="G60" i="89" s="1"/>
  <c r="J60" i="89" s="1"/>
  <c r="E178" i="89"/>
  <c r="G178" i="89" s="1"/>
  <c r="J178" i="89" s="1"/>
  <c r="E45" i="88"/>
  <c r="G45" i="88" s="1"/>
  <c r="J45" i="88" s="1"/>
  <c r="E114" i="87"/>
  <c r="G114" i="87" s="1"/>
  <c r="J114" i="87" s="1"/>
  <c r="E129" i="87"/>
  <c r="G129" i="87" s="1"/>
  <c r="J129" i="87" s="1"/>
  <c r="G237" i="79"/>
  <c r="J237" i="79" s="1"/>
  <c r="E237" i="80" s="1"/>
  <c r="E229" i="79"/>
  <c r="G229" i="79" s="1"/>
  <c r="J229" i="79" s="1"/>
  <c r="E63" i="87"/>
  <c r="G63" i="87" s="1"/>
  <c r="J63" i="87" s="1"/>
  <c r="E109" i="87"/>
  <c r="G109" i="87" s="1"/>
  <c r="J109" i="87" s="1"/>
  <c r="E35" i="87"/>
  <c r="G35" i="87" s="1"/>
  <c r="J35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45" i="89"/>
  <c r="G45" i="89" s="1"/>
  <c r="J45" i="89" s="1"/>
  <c r="E35" i="88"/>
  <c r="G35" i="88" s="1"/>
  <c r="J35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29" i="88"/>
  <c r="G129" i="88" s="1"/>
  <c r="J129" i="88" s="1"/>
  <c r="E169" i="89"/>
  <c r="G169" i="89" s="1"/>
  <c r="J169" i="89" s="1"/>
  <c r="E169" i="90" s="1"/>
  <c r="G169" i="90" s="1"/>
  <c r="J169" i="90" s="1"/>
  <c r="E169" i="91" s="1"/>
  <c r="E114" i="88"/>
  <c r="G114" i="88" s="1"/>
  <c r="J114" i="88" s="1"/>
  <c r="E109" i="88"/>
  <c r="G109" i="88" s="1"/>
  <c r="J109" i="88" s="1"/>
  <c r="E63" i="88"/>
  <c r="G63" i="88" s="1"/>
  <c r="J63" i="88" s="1"/>
  <c r="G237" i="80"/>
  <c r="J237" i="80" s="1"/>
  <c r="E237" i="81" s="1"/>
  <c r="E229" i="80"/>
  <c r="G229" i="80" s="1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E35" i="89" l="1"/>
  <c r="G35" i="89" s="1"/>
  <c r="J35" i="89" s="1"/>
  <c r="E109" i="89"/>
  <c r="G109" i="89" s="1"/>
  <c r="J109" i="89" s="1"/>
  <c r="E45" i="90"/>
  <c r="G45" i="90" s="1"/>
  <c r="J45" i="90" s="1"/>
  <c r="E114" i="89"/>
  <c r="G114" i="89" s="1"/>
  <c r="J114" i="89" s="1"/>
  <c r="E63" i="89"/>
  <c r="G63" i="89" s="1"/>
  <c r="J63" i="89" s="1"/>
  <c r="E129" i="89"/>
  <c r="G129" i="89" s="1"/>
  <c r="J129" i="89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129" i="90" l="1"/>
  <c r="G129" i="90" s="1"/>
  <c r="J129" i="90" s="1"/>
  <c r="E35" i="90"/>
  <c r="G35" i="90" s="1"/>
  <c r="J35" i="90" s="1"/>
  <c r="E63" i="90"/>
  <c r="G63" i="90" s="1"/>
  <c r="J63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45" i="91"/>
  <c r="G45" i="91" s="1"/>
  <c r="J45" i="91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10" i="77"/>
  <c r="G10" i="77" s="1"/>
  <c r="J10" i="77" s="1"/>
  <c r="E10" i="78" s="1"/>
  <c r="E11" i="77"/>
  <c r="G11" i="77" s="1"/>
  <c r="J11" i="77" s="1"/>
  <c r="E11" i="78" s="1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12" i="89"/>
  <c r="G12" i="89" s="1"/>
  <c r="J12" i="89" s="1"/>
  <c r="E12" i="90" s="1"/>
  <c r="G12" i="90" s="1"/>
  <c r="J12" i="90" s="1"/>
  <c r="E12" i="91" s="1"/>
  <c r="E35" i="91"/>
  <c r="G35" i="91" s="1"/>
  <c r="J35" i="91" s="1"/>
  <c r="E63" i="91"/>
  <c r="G63" i="91" s="1"/>
  <c r="J63" i="91" s="1"/>
  <c r="E129" i="91"/>
  <c r="G129" i="91" s="1"/>
  <c r="J129" i="91" s="1"/>
  <c r="E213" i="78"/>
  <c r="G213" i="78" s="1"/>
  <c r="J213" i="78" s="1"/>
  <c r="E213" i="79" s="1"/>
  <c r="G213" i="79" s="1"/>
  <c r="J213" i="79" s="1"/>
  <c r="E148" i="78"/>
  <c r="G148" i="78" s="1"/>
  <c r="J148" i="78" s="1"/>
  <c r="E148" i="79" s="1"/>
  <c r="G148" i="79" s="1"/>
  <c r="J148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152" i="78"/>
  <c r="G152" i="78" s="1"/>
  <c r="J152" i="78" s="1"/>
  <c r="E152" i="79" s="1"/>
  <c r="G152" i="79" s="1"/>
  <c r="J152" i="79" s="1"/>
  <c r="E155" i="78"/>
  <c r="G155" i="78" s="1"/>
  <c r="J155" i="78" s="1"/>
  <c r="E155" i="79" s="1"/>
  <c r="G155" i="79" s="1"/>
  <c r="J155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83" i="78"/>
  <c r="G83" i="78" s="1"/>
  <c r="J83" i="78" s="1"/>
  <c r="E83" i="79" s="1"/>
  <c r="G83" i="79" s="1"/>
  <c r="J83" i="79" s="1"/>
  <c r="E84" i="78"/>
  <c r="G84" i="78" s="1"/>
  <c r="J84" i="78" s="1"/>
  <c r="E84" i="79" s="1"/>
  <c r="G84" i="79" s="1"/>
  <c r="J84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E63" i="92" l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E155" i="80"/>
  <c r="G155" i="80" s="1"/>
  <c r="J155" i="80" s="1"/>
  <c r="E155" i="81" s="1"/>
  <c r="G155" i="81" s="1"/>
  <c r="J155" i="81" s="1"/>
  <c r="E155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83" i="80"/>
  <c r="G83" i="80" s="1"/>
  <c r="J83" i="80" s="1"/>
  <c r="E83" i="81" s="1"/>
  <c r="G83" i="81" s="1"/>
  <c r="J83" i="81" s="1"/>
  <c r="E83" i="82" s="1"/>
  <c r="E148" i="80"/>
  <c r="G148" i="80" s="1"/>
  <c r="J148" i="80" s="1"/>
  <c r="E148" i="81" s="1"/>
  <c r="G148" i="81" s="1"/>
  <c r="J148" i="81" s="1"/>
  <c r="E148" i="82" s="1"/>
  <c r="E181" i="80"/>
  <c r="G181" i="80" s="1"/>
  <c r="J181" i="80" s="1"/>
  <c r="E181" i="81" s="1"/>
  <c r="G181" i="81" s="1"/>
  <c r="J181" i="81" s="1"/>
  <c r="E181" i="82" s="1"/>
  <c r="E84" i="80"/>
  <c r="G84" i="80" s="1"/>
  <c r="J84" i="80" s="1"/>
  <c r="E84" i="81" s="1"/>
  <c r="G84" i="81" s="1"/>
  <c r="J84" i="81" s="1"/>
  <c r="E84" i="82" s="1"/>
  <c r="E206" i="80"/>
  <c r="G206" i="80" s="1"/>
  <c r="J206" i="80" s="1"/>
  <c r="E206" i="81" s="1"/>
  <c r="G206" i="81" s="1"/>
  <c r="J206" i="81" s="1"/>
  <c r="E206" i="82" s="1"/>
  <c r="E153" i="80"/>
  <c r="G153" i="80" s="1"/>
  <c r="J153" i="80" s="1"/>
  <c r="E153" i="81" s="1"/>
  <c r="G153" i="81" s="1"/>
  <c r="J153" i="81" s="1"/>
  <c r="E153" i="82" s="1"/>
  <c r="E213" i="80"/>
  <c r="G213" i="80" s="1"/>
  <c r="J213" i="80" s="1"/>
  <c r="E213" i="81" s="1"/>
  <c r="G213" i="81" s="1"/>
  <c r="J213" i="81" s="1"/>
  <c r="E213" i="82" s="1"/>
  <c r="G239" i="79"/>
  <c r="J239" i="79" s="1"/>
  <c r="E239" i="80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10" i="79"/>
  <c r="J10" i="79" s="1"/>
  <c r="E10" i="80" s="1"/>
  <c r="E35" i="93" l="1"/>
  <c r="G35" i="93" s="1"/>
  <c r="J35" i="93" s="1"/>
  <c r="G237" i="85"/>
  <c r="J237" i="85" s="1"/>
  <c r="E237" i="86" s="1"/>
  <c r="E229" i="85"/>
  <c r="G229" i="85" s="1"/>
  <c r="J229" i="85" s="1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213" i="82"/>
  <c r="J213" i="82" s="1"/>
  <c r="E213" i="83" s="1"/>
  <c r="G153" i="82"/>
  <c r="J153" i="82" s="1"/>
  <c r="E153" i="83" s="1"/>
  <c r="G152" i="82"/>
  <c r="J152" i="82" s="1"/>
  <c r="E152" i="83" s="1"/>
  <c r="N282" i="74"/>
  <c r="N279" i="74"/>
  <c r="M5" i="74"/>
  <c r="N277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193" i="81"/>
  <c r="G193" i="81" s="1"/>
  <c r="J193" i="81" s="1"/>
  <c r="E151" i="81"/>
  <c r="G151" i="81" s="1"/>
  <c r="J151" i="81" s="1"/>
  <c r="E229" i="86"/>
  <c r="G229" i="86" s="1"/>
  <c r="J229" i="86" s="1"/>
  <c r="E39" i="81"/>
  <c r="G39" i="81" s="1"/>
  <c r="J39" i="81" s="1"/>
  <c r="E226" i="81"/>
  <c r="G226" i="81" s="1"/>
  <c r="J226" i="81" s="1"/>
  <c r="E208" i="81"/>
  <c r="G208" i="81" s="1"/>
  <c r="J208" i="81" s="1"/>
  <c r="E203" i="80"/>
  <c r="G203" i="80" s="1"/>
  <c r="J203" i="80" s="1"/>
  <c r="E194" i="81"/>
  <c r="G194" i="81" s="1"/>
  <c r="J194" i="81" s="1"/>
  <c r="E127" i="81"/>
  <c r="G127" i="81" s="1"/>
  <c r="J127" i="81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P5" i="74"/>
  <c r="R275" i="74"/>
  <c r="E169" i="97" l="1"/>
  <c r="G169" i="97" s="1"/>
  <c r="J169" i="97" s="1"/>
  <c r="E169" i="98" s="1"/>
  <c r="G169" i="98" s="1"/>
  <c r="J169" i="98" s="1"/>
  <c r="E169" i="99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208" i="82"/>
  <c r="G208" i="82" s="1"/>
  <c r="J208" i="82" s="1"/>
  <c r="E208" i="83" s="1"/>
  <c r="G208" i="83" s="1"/>
  <c r="J208" i="83" s="1"/>
  <c r="E208" i="84" s="1"/>
  <c r="G237" i="87"/>
  <c r="J237" i="87" s="1"/>
  <c r="E237" i="88" s="1"/>
  <c r="E229" i="87"/>
  <c r="G229" i="87" s="1"/>
  <c r="J229" i="87" s="1"/>
  <c r="E151" i="82"/>
  <c r="G151" i="82" s="1"/>
  <c r="J151" i="82" s="1"/>
  <c r="E151" i="83" s="1"/>
  <c r="G151" i="83" s="1"/>
  <c r="J151" i="83" s="1"/>
  <c r="E151" i="84" s="1"/>
  <c r="E226" i="82"/>
  <c r="G226" i="82" s="1"/>
  <c r="J226" i="82" s="1"/>
  <c r="E226" i="83" s="1"/>
  <c r="G226" i="83" s="1"/>
  <c r="J226" i="83" s="1"/>
  <c r="E226" i="84" s="1"/>
  <c r="E127" i="82"/>
  <c r="G127" i="82" s="1"/>
  <c r="J127" i="82" s="1"/>
  <c r="E127" i="83" s="1"/>
  <c r="G127" i="83" s="1"/>
  <c r="J127" i="83" s="1"/>
  <c r="E127" i="84" s="1"/>
  <c r="E193" i="82"/>
  <c r="G193" i="82" s="1"/>
  <c r="J193" i="82" s="1"/>
  <c r="E193" i="83" s="1"/>
  <c r="G193" i="83" s="1"/>
  <c r="J193" i="83" s="1"/>
  <c r="E193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4" i="82"/>
  <c r="G194" i="82" s="1"/>
  <c r="J194" i="82" s="1"/>
  <c r="E194" i="83" s="1"/>
  <c r="G194" i="83" s="1"/>
  <c r="J194" i="83" s="1"/>
  <c r="E194" i="84" s="1"/>
  <c r="E196" i="81"/>
  <c r="G196" i="81" s="1"/>
  <c r="J196" i="81" s="1"/>
  <c r="E204" i="81"/>
  <c r="G204" i="81" s="1"/>
  <c r="J204" i="81" s="1"/>
  <c r="E147" i="81"/>
  <c r="G147" i="81" s="1"/>
  <c r="J147" i="81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197" i="81"/>
  <c r="G197" i="81" s="1"/>
  <c r="J197" i="81" s="1"/>
  <c r="E209" i="81"/>
  <c r="G209" i="81" s="1"/>
  <c r="J209" i="81" s="1"/>
  <c r="E212" i="81"/>
  <c r="G212" i="81" s="1"/>
  <c r="J212" i="81" s="1"/>
  <c r="E156" i="81"/>
  <c r="G156" i="81" s="1"/>
  <c r="J156" i="81" s="1"/>
  <c r="E157" i="81"/>
  <c r="G157" i="81" s="1"/>
  <c r="J157" i="81" s="1"/>
  <c r="E202" i="81"/>
  <c r="G202" i="81" s="1"/>
  <c r="J202" i="81" s="1"/>
  <c r="E210" i="81"/>
  <c r="G210" i="81" s="1"/>
  <c r="J210" i="81" s="1"/>
  <c r="E195" i="81"/>
  <c r="G195" i="81" s="1"/>
  <c r="J195" i="81" s="1"/>
  <c r="E150" i="81"/>
  <c r="G150" i="81" s="1"/>
  <c r="J150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83" i="74"/>
  <c r="X13" i="8"/>
  <c r="G237" i="88" l="1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211" i="82"/>
  <c r="G211" i="82" s="1"/>
  <c r="J211" i="82" s="1"/>
  <c r="E211" i="83" s="1"/>
  <c r="G211" i="83" s="1"/>
  <c r="J211" i="83" s="1"/>
  <c r="E211" i="84" s="1"/>
  <c r="E157" i="82"/>
  <c r="G157" i="82" s="1"/>
  <c r="J157" i="82" s="1"/>
  <c r="E157" i="83" s="1"/>
  <c r="G157" i="83" s="1"/>
  <c r="J157" i="83" s="1"/>
  <c r="E157" i="84" s="1"/>
  <c r="E147" i="82"/>
  <c r="G147" i="82" s="1"/>
  <c r="J147" i="82" s="1"/>
  <c r="E147" i="83" s="1"/>
  <c r="G147" i="83" s="1"/>
  <c r="J147" i="83" s="1"/>
  <c r="E147" i="84" s="1"/>
  <c r="E156" i="82"/>
  <c r="G156" i="82" s="1"/>
  <c r="J156" i="82" s="1"/>
  <c r="E156" i="83" s="1"/>
  <c r="G156" i="83" s="1"/>
  <c r="J156" i="83" s="1"/>
  <c r="E156" i="84" s="1"/>
  <c r="E209" i="82"/>
  <c r="G209" i="82" s="1"/>
  <c r="J209" i="82" s="1"/>
  <c r="E209" i="83" s="1"/>
  <c r="G209" i="83" s="1"/>
  <c r="J209" i="83" s="1"/>
  <c r="E209" i="84" s="1"/>
  <c r="E150" i="82"/>
  <c r="G150" i="82" s="1"/>
  <c r="J150" i="82" s="1"/>
  <c r="E150" i="83" s="1"/>
  <c r="G150" i="83" s="1"/>
  <c r="J150" i="83" s="1"/>
  <c r="E150" i="84" s="1"/>
  <c r="E197" i="82"/>
  <c r="G197" i="82" s="1"/>
  <c r="J197" i="82" s="1"/>
  <c r="E197" i="83" s="1"/>
  <c r="G197" i="83" s="1"/>
  <c r="J197" i="83" s="1"/>
  <c r="E197" i="84" s="1"/>
  <c r="E204" i="82"/>
  <c r="G204" i="82" s="1"/>
  <c r="J204" i="82" s="1"/>
  <c r="E204" i="83" s="1"/>
  <c r="G204" i="83" s="1"/>
  <c r="J204" i="83" s="1"/>
  <c r="E204" i="84" s="1"/>
  <c r="E212" i="82"/>
  <c r="G212" i="82" s="1"/>
  <c r="J212" i="82" s="1"/>
  <c r="E212" i="83" s="1"/>
  <c r="G212" i="83" s="1"/>
  <c r="J212" i="83" s="1"/>
  <c r="E212" i="84" s="1"/>
  <c r="E195" i="82"/>
  <c r="G195" i="82" s="1"/>
  <c r="J195" i="82" s="1"/>
  <c r="E195" i="83" s="1"/>
  <c r="G195" i="83" s="1"/>
  <c r="J195" i="83" s="1"/>
  <c r="E195" i="84" s="1"/>
  <c r="E149" i="82"/>
  <c r="G149" i="82" s="1"/>
  <c r="J149" i="82" s="1"/>
  <c r="E149" i="83" s="1"/>
  <c r="G149" i="83" s="1"/>
  <c r="J149" i="83" s="1"/>
  <c r="E149" i="84" s="1"/>
  <c r="E196" i="82"/>
  <c r="G196" i="82" s="1"/>
  <c r="J196" i="82" s="1"/>
  <c r="E196" i="83" s="1"/>
  <c r="G196" i="83" s="1"/>
  <c r="J196" i="83" s="1"/>
  <c r="E196" i="84" s="1"/>
  <c r="E198" i="82"/>
  <c r="G198" i="82" s="1"/>
  <c r="J198" i="82" s="1"/>
  <c r="E198" i="83" s="1"/>
  <c r="G198" i="83" s="1"/>
  <c r="J198" i="83" s="1"/>
  <c r="E198" i="84" s="1"/>
  <c r="E210" i="82"/>
  <c r="G210" i="82" s="1"/>
  <c r="J210" i="82" s="1"/>
  <c r="E210" i="83" s="1"/>
  <c r="G210" i="83" s="1"/>
  <c r="J210" i="83" s="1"/>
  <c r="E210" i="84" s="1"/>
  <c r="E182" i="82"/>
  <c r="G182" i="82" s="1"/>
  <c r="J182" i="82" s="1"/>
  <c r="E182" i="83" s="1"/>
  <c r="G182" i="83" s="1"/>
  <c r="J182" i="83" s="1"/>
  <c r="E182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128" i="82"/>
  <c r="G128" i="82" s="1"/>
  <c r="J128" i="82" s="1"/>
  <c r="E128" i="83" s="1"/>
  <c r="G128" i="83" s="1"/>
  <c r="J128" i="83" s="1"/>
  <c r="E128" i="84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N286" i="74"/>
  <c r="N285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E239" i="86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5" i="86"/>
  <c r="G205" i="86" s="1"/>
  <c r="J205" i="86" s="1"/>
  <c r="E205" i="87" s="1"/>
  <c r="G205" i="87" s="1"/>
  <c r="J205" i="87" s="1"/>
  <c r="E205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77" i="86"/>
  <c r="G177" i="86" s="1"/>
  <c r="J177" i="86" s="1"/>
  <c r="E177" i="87" s="1"/>
  <c r="G177" i="87" s="1"/>
  <c r="J177" i="87" s="1"/>
  <c r="E177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1" i="86"/>
  <c r="G151" i="86" s="1"/>
  <c r="J151" i="86" s="1"/>
  <c r="E151" i="87" s="1"/>
  <c r="G151" i="87" s="1"/>
  <c r="J151" i="87" s="1"/>
  <c r="E151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71" i="82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3" i="86"/>
  <c r="G203" i="86" s="1"/>
  <c r="J203" i="86" s="1"/>
  <c r="E203" i="87" s="1"/>
  <c r="G203" i="87" s="1"/>
  <c r="J203" i="87" s="1"/>
  <c r="E203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211" i="86"/>
  <c r="G211" i="86" s="1"/>
  <c r="J211" i="86" s="1"/>
  <c r="E211" i="87" s="1"/>
  <c r="G211" i="87" s="1"/>
  <c r="J211" i="87" s="1"/>
  <c r="E211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98" i="86"/>
  <c r="G198" i="86" s="1"/>
  <c r="J198" i="86" s="1"/>
  <c r="E198" i="87" s="1"/>
  <c r="G198" i="87" s="1"/>
  <c r="J198" i="87" s="1"/>
  <c r="E198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57" i="86"/>
  <c r="G157" i="86" s="1"/>
  <c r="J157" i="86" s="1"/>
  <c r="E157" i="87" s="1"/>
  <c r="G157" i="87" s="1"/>
  <c r="J157" i="87" s="1"/>
  <c r="E157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E12" i="100"/>
  <c r="G12" i="100" s="1"/>
  <c r="J12" i="100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E205" i="89"/>
  <c r="G205" i="89" s="1"/>
  <c r="J205" i="89" s="1"/>
  <c r="E205" i="90" s="1"/>
  <c r="G205" i="90" s="1"/>
  <c r="J205" i="90" s="1"/>
  <c r="E205" i="91" s="1"/>
  <c r="E177" i="89"/>
  <c r="G177" i="89" s="1"/>
  <c r="J177" i="89" s="1"/>
  <c r="E177" i="90" s="1"/>
  <c r="G177" i="90" s="1"/>
  <c r="J177" i="90" s="1"/>
  <c r="E177" i="91" s="1"/>
  <c r="E151" i="89"/>
  <c r="G151" i="89" s="1"/>
  <c r="J151" i="89" s="1"/>
  <c r="E151" i="90" s="1"/>
  <c r="G151" i="90" s="1"/>
  <c r="J151" i="90" s="1"/>
  <c r="E151" i="91" s="1"/>
  <c r="E127" i="89"/>
  <c r="G127" i="89" s="1"/>
  <c r="J127" i="89" s="1"/>
  <c r="E127" i="90" s="1"/>
  <c r="G127" i="90" s="1"/>
  <c r="J127" i="90" s="1"/>
  <c r="E127" i="91" s="1"/>
  <c r="E213" i="89"/>
  <c r="G213" i="89" s="1"/>
  <c r="J213" i="89" s="1"/>
  <c r="E213" i="90" s="1"/>
  <c r="G213" i="90" s="1"/>
  <c r="J213" i="90" s="1"/>
  <c r="E213" i="91" s="1"/>
  <c r="E23" i="77"/>
  <c r="G23" i="77" s="1"/>
  <c r="J23" i="77" s="1"/>
  <c r="E23" i="78" s="1"/>
  <c r="E193" i="89"/>
  <c r="G193" i="89" s="1"/>
  <c r="J193" i="89" s="1"/>
  <c r="E193" i="90" s="1"/>
  <c r="G193" i="90" s="1"/>
  <c r="J193" i="90" s="1"/>
  <c r="E193" i="91" s="1"/>
  <c r="E126" i="89"/>
  <c r="G126" i="89" s="1"/>
  <c r="J126" i="89" s="1"/>
  <c r="E126" i="90" s="1"/>
  <c r="G126" i="90" s="1"/>
  <c r="J126" i="90" s="1"/>
  <c r="E126" i="91" s="1"/>
  <c r="E153" i="89"/>
  <c r="G153" i="89" s="1"/>
  <c r="J153" i="89" s="1"/>
  <c r="E153" i="90" s="1"/>
  <c r="G153" i="90" s="1"/>
  <c r="J153" i="90" s="1"/>
  <c r="E153" i="91" s="1"/>
  <c r="E19" i="77"/>
  <c r="G19" i="77" s="1"/>
  <c r="J19" i="77" s="1"/>
  <c r="E19" i="78" s="1"/>
  <c r="E83" i="89"/>
  <c r="G83" i="89" s="1"/>
  <c r="J83" i="89" s="1"/>
  <c r="E83" i="90" s="1"/>
  <c r="G83" i="90" s="1"/>
  <c r="J83" i="90" s="1"/>
  <c r="E83" i="91" s="1"/>
  <c r="E226" i="89"/>
  <c r="G226" i="89" s="1"/>
  <c r="J226" i="89" s="1"/>
  <c r="E226" i="90" s="1"/>
  <c r="G226" i="90" s="1"/>
  <c r="J226" i="90" s="1"/>
  <c r="E226" i="91" s="1"/>
  <c r="E39" i="88"/>
  <c r="G39" i="88" s="1"/>
  <c r="J39" i="88" s="1"/>
  <c r="E39" i="89" s="1"/>
  <c r="G39" i="89" s="1"/>
  <c r="J39" i="89" s="1"/>
  <c r="E39" i="90" s="1"/>
  <c r="E206" i="89"/>
  <c r="G206" i="89" s="1"/>
  <c r="J206" i="89" s="1"/>
  <c r="E206" i="90" s="1"/>
  <c r="G206" i="90" s="1"/>
  <c r="J206" i="90" s="1"/>
  <c r="E206" i="91" s="1"/>
  <c r="E21" i="77"/>
  <c r="G21" i="77" s="1"/>
  <c r="J21" i="77" s="1"/>
  <c r="E21" i="78" s="1"/>
  <c r="E125" i="89"/>
  <c r="G125" i="89" s="1"/>
  <c r="J125" i="89" s="1"/>
  <c r="E125" i="90" s="1"/>
  <c r="G125" i="90" s="1"/>
  <c r="J125" i="90" s="1"/>
  <c r="E125" i="91" s="1"/>
  <c r="E194" i="89"/>
  <c r="G194" i="89" s="1"/>
  <c r="J194" i="89" s="1"/>
  <c r="E194" i="90" s="1"/>
  <c r="G194" i="90" s="1"/>
  <c r="J194" i="90" s="1"/>
  <c r="E194" i="91" s="1"/>
  <c r="E25" i="77"/>
  <c r="G25" i="77" s="1"/>
  <c r="J25" i="77" s="1"/>
  <c r="E25" i="78" s="1"/>
  <c r="E84" i="89"/>
  <c r="G84" i="89" s="1"/>
  <c r="J84" i="89" s="1"/>
  <c r="E84" i="90" s="1"/>
  <c r="G84" i="90" s="1"/>
  <c r="J84" i="90" s="1"/>
  <c r="E84" i="91" s="1"/>
  <c r="E24" i="77"/>
  <c r="G24" i="77" s="1"/>
  <c r="J24" i="77" s="1"/>
  <c r="E24" i="78" s="1"/>
  <c r="E208" i="89"/>
  <c r="G208" i="89" s="1"/>
  <c r="J208" i="89" s="1"/>
  <c r="E208" i="90" s="1"/>
  <c r="G208" i="90" s="1"/>
  <c r="J208" i="90" s="1"/>
  <c r="E208" i="91" s="1"/>
  <c r="E155" i="89"/>
  <c r="G155" i="89" s="1"/>
  <c r="J155" i="89" s="1"/>
  <c r="E155" i="90" s="1"/>
  <c r="G155" i="90" s="1"/>
  <c r="J155" i="90" s="1"/>
  <c r="E155" i="91" s="1"/>
  <c r="E181" i="89"/>
  <c r="G181" i="89" s="1"/>
  <c r="J181" i="89" s="1"/>
  <c r="E181" i="90" s="1"/>
  <c r="G181" i="90" s="1"/>
  <c r="J181" i="90" s="1"/>
  <c r="E181" i="91" s="1"/>
  <c r="E22" i="77"/>
  <c r="G22" i="77" s="1"/>
  <c r="J22" i="77" s="1"/>
  <c r="E22" i="78" s="1"/>
  <c r="E20" i="77"/>
  <c r="E26" i="77"/>
  <c r="G26" i="77" s="1"/>
  <c r="J26" i="77" s="1"/>
  <c r="E26" i="78" s="1"/>
  <c r="E148" i="89"/>
  <c r="G148" i="89" s="1"/>
  <c r="J148" i="89" s="1"/>
  <c r="E148" i="90" s="1"/>
  <c r="G148" i="90" s="1"/>
  <c r="J148" i="90" s="1"/>
  <c r="E148" i="91" s="1"/>
  <c r="E152" i="89"/>
  <c r="G152" i="89" s="1"/>
  <c r="J152" i="89" s="1"/>
  <c r="E152" i="90" s="1"/>
  <c r="G152" i="90" s="1"/>
  <c r="J152" i="90" s="1"/>
  <c r="E152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G129" i="107"/>
  <c r="J129" i="107" s="1"/>
  <c r="G63" i="107"/>
  <c r="J63" i="107" s="1"/>
  <c r="G178" i="107"/>
  <c r="J178" i="107" s="1"/>
  <c r="G60" i="107"/>
  <c r="J60" i="107" s="1"/>
  <c r="G231" i="89"/>
  <c r="J231" i="89" s="1"/>
  <c r="E231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168" i="78"/>
  <c r="J168" i="78" s="1"/>
  <c r="E168" i="79" s="1"/>
  <c r="K213" i="64"/>
  <c r="K215" i="64" s="1"/>
  <c r="E169" i="107" l="1"/>
  <c r="G169" i="107" s="1"/>
  <c r="J169" i="107" s="1"/>
  <c r="E12" i="101"/>
  <c r="G12" i="101" s="1"/>
  <c r="J12" i="101" s="1"/>
  <c r="E157" i="89"/>
  <c r="G157" i="89" s="1"/>
  <c r="J157" i="89" s="1"/>
  <c r="E157" i="90" s="1"/>
  <c r="G157" i="90" s="1"/>
  <c r="J157" i="90" s="1"/>
  <c r="E157" i="91" s="1"/>
  <c r="E196" i="89"/>
  <c r="G196" i="89" s="1"/>
  <c r="J196" i="89" s="1"/>
  <c r="E196" i="90" s="1"/>
  <c r="G196" i="90" s="1"/>
  <c r="J196" i="90" s="1"/>
  <c r="E196" i="91" s="1"/>
  <c r="E156" i="89"/>
  <c r="G156" i="89" s="1"/>
  <c r="J156" i="89" s="1"/>
  <c r="E156" i="90" s="1"/>
  <c r="G156" i="90" s="1"/>
  <c r="J156" i="90" s="1"/>
  <c r="E156" i="91" s="1"/>
  <c r="E128" i="89"/>
  <c r="G128" i="89" s="1"/>
  <c r="J128" i="89" s="1"/>
  <c r="E128" i="90" s="1"/>
  <c r="G128" i="90" s="1"/>
  <c r="J128" i="90" s="1"/>
  <c r="E128" i="91" s="1"/>
  <c r="E195" i="89"/>
  <c r="G195" i="89" s="1"/>
  <c r="J195" i="89" s="1"/>
  <c r="E195" i="90" s="1"/>
  <c r="G195" i="90" s="1"/>
  <c r="J195" i="90" s="1"/>
  <c r="E195" i="91" s="1"/>
  <c r="E11" i="89"/>
  <c r="G11" i="89" s="1"/>
  <c r="J11" i="89" s="1"/>
  <c r="E11" i="90" s="1"/>
  <c r="G11" i="90" s="1"/>
  <c r="J11" i="90" s="1"/>
  <c r="E11" i="91" s="1"/>
  <c r="E147" i="89"/>
  <c r="G147" i="89" s="1"/>
  <c r="J147" i="89" s="1"/>
  <c r="E147" i="90" s="1"/>
  <c r="G147" i="90" s="1"/>
  <c r="J147" i="90" s="1"/>
  <c r="E147" i="91" s="1"/>
  <c r="E210" i="89"/>
  <c r="G210" i="89" s="1"/>
  <c r="J210" i="89" s="1"/>
  <c r="E210" i="90" s="1"/>
  <c r="G210" i="90" s="1"/>
  <c r="J210" i="90" s="1"/>
  <c r="E210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10" i="89"/>
  <c r="G10" i="89" s="1"/>
  <c r="J10" i="89" s="1"/>
  <c r="E10" i="90" s="1"/>
  <c r="G10" i="90" s="1"/>
  <c r="J10" i="90" s="1"/>
  <c r="E10" i="91" s="1"/>
  <c r="E209" i="89"/>
  <c r="G209" i="89" s="1"/>
  <c r="J209" i="89" s="1"/>
  <c r="E209" i="90" s="1"/>
  <c r="G209" i="90" s="1"/>
  <c r="J209" i="90" s="1"/>
  <c r="E209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197" i="89"/>
  <c r="G197" i="89" s="1"/>
  <c r="J197" i="89" s="1"/>
  <c r="E197" i="90" s="1"/>
  <c r="G197" i="90" s="1"/>
  <c r="J197" i="90" s="1"/>
  <c r="E197" i="91" s="1"/>
  <c r="E211" i="89"/>
  <c r="G211" i="89" s="1"/>
  <c r="J211" i="89" s="1"/>
  <c r="E211" i="90" s="1"/>
  <c r="G211" i="90" s="1"/>
  <c r="J211" i="90" s="1"/>
  <c r="E211" i="91" s="1"/>
  <c r="E149" i="89"/>
  <c r="G149" i="89" s="1"/>
  <c r="J149" i="89" s="1"/>
  <c r="E149" i="90" s="1"/>
  <c r="G149" i="90" s="1"/>
  <c r="J149" i="90" s="1"/>
  <c r="E149" i="91" s="1"/>
  <c r="E150" i="89"/>
  <c r="G150" i="89" s="1"/>
  <c r="J150" i="89" s="1"/>
  <c r="E150" i="90" s="1"/>
  <c r="G150" i="90" s="1"/>
  <c r="J150" i="90" s="1"/>
  <c r="E150" i="91" s="1"/>
  <c r="E212" i="89"/>
  <c r="G212" i="89" s="1"/>
  <c r="J212" i="89" s="1"/>
  <c r="E212" i="90" s="1"/>
  <c r="G212" i="90" s="1"/>
  <c r="J212" i="90" s="1"/>
  <c r="E212" i="91" s="1"/>
  <c r="E204" i="89"/>
  <c r="G204" i="89" s="1"/>
  <c r="J204" i="89" s="1"/>
  <c r="E204" i="90" s="1"/>
  <c r="G204" i="90" s="1"/>
  <c r="J204" i="90" s="1"/>
  <c r="E204" i="91" s="1"/>
  <c r="G174" i="78"/>
  <c r="J174" i="78" s="1"/>
  <c r="E174" i="79" s="1"/>
  <c r="E173" i="78"/>
  <c r="G173" i="78" s="1"/>
  <c r="J173" i="78" s="1"/>
  <c r="G102" i="78"/>
  <c r="J102" i="78" s="1"/>
  <c r="E102" i="79" s="1"/>
  <c r="E103" i="78"/>
  <c r="G103" i="78" s="1"/>
  <c r="J103" i="78" s="1"/>
  <c r="E103" i="79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13" i="89"/>
  <c r="G113" i="89" s="1"/>
  <c r="J113" i="89" s="1"/>
  <c r="E113" i="90" s="1"/>
  <c r="G113" i="90" s="1"/>
  <c r="J113" i="90" s="1"/>
  <c r="E34" i="78"/>
  <c r="G34" i="78" s="1"/>
  <c r="J34" i="78" s="1"/>
  <c r="E34" i="79" s="1"/>
  <c r="G34" i="79" s="1"/>
  <c r="J34" i="79" s="1"/>
  <c r="E58" i="78"/>
  <c r="G58" i="78" s="1"/>
  <c r="J58" i="78" s="1"/>
  <c r="E58" i="79" s="1"/>
  <c r="G58" i="79" s="1"/>
  <c r="J58" i="79" s="1"/>
  <c r="E37" i="78"/>
  <c r="G37" i="78" s="1"/>
  <c r="J37" i="78" s="1"/>
  <c r="E37" i="79" s="1"/>
  <c r="G37" i="79" s="1"/>
  <c r="J37" i="79" s="1"/>
  <c r="E170" i="78"/>
  <c r="G170" i="78" s="1"/>
  <c r="J170" i="78" s="1"/>
  <c r="E160" i="78"/>
  <c r="G160" i="78" s="1"/>
  <c r="J160" i="78" s="1"/>
  <c r="E225" i="78"/>
  <c r="G225" i="78" s="1"/>
  <c r="J225" i="78" s="1"/>
  <c r="E225" i="79" s="1"/>
  <c r="G225" i="79" s="1"/>
  <c r="J225" i="79" s="1"/>
  <c r="E71" i="86"/>
  <c r="G71" i="86" s="1"/>
  <c r="J71" i="86" s="1"/>
  <c r="E71" i="87" s="1"/>
  <c r="G71" i="87" s="1"/>
  <c r="J71" i="87" s="1"/>
  <c r="E71" i="88" s="1"/>
  <c r="E64" i="78"/>
  <c r="G64" i="78" s="1"/>
  <c r="J64" i="78" s="1"/>
  <c r="E64" i="79" s="1"/>
  <c r="G64" i="79" s="1"/>
  <c r="J64" i="79" s="1"/>
  <c r="E50" i="78"/>
  <c r="G50" i="78" s="1"/>
  <c r="J50" i="78" s="1"/>
  <c r="E50" i="79" s="1"/>
  <c r="G50" i="79" s="1"/>
  <c r="J50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56" i="78"/>
  <c r="G56" i="78" s="1"/>
  <c r="J56" i="78" s="1"/>
  <c r="E56" i="79" s="1"/>
  <c r="G56" i="79" s="1"/>
  <c r="J56" i="79" s="1"/>
  <c r="E70" i="86"/>
  <c r="G70" i="86" s="1"/>
  <c r="J70" i="86" s="1"/>
  <c r="E70" i="87" s="1"/>
  <c r="G70" i="87" s="1"/>
  <c r="J70" i="87" s="1"/>
  <c r="E70" i="88" s="1"/>
  <c r="E44" i="78"/>
  <c r="G44" i="78" s="1"/>
  <c r="J44" i="78" s="1"/>
  <c r="E44" i="79" s="1"/>
  <c r="G44" i="79" s="1"/>
  <c r="J44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35" i="79" s="1"/>
  <c r="E227" i="78"/>
  <c r="G227" i="78" s="1"/>
  <c r="J227" i="78" s="1"/>
  <c r="E175" i="86"/>
  <c r="G175" i="86" s="1"/>
  <c r="J175" i="86" s="1"/>
  <c r="E175" i="87" s="1"/>
  <c r="G175" i="87" s="1"/>
  <c r="J175" i="87" s="1"/>
  <c r="E175" i="88" s="1"/>
  <c r="E215" i="78"/>
  <c r="G215" i="78" s="1"/>
  <c r="J215" i="78" s="1"/>
  <c r="E215" i="79" s="1"/>
  <c r="G215" i="79" s="1"/>
  <c r="J215" i="79" s="1"/>
  <c r="E41" i="78"/>
  <c r="G41" i="78" s="1"/>
  <c r="J41" i="78" s="1"/>
  <c r="E41" i="79" s="1"/>
  <c r="G41" i="79" s="1"/>
  <c r="J41" i="79" s="1"/>
  <c r="E143" i="78"/>
  <c r="G143" i="78" s="1"/>
  <c r="J143" i="78" s="1"/>
  <c r="E143" i="79" s="1"/>
  <c r="G143" i="79" s="1"/>
  <c r="J143" i="79" s="1"/>
  <c r="E65" i="78"/>
  <c r="G65" i="78" s="1"/>
  <c r="J65" i="78" s="1"/>
  <c r="G174" i="79"/>
  <c r="J174" i="79" s="1"/>
  <c r="E174" i="80" s="1"/>
  <c r="E173" i="79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54" i="78"/>
  <c r="G54" i="78" s="1"/>
  <c r="J54" i="78" s="1"/>
  <c r="E54" i="79" s="1"/>
  <c r="G54" i="79" s="1"/>
  <c r="J54" i="79" s="1"/>
  <c r="G242" i="79"/>
  <c r="J242" i="79" s="1"/>
  <c r="E242" i="80" s="1"/>
  <c r="E234" i="78"/>
  <c r="G234" i="78" s="1"/>
  <c r="J234" i="78" s="1"/>
  <c r="E43" i="78"/>
  <c r="G43" i="78" s="1"/>
  <c r="J43" i="78" s="1"/>
  <c r="E43" i="79" s="1"/>
  <c r="G43" i="79" s="1"/>
  <c r="J43" i="79" s="1"/>
  <c r="E33" i="78"/>
  <c r="G33" i="78" s="1"/>
  <c r="J33" i="78" s="1"/>
  <c r="E33" i="79" s="1"/>
  <c r="G33" i="79" s="1"/>
  <c r="J33" i="79" s="1"/>
  <c r="E74" i="78"/>
  <c r="G74" i="78" s="1"/>
  <c r="J74" i="78" s="1"/>
  <c r="E74" i="79" s="1"/>
  <c r="G74" i="79" s="1"/>
  <c r="J74" i="79" s="1"/>
  <c r="E78" i="78"/>
  <c r="G78" i="78" s="1"/>
  <c r="J78" i="78" s="1"/>
  <c r="E78" i="79" s="1"/>
  <c r="G78" i="79" s="1"/>
  <c r="J78" i="79" s="1"/>
  <c r="E66" i="78"/>
  <c r="G66" i="78" s="1"/>
  <c r="J66" i="78" s="1"/>
  <c r="E158" i="78"/>
  <c r="G158" i="78" s="1"/>
  <c r="J158" i="78" s="1"/>
  <c r="E77" i="78"/>
  <c r="G77" i="78" s="1"/>
  <c r="J77" i="78" s="1"/>
  <c r="E77" i="79" s="1"/>
  <c r="G77" i="79" s="1"/>
  <c r="J77" i="79" s="1"/>
  <c r="E79" i="78"/>
  <c r="G79" i="78" s="1"/>
  <c r="J79" i="78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166" i="78"/>
  <c r="G166" i="78" s="1"/>
  <c r="J166" i="78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G75" i="107"/>
  <c r="J75" i="107" s="1"/>
  <c r="G86" i="78"/>
  <c r="J86" i="78" s="1"/>
  <c r="G87" i="78"/>
  <c r="J87" i="7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102" i="79"/>
  <c r="J102" i="79" s="1"/>
  <c r="E102" i="80" s="1"/>
  <c r="G10" i="91"/>
  <c r="J10" i="91" s="1"/>
  <c r="E10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237" i="98"/>
  <c r="J237" i="98" s="1"/>
  <c r="E237" i="99" s="1"/>
  <c r="E229" i="98"/>
  <c r="E113" i="91"/>
  <c r="G113" i="91" s="1"/>
  <c r="J113" i="91" s="1"/>
  <c r="E15" i="77"/>
  <c r="E6" i="77"/>
  <c r="E8" i="77"/>
  <c r="E17" i="77"/>
  <c r="G17" i="77" s="1"/>
  <c r="J17" i="77" s="1"/>
  <c r="E17" i="78" s="1"/>
  <c r="E14" i="77"/>
  <c r="G14" i="77" s="1"/>
  <c r="J14" i="77" s="1"/>
  <c r="E14" i="78" s="1"/>
  <c r="E16" i="77"/>
  <c r="E18" i="77"/>
  <c r="E13" i="77"/>
  <c r="E7" i="77"/>
  <c r="E61" i="80"/>
  <c r="G61" i="80" s="1"/>
  <c r="J61" i="80" s="1"/>
  <c r="E61" i="81" s="1"/>
  <c r="G61" i="81" s="1"/>
  <c r="J61" i="81" s="1"/>
  <c r="E61" i="82" s="1"/>
  <c r="E29" i="80"/>
  <c r="G29" i="80" s="1"/>
  <c r="J29" i="80" s="1"/>
  <c r="E29" i="81" s="1"/>
  <c r="G29" i="81" s="1"/>
  <c r="J29" i="81" s="1"/>
  <c r="E29" i="82" s="1"/>
  <c r="E93" i="80"/>
  <c r="G93" i="80" s="1"/>
  <c r="J93" i="80" s="1"/>
  <c r="E93" i="81" s="1"/>
  <c r="G93" i="81" s="1"/>
  <c r="J93" i="81" s="1"/>
  <c r="E93" i="82" s="1"/>
  <c r="G242" i="80"/>
  <c r="J242" i="80" s="1"/>
  <c r="E242" i="81" s="1"/>
  <c r="E234" i="79"/>
  <c r="G234" i="79" s="1"/>
  <c r="J234" i="79" s="1"/>
  <c r="E52" i="80"/>
  <c r="G52" i="80" s="1"/>
  <c r="J52" i="80" s="1"/>
  <c r="E52" i="81" s="1"/>
  <c r="G52" i="81" s="1"/>
  <c r="J52" i="81" s="1"/>
  <c r="E52" i="82" s="1"/>
  <c r="E44" i="80"/>
  <c r="G44" i="80" s="1"/>
  <c r="J44" i="80" s="1"/>
  <c r="E44" i="81" s="1"/>
  <c r="G44" i="81" s="1"/>
  <c r="J44" i="81" s="1"/>
  <c r="E44" i="82" s="1"/>
  <c r="E118" i="80"/>
  <c r="G118" i="80" s="1"/>
  <c r="J118" i="80" s="1"/>
  <c r="E118" i="81" s="1"/>
  <c r="G118" i="81" s="1"/>
  <c r="J118" i="81" s="1"/>
  <c r="E118" i="82" s="1"/>
  <c r="E225" i="80"/>
  <c r="G225" i="80" s="1"/>
  <c r="J225" i="80" s="1"/>
  <c r="E225" i="81" s="1"/>
  <c r="G225" i="81" s="1"/>
  <c r="J225" i="81" s="1"/>
  <c r="E225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43" i="80"/>
  <c r="G43" i="80" s="1"/>
  <c r="J43" i="80" s="1"/>
  <c r="E43" i="81" s="1"/>
  <c r="G43" i="81" s="1"/>
  <c r="J43" i="81" s="1"/>
  <c r="E43" i="82" s="1"/>
  <c r="E78" i="80"/>
  <c r="G78" i="80" s="1"/>
  <c r="J78" i="80" s="1"/>
  <c r="E78" i="81" s="1"/>
  <c r="G78" i="81" s="1"/>
  <c r="J78" i="81" s="1"/>
  <c r="E78" i="82" s="1"/>
  <c r="E143" i="80"/>
  <c r="G143" i="80" s="1"/>
  <c r="J143" i="80" s="1"/>
  <c r="E143" i="81" s="1"/>
  <c r="G143" i="81" s="1"/>
  <c r="J143" i="81" s="1"/>
  <c r="E143" i="82" s="1"/>
  <c r="E141" i="80"/>
  <c r="G141" i="80" s="1"/>
  <c r="J141" i="80" s="1"/>
  <c r="E141" i="81" s="1"/>
  <c r="G141" i="81" s="1"/>
  <c r="J141" i="81" s="1"/>
  <c r="E141" i="82" s="1"/>
  <c r="E56" i="80"/>
  <c r="G56" i="80" s="1"/>
  <c r="J56" i="80" s="1"/>
  <c r="E56" i="81" s="1"/>
  <c r="G56" i="81" s="1"/>
  <c r="J56" i="81" s="1"/>
  <c r="E56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00" i="80"/>
  <c r="G100" i="80" s="1"/>
  <c r="J100" i="80" s="1"/>
  <c r="E100" i="81" s="1"/>
  <c r="G100" i="81" s="1"/>
  <c r="J100" i="81" s="1"/>
  <c r="E100" i="82" s="1"/>
  <c r="E54" i="80"/>
  <c r="G54" i="80" s="1"/>
  <c r="J54" i="80" s="1"/>
  <c r="E54" i="81" s="1"/>
  <c r="G54" i="81" s="1"/>
  <c r="J54" i="81" s="1"/>
  <c r="E54" i="82" s="1"/>
  <c r="E41" i="80"/>
  <c r="G41" i="80" s="1"/>
  <c r="J41" i="80" s="1"/>
  <c r="E41" i="81" s="1"/>
  <c r="G41" i="81" s="1"/>
  <c r="J41" i="81" s="1"/>
  <c r="E41" i="82" s="1"/>
  <c r="E171" i="80"/>
  <c r="G171" i="80" s="1"/>
  <c r="J171" i="80" s="1"/>
  <c r="E171" i="81" s="1"/>
  <c r="G171" i="81" s="1"/>
  <c r="J171" i="81" s="1"/>
  <c r="E171" i="82" s="1"/>
  <c r="E98" i="80"/>
  <c r="G98" i="80" s="1"/>
  <c r="J98" i="80" s="1"/>
  <c r="E98" i="81" s="1"/>
  <c r="G98" i="81" s="1"/>
  <c r="J98" i="81" s="1"/>
  <c r="E98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74" i="80"/>
  <c r="G74" i="80" s="1"/>
  <c r="J74" i="80" s="1"/>
  <c r="E74" i="81" s="1"/>
  <c r="G74" i="81" s="1"/>
  <c r="J74" i="81" s="1"/>
  <c r="E74" i="82" s="1"/>
  <c r="E31" i="80"/>
  <c r="G31" i="80" s="1"/>
  <c r="J31" i="80" s="1"/>
  <c r="E31" i="81" s="1"/>
  <c r="G31" i="81" s="1"/>
  <c r="J31" i="81" s="1"/>
  <c r="E31" i="82" s="1"/>
  <c r="E50" i="80"/>
  <c r="G50" i="80" s="1"/>
  <c r="J50" i="80" s="1"/>
  <c r="E50" i="81" s="1"/>
  <c r="G50" i="81" s="1"/>
  <c r="J50" i="81" s="1"/>
  <c r="E50" i="82" s="1"/>
  <c r="E37" i="80"/>
  <c r="G37" i="80" s="1"/>
  <c r="J37" i="80" s="1"/>
  <c r="E37" i="81" s="1"/>
  <c r="G37" i="81" s="1"/>
  <c r="J37" i="81" s="1"/>
  <c r="E37" i="82" s="1"/>
  <c r="E115" i="80"/>
  <c r="G115" i="80" s="1"/>
  <c r="J115" i="80" s="1"/>
  <c r="E115" i="81" s="1"/>
  <c r="G115" i="81" s="1"/>
  <c r="J115" i="81" s="1"/>
  <c r="E115" i="82" s="1"/>
  <c r="E64" i="80"/>
  <c r="G64" i="80" s="1"/>
  <c r="J64" i="80" s="1"/>
  <c r="E64" i="81" s="1"/>
  <c r="G64" i="81" s="1"/>
  <c r="J64" i="81" s="1"/>
  <c r="E64" i="82" s="1"/>
  <c r="E58" i="80"/>
  <c r="G58" i="80" s="1"/>
  <c r="J58" i="80" s="1"/>
  <c r="E58" i="81" s="1"/>
  <c r="G58" i="81" s="1"/>
  <c r="J58" i="81" s="1"/>
  <c r="E58" i="82" s="1"/>
  <c r="E36" i="80"/>
  <c r="G36" i="80" s="1"/>
  <c r="J36" i="80" s="1"/>
  <c r="E36" i="81" s="1"/>
  <c r="G36" i="81" s="1"/>
  <c r="J36" i="81" s="1"/>
  <c r="E36" i="82" s="1"/>
  <c r="E179" i="80"/>
  <c r="G179" i="80" s="1"/>
  <c r="J179" i="80" s="1"/>
  <c r="E179" i="81" s="1"/>
  <c r="G179" i="81" s="1"/>
  <c r="J179" i="81" s="1"/>
  <c r="E179" i="82" s="1"/>
  <c r="E49" i="80"/>
  <c r="G49" i="80" s="1"/>
  <c r="J49" i="80" s="1"/>
  <c r="E49" i="81" s="1"/>
  <c r="G49" i="81" s="1"/>
  <c r="J49" i="81" s="1"/>
  <c r="E49" i="82" s="1"/>
  <c r="E51" i="80"/>
  <c r="G51" i="80" s="1"/>
  <c r="J51" i="80" s="1"/>
  <c r="E51" i="81" s="1"/>
  <c r="G51" i="81" s="1"/>
  <c r="J51" i="81" s="1"/>
  <c r="E51" i="82" s="1"/>
  <c r="E77" i="80"/>
  <c r="G77" i="80" s="1"/>
  <c r="J77" i="80" s="1"/>
  <c r="E77" i="81" s="1"/>
  <c r="G77" i="81" s="1"/>
  <c r="J77" i="81" s="1"/>
  <c r="E77" i="82" s="1"/>
  <c r="E33" i="80"/>
  <c r="G33" i="80" s="1"/>
  <c r="J33" i="80" s="1"/>
  <c r="E33" i="81" s="1"/>
  <c r="G33" i="81" s="1"/>
  <c r="J33" i="81" s="1"/>
  <c r="E33" i="82" s="1"/>
  <c r="E99" i="80"/>
  <c r="G99" i="80" s="1"/>
  <c r="J99" i="80" s="1"/>
  <c r="E99" i="81" s="1"/>
  <c r="G99" i="81" s="1"/>
  <c r="J99" i="81" s="1"/>
  <c r="E99" i="82" s="1"/>
  <c r="E140" i="80"/>
  <c r="G140" i="80" s="1"/>
  <c r="J140" i="80" s="1"/>
  <c r="E140" i="81" s="1"/>
  <c r="G140" i="81" s="1"/>
  <c r="J140" i="81" s="1"/>
  <c r="E140" i="82" s="1"/>
  <c r="E47" i="80"/>
  <c r="G47" i="80" s="1"/>
  <c r="J47" i="80" s="1"/>
  <c r="E47" i="81" s="1"/>
  <c r="G47" i="81" s="1"/>
  <c r="J47" i="81" s="1"/>
  <c r="E47" i="82" s="1"/>
  <c r="E34" i="80"/>
  <c r="G34" i="80" s="1"/>
  <c r="J34" i="80" s="1"/>
  <c r="E34" i="81" s="1"/>
  <c r="G34" i="81" s="1"/>
  <c r="J34" i="81" s="1"/>
  <c r="E34" i="82" s="1"/>
  <c r="E108" i="80"/>
  <c r="G108" i="80" s="1"/>
  <c r="J108" i="80" s="1"/>
  <c r="E108" i="81" s="1"/>
  <c r="G108" i="81" s="1"/>
  <c r="J108" i="81" s="1"/>
  <c r="E108" i="82" s="1"/>
  <c r="E28" i="80"/>
  <c r="G28" i="80" s="1"/>
  <c r="J28" i="80" s="1"/>
  <c r="E28" i="81" s="1"/>
  <c r="G28" i="81" s="1"/>
  <c r="J28" i="81" s="1"/>
  <c r="E28" i="82" s="1"/>
  <c r="E165" i="78"/>
  <c r="G165" i="78" s="1"/>
  <c r="J165" i="78" s="1"/>
  <c r="E38" i="78"/>
  <c r="G38" i="78" s="1"/>
  <c r="J38" i="78" s="1"/>
  <c r="E38" i="79" s="1"/>
  <c r="G38" i="79" s="1"/>
  <c r="J38" i="79" s="1"/>
  <c r="G236" i="79"/>
  <c r="J236" i="79" s="1"/>
  <c r="E236" i="80" s="1"/>
  <c r="E228" i="79"/>
  <c r="G228" i="79" s="1"/>
  <c r="J228" i="79" s="1"/>
  <c r="E46" i="80"/>
  <c r="G46" i="80" s="1"/>
  <c r="J46" i="80" s="1"/>
  <c r="E46" i="81" s="1"/>
  <c r="G46" i="81" s="1"/>
  <c r="J46" i="81" s="1"/>
  <c r="E46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G235" i="79"/>
  <c r="J235" i="79" s="1"/>
  <c r="E235" i="80" s="1"/>
  <c r="E227" i="79"/>
  <c r="G227" i="79" s="1"/>
  <c r="J227" i="79" s="1"/>
  <c r="E104" i="80"/>
  <c r="G104" i="80" s="1"/>
  <c r="J104" i="80" s="1"/>
  <c r="E104" i="81" s="1"/>
  <c r="G104" i="81" s="1"/>
  <c r="J104" i="81" s="1"/>
  <c r="E104" i="82" s="1"/>
  <c r="E89" i="80"/>
  <c r="G89" i="80" s="1"/>
  <c r="J89" i="80" s="1"/>
  <c r="E89" i="81" s="1"/>
  <c r="G89" i="81" s="1"/>
  <c r="J89" i="81" s="1"/>
  <c r="E89" i="82" s="1"/>
  <c r="G88" i="79"/>
  <c r="J88" i="79" s="1"/>
  <c r="E88" i="80" s="1"/>
  <c r="E87" i="79"/>
  <c r="G87" i="79" s="1"/>
  <c r="J87" i="79" s="1"/>
  <c r="E136" i="78"/>
  <c r="G136" i="78" s="1"/>
  <c r="J136" i="78" s="1"/>
  <c r="E136" i="79" s="1"/>
  <c r="E215" i="80"/>
  <c r="G215" i="80" s="1"/>
  <c r="J215" i="80" s="1"/>
  <c r="E215" i="81" s="1"/>
  <c r="G215" i="81" s="1"/>
  <c r="J215" i="81" s="1"/>
  <c r="E215" i="82" s="1"/>
  <c r="E27" i="80"/>
  <c r="G27" i="80" s="1"/>
  <c r="J27" i="80" s="1"/>
  <c r="E27" i="81" s="1"/>
  <c r="G27" i="81" s="1"/>
  <c r="J27" i="81" s="1"/>
  <c r="E27" i="82" s="1"/>
  <c r="E86" i="79"/>
  <c r="G86" i="79" s="1"/>
  <c r="J86" i="79" s="1"/>
  <c r="E86" i="80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86" i="80"/>
  <c r="G186" i="80" s="1"/>
  <c r="J186" i="80" s="1"/>
  <c r="E186" i="81" s="1"/>
  <c r="G186" i="81" s="1"/>
  <c r="J186" i="81" s="1"/>
  <c r="E186" i="82" s="1"/>
  <c r="E122" i="78"/>
  <c r="G122" i="78" s="1"/>
  <c r="J122" i="78" s="1"/>
  <c r="E122" i="79" s="1"/>
  <c r="G122" i="79" s="1"/>
  <c r="J122" i="79" s="1"/>
  <c r="E80" i="80"/>
  <c r="G80" i="80" s="1"/>
  <c r="J80" i="80" s="1"/>
  <c r="E80" i="81" s="1"/>
  <c r="G80" i="81" s="1"/>
  <c r="J80" i="81" s="1"/>
  <c r="E80" i="82" s="1"/>
  <c r="E40" i="80"/>
  <c r="G40" i="80" s="1"/>
  <c r="J40" i="80" s="1"/>
  <c r="E40" i="81" s="1"/>
  <c r="G40" i="81" s="1"/>
  <c r="J40" i="81" s="1"/>
  <c r="E40" i="82" s="1"/>
  <c r="G238" i="79"/>
  <c r="J238" i="79" s="1"/>
  <c r="E238" i="80" s="1"/>
  <c r="E230" i="79"/>
  <c r="G230" i="79" s="1"/>
  <c r="J230" i="79" s="1"/>
  <c r="E57" i="80"/>
  <c r="G57" i="80" s="1"/>
  <c r="J57" i="80" s="1"/>
  <c r="E57" i="81" s="1"/>
  <c r="G57" i="81" s="1"/>
  <c r="J57" i="81" s="1"/>
  <c r="E57" i="82" s="1"/>
  <c r="E221" i="78"/>
  <c r="G221" i="78" s="1"/>
  <c r="J221" i="78" s="1"/>
  <c r="G18" i="77"/>
  <c r="J18" i="77" s="1"/>
  <c r="E18" i="78" s="1"/>
  <c r="G229" i="98"/>
  <c r="J229" i="9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74" i="79"/>
  <c r="J274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73" i="79"/>
  <c r="J273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6" i="77"/>
  <c r="J16" i="77" s="1"/>
  <c r="E16" i="78" s="1"/>
  <c r="G7" i="77"/>
  <c r="J7" i="77" s="1"/>
  <c r="E7" i="78" s="1"/>
  <c r="G15" i="77"/>
  <c r="J15" i="77" s="1"/>
  <c r="E15" i="78" s="1"/>
  <c r="Z34" i="8"/>
  <c r="AC34" i="8" s="1"/>
  <c r="N278" i="8"/>
  <c r="M279" i="8"/>
  <c r="H278" i="8"/>
  <c r="M283" i="8"/>
  <c r="H280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" i="107" l="1"/>
  <c r="G12" i="107" s="1"/>
  <c r="J12" i="107" s="1"/>
  <c r="G237" i="99"/>
  <c r="J237" i="99" s="1"/>
  <c r="E237" i="100" s="1"/>
  <c r="G237" i="100" s="1"/>
  <c r="J237" i="100" s="1"/>
  <c r="E237" i="101" s="1"/>
  <c r="E229" i="99"/>
  <c r="G229" i="99" s="1"/>
  <c r="J229" i="99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E38" i="80"/>
  <c r="G38" i="80" s="1"/>
  <c r="J38" i="80" s="1"/>
  <c r="E38" i="81" s="1"/>
  <c r="G38" i="81" s="1"/>
  <c r="J38" i="81" s="1"/>
  <c r="E38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22" i="80"/>
  <c r="G122" i="80" s="1"/>
  <c r="J122" i="80" s="1"/>
  <c r="E122" i="81" s="1"/>
  <c r="G122" i="81" s="1"/>
  <c r="J122" i="81" s="1"/>
  <c r="E122" i="82" s="1"/>
  <c r="G88" i="80"/>
  <c r="J88" i="80" s="1"/>
  <c r="E88" i="81" s="1"/>
  <c r="E87" i="80"/>
  <c r="G87" i="80" s="1"/>
  <c r="J87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42" i="80"/>
  <c r="G142" i="80" s="1"/>
  <c r="J142" i="80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E90" i="80"/>
  <c r="G90" i="80" s="1"/>
  <c r="J90" i="80" s="1"/>
  <c r="E111" i="80"/>
  <c r="G111" i="80" s="1"/>
  <c r="J111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64" i="80"/>
  <c r="G164" i="80" s="1"/>
  <c r="J164" i="80" s="1"/>
  <c r="E191" i="80"/>
  <c r="G191" i="80" s="1"/>
  <c r="J191" i="80" s="1"/>
  <c r="E112" i="80"/>
  <c r="G112" i="80" s="1"/>
  <c r="J112" i="80" s="1"/>
  <c r="E172" i="80"/>
  <c r="G172" i="80" s="1"/>
  <c r="J172" i="80" s="1"/>
  <c r="E121" i="80"/>
  <c r="G121" i="80" s="1"/>
  <c r="J121" i="80" s="1"/>
  <c r="E53" i="80"/>
  <c r="G53" i="80" s="1"/>
  <c r="J53" i="80" s="1"/>
  <c r="E123" i="80"/>
  <c r="G123" i="80" s="1"/>
  <c r="J123" i="80" s="1"/>
  <c r="E190" i="81"/>
  <c r="G190" i="81" s="1"/>
  <c r="J190" i="81" s="1"/>
  <c r="E190" i="82" s="1"/>
  <c r="G190" i="82" s="1"/>
  <c r="J190" i="82" s="1"/>
  <c r="E190" i="83" s="1"/>
  <c r="E220" i="80"/>
  <c r="G220" i="80" s="1"/>
  <c r="J220" i="80" s="1"/>
  <c r="E154" i="80"/>
  <c r="G154" i="80" s="1"/>
  <c r="J154" i="80" s="1"/>
  <c r="E145" i="80"/>
  <c r="G145" i="80" s="1"/>
  <c r="J145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235" i="80"/>
  <c r="J235" i="80" s="1"/>
  <c r="E235" i="81" s="1"/>
  <c r="E227" i="80"/>
  <c r="G227" i="80" s="1"/>
  <c r="J227" i="80" s="1"/>
  <c r="E227" i="8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242" i="81"/>
  <c r="J242" i="81" s="1"/>
  <c r="E242" i="82" s="1"/>
  <c r="E234" i="80"/>
  <c r="G234" i="80" s="1"/>
  <c r="J234" i="80" s="1"/>
  <c r="E101" i="80"/>
  <c r="G101" i="80" s="1"/>
  <c r="J101" i="80" s="1"/>
  <c r="G86" i="80"/>
  <c r="J86" i="80" s="1"/>
  <c r="E86" i="81" s="1"/>
  <c r="G232" i="90"/>
  <c r="J232" i="90" s="1"/>
  <c r="E232" i="91" s="1"/>
  <c r="G241" i="90"/>
  <c r="J241" i="90" s="1"/>
  <c r="E241" i="91" s="1"/>
  <c r="G240" i="90"/>
  <c r="J240" i="90" s="1"/>
  <c r="E240" i="91" s="1"/>
  <c r="G231" i="93"/>
  <c r="J231" i="93" s="1"/>
  <c r="E231" i="94" s="1"/>
  <c r="G239" i="93"/>
  <c r="J239" i="93" s="1"/>
  <c r="E239" i="94" s="1"/>
  <c r="G274" i="80"/>
  <c r="J274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73" i="80"/>
  <c r="J273" i="80" s="1"/>
  <c r="G273" i="82" s="1"/>
  <c r="J273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80" i="8"/>
  <c r="F279" i="8" s="1"/>
  <c r="C280" i="8" s="1"/>
  <c r="H281" i="8"/>
  <c r="E229" i="100" l="1"/>
  <c r="G229" i="100" s="1"/>
  <c r="J229" i="100" s="1"/>
  <c r="E229" i="101" s="1"/>
  <c r="G229" i="101" s="1"/>
  <c r="J229" i="101" s="1"/>
  <c r="E229" i="102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88" i="81"/>
  <c r="J88" i="81" s="1"/>
  <c r="E88" i="82" s="1"/>
  <c r="E87" i="81"/>
  <c r="G87" i="81" s="1"/>
  <c r="J87" i="81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222" i="81"/>
  <c r="G222" i="81" s="1"/>
  <c r="J222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63" i="81"/>
  <c r="G163" i="81" s="1"/>
  <c r="J163" i="81" s="1"/>
  <c r="E130" i="81"/>
  <c r="G130" i="81" s="1"/>
  <c r="J130" i="81" s="1"/>
  <c r="E85" i="81"/>
  <c r="G85" i="81" s="1"/>
  <c r="J85" i="81" s="1"/>
  <c r="E67" i="81"/>
  <c r="G67" i="81" s="1"/>
  <c r="J67" i="81" s="1"/>
  <c r="E72" i="81"/>
  <c r="G72" i="81" s="1"/>
  <c r="J72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0" i="81"/>
  <c r="G110" i="81" s="1"/>
  <c r="J110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62" i="81"/>
  <c r="G62" i="81" s="1"/>
  <c r="J62" i="81" s="1"/>
  <c r="E68" i="81"/>
  <c r="G68" i="81" s="1"/>
  <c r="J68" i="81" s="1"/>
  <c r="E132" i="80"/>
  <c r="G132" i="80" s="1"/>
  <c r="J132" i="80" s="1"/>
  <c r="E176" i="81"/>
  <c r="G176" i="81" s="1"/>
  <c r="J176" i="81" s="1"/>
  <c r="E135" i="80"/>
  <c r="G135" i="80" s="1"/>
  <c r="J135" i="80" s="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G174" i="81"/>
  <c r="J174" i="81" s="1"/>
  <c r="E174" i="82" s="1"/>
  <c r="E173" i="81"/>
  <c r="G173" i="81" s="1"/>
  <c r="J173" i="81" s="1"/>
  <c r="E173" i="82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5" i="81"/>
  <c r="J235" i="81" s="1"/>
  <c r="E235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74" i="81"/>
  <c r="J274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81" i="8"/>
  <c r="E120" i="82" l="1"/>
  <c r="G120" i="82" s="1"/>
  <c r="J120" i="82" s="1"/>
  <c r="E120" i="83" s="1"/>
  <c r="G120" i="83" s="1"/>
  <c r="J120" i="83" s="1"/>
  <c r="E120" i="84" s="1"/>
  <c r="E68" i="82"/>
  <c r="G68" i="82" s="1"/>
  <c r="J68" i="82" s="1"/>
  <c r="E68" i="83" s="1"/>
  <c r="G68" i="83" s="1"/>
  <c r="J68" i="83" s="1"/>
  <c r="E68" i="84" s="1"/>
  <c r="E159" i="82"/>
  <c r="G159" i="82" s="1"/>
  <c r="J159" i="82" s="1"/>
  <c r="E159" i="83" s="1"/>
  <c r="G159" i="83" s="1"/>
  <c r="J159" i="83" s="1"/>
  <c r="E159" i="84" s="1"/>
  <c r="E223" i="82"/>
  <c r="G223" i="82" s="1"/>
  <c r="J223" i="82" s="1"/>
  <c r="E223" i="83" s="1"/>
  <c r="G223" i="83" s="1"/>
  <c r="J223" i="83" s="1"/>
  <c r="E223" i="84" s="1"/>
  <c r="E95" i="82"/>
  <c r="G95" i="82" s="1"/>
  <c r="J95" i="82" s="1"/>
  <c r="E95" i="83" s="1"/>
  <c r="G95" i="83" s="1"/>
  <c r="J95" i="83" s="1"/>
  <c r="E95" i="84" s="1"/>
  <c r="E85" i="82"/>
  <c r="G85" i="82" s="1"/>
  <c r="J85" i="82" s="1"/>
  <c r="E85" i="83" s="1"/>
  <c r="G85" i="83" s="1"/>
  <c r="J85" i="83" s="1"/>
  <c r="E85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39" i="82"/>
  <c r="G139" i="82" s="1"/>
  <c r="J139" i="82" s="1"/>
  <c r="E139" i="83" s="1"/>
  <c r="G139" i="83" s="1"/>
  <c r="J139" i="83" s="1"/>
  <c r="E13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10" i="82"/>
  <c r="G110" i="82" s="1"/>
  <c r="J110" i="82" s="1"/>
  <c r="E110" i="83" s="1"/>
  <c r="G110" i="83" s="1"/>
  <c r="J110" i="83" s="1"/>
  <c r="E110" i="84" s="1"/>
  <c r="E130" i="82"/>
  <c r="G130" i="82" s="1"/>
  <c r="J130" i="82" s="1"/>
  <c r="E130" i="83" s="1"/>
  <c r="G130" i="83" s="1"/>
  <c r="J130" i="83" s="1"/>
  <c r="E130" i="84" s="1"/>
  <c r="E117" i="82"/>
  <c r="G117" i="82" s="1"/>
  <c r="J117" i="82" s="1"/>
  <c r="E117" i="83" s="1"/>
  <c r="G117" i="83" s="1"/>
  <c r="J117" i="83" s="1"/>
  <c r="E117" i="84" s="1"/>
  <c r="E116" i="82"/>
  <c r="G116" i="82" s="1"/>
  <c r="J116" i="82" s="1"/>
  <c r="E116" i="83" s="1"/>
  <c r="G116" i="83" s="1"/>
  <c r="J116" i="83" s="1"/>
  <c r="E116" i="84" s="1"/>
  <c r="E92" i="82"/>
  <c r="G92" i="82" s="1"/>
  <c r="J92" i="82" s="1"/>
  <c r="E92" i="83" s="1"/>
  <c r="G92" i="83" s="1"/>
  <c r="J92" i="83" s="1"/>
  <c r="E92" i="84" s="1"/>
  <c r="E137" i="82"/>
  <c r="G137" i="82" s="1"/>
  <c r="J137" i="82" s="1"/>
  <c r="E137" i="83" s="1"/>
  <c r="G137" i="83" s="1"/>
  <c r="J137" i="83" s="1"/>
  <c r="E137" i="84" s="1"/>
  <c r="E107" i="82"/>
  <c r="G107" i="82" s="1"/>
  <c r="J107" i="82" s="1"/>
  <c r="E107" i="83" s="1"/>
  <c r="G107" i="83" s="1"/>
  <c r="J107" i="83" s="1"/>
  <c r="E107" i="84" s="1"/>
  <c r="G88" i="82"/>
  <c r="J88" i="82" s="1"/>
  <c r="E88" i="83" s="1"/>
  <c r="E87" i="82"/>
  <c r="G87" i="82" s="1"/>
  <c r="J87" i="82" s="1"/>
  <c r="E67" i="82"/>
  <c r="G67" i="82" s="1"/>
  <c r="J67" i="82" s="1"/>
  <c r="E67" i="83" s="1"/>
  <c r="G67" i="83" s="1"/>
  <c r="J67" i="83" s="1"/>
  <c r="E67" i="84" s="1"/>
  <c r="E73" i="82"/>
  <c r="G73" i="82" s="1"/>
  <c r="J73" i="82" s="1"/>
  <c r="E73" i="83" s="1"/>
  <c r="G73" i="83" s="1"/>
  <c r="J73" i="83" s="1"/>
  <c r="E73" i="84" s="1"/>
  <c r="E106" i="82"/>
  <c r="G106" i="82" s="1"/>
  <c r="J106" i="82" s="1"/>
  <c r="E106" i="83" s="1"/>
  <c r="G106" i="83" s="1"/>
  <c r="J106" i="83" s="1"/>
  <c r="E106" i="84" s="1"/>
  <c r="E180" i="82"/>
  <c r="G180" i="82" s="1"/>
  <c r="J180" i="82" s="1"/>
  <c r="E180" i="83" s="1"/>
  <c r="G180" i="83" s="1"/>
  <c r="J180" i="83" s="1"/>
  <c r="E180" i="84" s="1"/>
  <c r="E185" i="82"/>
  <c r="G185" i="82" s="1"/>
  <c r="J185" i="82" s="1"/>
  <c r="E185" i="83" s="1"/>
  <c r="G185" i="83" s="1"/>
  <c r="J185" i="83" s="1"/>
  <c r="E185" i="84" s="1"/>
  <c r="E81" i="82"/>
  <c r="G81" i="82" s="1"/>
  <c r="J81" i="82" s="1"/>
  <c r="E81" i="83" s="1"/>
  <c r="G81" i="83" s="1"/>
  <c r="J81" i="83" s="1"/>
  <c r="E8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46" i="82"/>
  <c r="G146" i="82" s="1"/>
  <c r="J146" i="82" s="1"/>
  <c r="E146" i="83" s="1"/>
  <c r="G146" i="83" s="1"/>
  <c r="J146" i="83" s="1"/>
  <c r="E146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24" i="82"/>
  <c r="G224" i="82" s="1"/>
  <c r="J224" i="82" s="1"/>
  <c r="E224" i="83" s="1"/>
  <c r="G224" i="83" s="1"/>
  <c r="J224" i="83" s="1"/>
  <c r="E224" i="84" s="1"/>
  <c r="E222" i="82"/>
  <c r="G222" i="82" s="1"/>
  <c r="J222" i="82" s="1"/>
  <c r="E222" i="83" s="1"/>
  <c r="G222" i="83" s="1"/>
  <c r="J222" i="83" s="1"/>
  <c r="E222" i="84" s="1"/>
  <c r="E119" i="81"/>
  <c r="G119" i="81" s="1"/>
  <c r="J119" i="81" s="1"/>
  <c r="E233" i="82"/>
  <c r="G233" i="82" s="1"/>
  <c r="J233" i="82" s="1"/>
  <c r="E96" i="81"/>
  <c r="G96" i="81" s="1"/>
  <c r="J96" i="81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1" i="82"/>
  <c r="G91" i="82" s="1"/>
  <c r="J91" i="82" s="1"/>
  <c r="E91" i="83" s="1"/>
  <c r="G91" i="83" s="1"/>
  <c r="J91" i="83" s="1"/>
  <c r="E91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62" i="82"/>
  <c r="G62" i="82" s="1"/>
  <c r="J62" i="82" s="1"/>
  <c r="E62" i="83" s="1"/>
  <c r="G62" i="83" s="1"/>
  <c r="J62" i="83" s="1"/>
  <c r="E62" i="84" s="1"/>
  <c r="E167" i="82"/>
  <c r="G167" i="82" s="1"/>
  <c r="J167" i="82" s="1"/>
  <c r="E167" i="83" s="1"/>
  <c r="G167" i="83" s="1"/>
  <c r="J167" i="83" s="1"/>
  <c r="E167" i="84" s="1"/>
  <c r="E183" i="82"/>
  <c r="G183" i="82" s="1"/>
  <c r="J183" i="82" s="1"/>
  <c r="E183" i="83" s="1"/>
  <c r="G183" i="83" s="1"/>
  <c r="J183" i="83" s="1"/>
  <c r="E183" i="84" s="1"/>
  <c r="E72" i="82"/>
  <c r="G72" i="82" s="1"/>
  <c r="J72" i="82" s="1"/>
  <c r="E72" i="83" s="1"/>
  <c r="G72" i="83" s="1"/>
  <c r="J72" i="83" s="1"/>
  <c r="E72" i="84" s="1"/>
  <c r="E163" i="82"/>
  <c r="G163" i="82" s="1"/>
  <c r="J163" i="82" s="1"/>
  <c r="E163" i="83" s="1"/>
  <c r="G163" i="83" s="1"/>
  <c r="J163" i="83" s="1"/>
  <c r="E163" i="84" s="1"/>
  <c r="E184" i="82"/>
  <c r="G184" i="82" s="1"/>
  <c r="J184" i="82" s="1"/>
  <c r="E184" i="83" s="1"/>
  <c r="G184" i="83" s="1"/>
  <c r="J184" i="83" s="1"/>
  <c r="E184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97" i="83"/>
  <c r="G97" i="83" s="1"/>
  <c r="J97" i="83" s="1"/>
  <c r="E97" i="84" s="1"/>
  <c r="G97" i="84" s="1"/>
  <c r="J97" i="84" s="1"/>
  <c r="E97" i="85" s="1"/>
  <c r="E161" i="81"/>
  <c r="G161" i="81" s="1"/>
  <c r="J161" i="81" s="1"/>
  <c r="E69" i="82"/>
  <c r="G69" i="82" s="1"/>
  <c r="J69" i="82" s="1"/>
  <c r="E69" i="83" s="1"/>
  <c r="G69" i="83" s="1"/>
  <c r="J69" i="83" s="1"/>
  <c r="E69" i="84" s="1"/>
  <c r="E176" i="82"/>
  <c r="G176" i="82" s="1"/>
  <c r="J176" i="82" s="1"/>
  <c r="E176" i="83" s="1"/>
  <c r="G176" i="83" s="1"/>
  <c r="J176" i="83" s="1"/>
  <c r="E176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E239" i="96" s="1"/>
  <c r="G274" i="82"/>
  <c r="J274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13" i="97" l="1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193" i="97"/>
  <c r="G193" i="97" s="1"/>
  <c r="J193" i="97" s="1"/>
  <c r="E193" i="98" s="1"/>
  <c r="G193" i="98" s="1"/>
  <c r="J193" i="98" s="1"/>
  <c r="E193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52" i="97"/>
  <c r="G152" i="97" s="1"/>
  <c r="J152" i="97" s="1"/>
  <c r="E152" i="98" s="1"/>
  <c r="G152" i="98" s="1"/>
  <c r="J152" i="98" s="1"/>
  <c r="E152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E214" i="81"/>
  <c r="G214" i="81" s="1"/>
  <c r="J214" i="81" s="1"/>
  <c r="G88" i="83"/>
  <c r="J88" i="83" s="1"/>
  <c r="E88" i="84" s="1"/>
  <c r="E87" i="83"/>
  <c r="G87" i="83" s="1"/>
  <c r="J87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E86" i="84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04" i="97" l="1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231" i="97"/>
  <c r="G231" i="97" s="1"/>
  <c r="J231" i="97" s="1"/>
  <c r="E231" i="98" s="1"/>
  <c r="G231" i="98" s="1"/>
  <c r="J231" i="98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14" i="82"/>
  <c r="G214" i="82" s="1"/>
  <c r="J214" i="82" s="1"/>
  <c r="E214" i="83" s="1"/>
  <c r="G214" i="83" s="1"/>
  <c r="J214" i="83" s="1"/>
  <c r="E214" i="84" s="1"/>
  <c r="E97" i="86"/>
  <c r="G97" i="86" s="1"/>
  <c r="J97" i="86" s="1"/>
  <c r="E97" i="87" s="1"/>
  <c r="G97" i="87" s="1"/>
  <c r="J97" i="87" s="1"/>
  <c r="E97" i="88" s="1"/>
  <c r="G88" i="84"/>
  <c r="J88" i="84" s="1"/>
  <c r="E88" i="85" s="1"/>
  <c r="E87" i="84"/>
  <c r="G87" i="84" s="1"/>
  <c r="J87" i="84" s="1"/>
  <c r="G238" i="85"/>
  <c r="J238" i="85" s="1"/>
  <c r="E238" i="86" s="1"/>
  <c r="E230" i="85"/>
  <c r="G230" i="85" s="1"/>
  <c r="J230" i="85" s="1"/>
  <c r="E230" i="86" s="1"/>
  <c r="G237" i="104"/>
  <c r="J237" i="104" s="1"/>
  <c r="E237" i="105" s="1"/>
  <c r="G86" i="84"/>
  <c r="J86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74" i="84"/>
  <c r="J274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39" i="99"/>
  <c r="J239" i="99" s="1"/>
  <c r="E239" i="100" s="1"/>
  <c r="E231" i="99"/>
  <c r="G231" i="99" s="1"/>
  <c r="J231" i="99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E99" i="86"/>
  <c r="G99" i="86" s="1"/>
  <c r="J99" i="86" s="1"/>
  <c r="E99" i="87" s="1"/>
  <c r="G99" i="87" s="1"/>
  <c r="J99" i="87" s="1"/>
  <c r="E99" i="88" s="1"/>
  <c r="G88" i="85"/>
  <c r="J88" i="85" s="1"/>
  <c r="E88" i="86" s="1"/>
  <c r="E87" i="85"/>
  <c r="G87" i="85" s="1"/>
  <c r="J87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24" i="88" s="1"/>
  <c r="J224" i="88" s="1"/>
  <c r="E224" i="89" s="1"/>
  <c r="E130" i="86"/>
  <c r="G130" i="86" s="1"/>
  <c r="J130" i="86" s="1"/>
  <c r="E130" i="87" s="1"/>
  <c r="G130" i="87" s="1"/>
  <c r="J130" i="87" s="1"/>
  <c r="E130" i="88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145" i="86"/>
  <c r="G145" i="86" s="1"/>
  <c r="J145" i="86" s="1"/>
  <c r="E145" i="87" s="1"/>
  <c r="G145" i="87" s="1"/>
  <c r="J145" i="87" s="1"/>
  <c r="E145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83" i="86"/>
  <c r="G183" i="86" s="1"/>
  <c r="J183" i="86" s="1"/>
  <c r="E183" i="87" s="1"/>
  <c r="G183" i="87" s="1"/>
  <c r="J183" i="87" s="1"/>
  <c r="E183" i="88" s="1"/>
  <c r="E179" i="86"/>
  <c r="G179" i="86" s="1"/>
  <c r="J179" i="86" s="1"/>
  <c r="E179" i="87" s="1"/>
  <c r="G179" i="87" s="1"/>
  <c r="J179" i="87" s="1"/>
  <c r="E17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74" i="86"/>
  <c r="G74" i="86" s="1"/>
  <c r="J74" i="86" s="1"/>
  <c r="E74" i="87" s="1"/>
  <c r="G74" i="87" s="1"/>
  <c r="J74" i="87" s="1"/>
  <c r="E74" i="88" s="1"/>
  <c r="E192" i="86"/>
  <c r="G192" i="86" s="1"/>
  <c r="J192" i="86" s="1"/>
  <c r="E192" i="87" s="1"/>
  <c r="G192" i="87" s="1"/>
  <c r="J192" i="87" s="1"/>
  <c r="E192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86" i="85"/>
  <c r="G86" i="85" s="1"/>
  <c r="J86" i="85" s="1"/>
  <c r="E223" i="86"/>
  <c r="G223" i="86" s="1"/>
  <c r="J223" i="86" s="1"/>
  <c r="E223" i="87" s="1"/>
  <c r="G223" i="87" s="1"/>
  <c r="J223" i="87" s="1"/>
  <c r="E223" i="88" s="1"/>
  <c r="E106" i="86"/>
  <c r="G106" i="86" s="1"/>
  <c r="J106" i="86" s="1"/>
  <c r="E106" i="87" s="1"/>
  <c r="G106" i="87" s="1"/>
  <c r="J106" i="87" s="1"/>
  <c r="E106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237" i="105"/>
  <c r="J237" i="105" s="1"/>
  <c r="E237" i="106" s="1"/>
  <c r="G229" i="105"/>
  <c r="J229" i="105" s="1"/>
  <c r="E229" i="106" s="1"/>
  <c r="G239" i="100"/>
  <c r="J239" i="100" s="1"/>
  <c r="E239" i="101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5" i="101" l="1"/>
  <c r="G155" i="101" s="1"/>
  <c r="J155" i="101" s="1"/>
  <c r="E177" i="101"/>
  <c r="G177" i="101" s="1"/>
  <c r="J177" i="101" s="1"/>
  <c r="E205" i="101"/>
  <c r="G205" i="101" s="1"/>
  <c r="J205" i="101" s="1"/>
  <c r="E126" i="101"/>
  <c r="G126" i="101" s="1"/>
  <c r="J126" i="101" s="1"/>
  <c r="E84" i="101"/>
  <c r="G84" i="101" s="1"/>
  <c r="J84" i="101" s="1"/>
  <c r="E127" i="101"/>
  <c r="G127" i="101" s="1"/>
  <c r="J127" i="101" s="1"/>
  <c r="E83" i="101"/>
  <c r="G83" i="101" s="1"/>
  <c r="J83" i="101" s="1"/>
  <c r="E113" i="101"/>
  <c r="G113" i="101" s="1"/>
  <c r="J113" i="101" s="1"/>
  <c r="E213" i="101"/>
  <c r="G213" i="101" s="1"/>
  <c r="J213" i="101" s="1"/>
  <c r="E151" i="101"/>
  <c r="G151" i="101" s="1"/>
  <c r="J151" i="101" s="1"/>
  <c r="E125" i="101"/>
  <c r="G125" i="101" s="1"/>
  <c r="J125" i="101" s="1"/>
  <c r="E194" i="101"/>
  <c r="G194" i="101" s="1"/>
  <c r="J194" i="101" s="1"/>
  <c r="E153" i="101"/>
  <c r="G153" i="101" s="1"/>
  <c r="J153" i="101" s="1"/>
  <c r="E226" i="101"/>
  <c r="G226" i="101" s="1"/>
  <c r="J226" i="101" s="1"/>
  <c r="E208" i="101"/>
  <c r="G208" i="101" s="1"/>
  <c r="J208" i="101" s="1"/>
  <c r="E152" i="101"/>
  <c r="G152" i="101" s="1"/>
  <c r="J152" i="101" s="1"/>
  <c r="E193" i="101"/>
  <c r="G193" i="101" s="1"/>
  <c r="J193" i="101" s="1"/>
  <c r="E148" i="101"/>
  <c r="G148" i="101" s="1"/>
  <c r="J148" i="101" s="1"/>
  <c r="E181" i="101"/>
  <c r="G181" i="101" s="1"/>
  <c r="J181" i="101" s="1"/>
  <c r="E206" i="101"/>
  <c r="G206" i="101" s="1"/>
  <c r="J206" i="101" s="1"/>
  <c r="E209" i="100"/>
  <c r="G209" i="100" s="1"/>
  <c r="J209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197" i="100"/>
  <c r="G197" i="100" s="1"/>
  <c r="J197" i="100" s="1"/>
  <c r="E204" i="100"/>
  <c r="G204" i="100" s="1"/>
  <c r="J204" i="100" s="1"/>
  <c r="E196" i="100"/>
  <c r="G196" i="100" s="1"/>
  <c r="J196" i="100" s="1"/>
  <c r="E195" i="100"/>
  <c r="G195" i="100" s="1"/>
  <c r="J195" i="100" s="1"/>
  <c r="E231" i="100"/>
  <c r="G231" i="100" s="1"/>
  <c r="J231" i="100" s="1"/>
  <c r="E231" i="101" s="1"/>
  <c r="G231" i="101" s="1"/>
  <c r="J231" i="101" s="1"/>
  <c r="E231" i="102" s="1"/>
  <c r="E182" i="100"/>
  <c r="G182" i="100" s="1"/>
  <c r="J182" i="100" s="1"/>
  <c r="E39" i="100"/>
  <c r="G39" i="100" s="1"/>
  <c r="J39" i="100" s="1"/>
  <c r="E211" i="100"/>
  <c r="G211" i="100" s="1"/>
  <c r="J211" i="100" s="1"/>
  <c r="E147" i="100"/>
  <c r="G147" i="100" s="1"/>
  <c r="J147" i="100" s="1"/>
  <c r="E156" i="100"/>
  <c r="G156" i="100" s="1"/>
  <c r="J156" i="100" s="1"/>
  <c r="E150" i="100"/>
  <c r="G150" i="100" s="1"/>
  <c r="J150" i="100" s="1"/>
  <c r="E11" i="100"/>
  <c r="G11" i="100" s="1"/>
  <c r="J11" i="100" s="1"/>
  <c r="E203" i="100"/>
  <c r="G203" i="100" s="1"/>
  <c r="J203" i="100" s="1"/>
  <c r="E198" i="100"/>
  <c r="G198" i="100" s="1"/>
  <c r="J198" i="100" s="1"/>
  <c r="E157" i="100"/>
  <c r="G157" i="100" s="1"/>
  <c r="J157" i="100" s="1"/>
  <c r="E128" i="100"/>
  <c r="G128" i="100" s="1"/>
  <c r="J128" i="100" s="1"/>
  <c r="E97" i="89"/>
  <c r="G97" i="89" s="1"/>
  <c r="J97" i="89" s="1"/>
  <c r="E97" i="90" s="1"/>
  <c r="G97" i="90" s="1"/>
  <c r="J97" i="90" s="1"/>
  <c r="E97" i="91" s="1"/>
  <c r="E86" i="86"/>
  <c r="G86" i="86" s="1"/>
  <c r="J86" i="86" s="1"/>
  <c r="E86" i="87" s="1"/>
  <c r="G86" i="87" s="1"/>
  <c r="J86" i="87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165" i="86"/>
  <c r="G165" i="86" s="1"/>
  <c r="J165" i="86" s="1"/>
  <c r="E165" i="87" s="1"/>
  <c r="G165" i="87" s="1"/>
  <c r="J165" i="87" s="1"/>
  <c r="E165" i="88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119" i="86"/>
  <c r="G119" i="86" s="1"/>
  <c r="J119" i="86" s="1"/>
  <c r="E119" i="87" s="1"/>
  <c r="G119" i="87" s="1"/>
  <c r="J119" i="87" s="1"/>
  <c r="E119" i="88" s="1"/>
  <c r="E24" i="87"/>
  <c r="G24" i="87" s="1"/>
  <c r="J24" i="87" s="1"/>
  <c r="E24" i="88" s="1"/>
  <c r="E26" i="87"/>
  <c r="G26" i="87" s="1"/>
  <c r="J26" i="87" s="1"/>
  <c r="E26" i="88" s="1"/>
  <c r="G26" i="88" s="1"/>
  <c r="J26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G238" i="87"/>
  <c r="J238" i="87" s="1"/>
  <c r="E238" i="88" s="1"/>
  <c r="E230" i="87"/>
  <c r="G230" i="87" s="1"/>
  <c r="J230" i="87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88" i="86"/>
  <c r="J88" i="86" s="1"/>
  <c r="E88" i="87" s="1"/>
  <c r="E87" i="86"/>
  <c r="G87" i="86" s="1"/>
  <c r="J87" i="86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6" i="87"/>
  <c r="J236" i="87" s="1"/>
  <c r="E236" i="88" s="1"/>
  <c r="E228" i="87"/>
  <c r="G228" i="87" s="1"/>
  <c r="J228" i="87" s="1"/>
  <c r="E96" i="86"/>
  <c r="G96" i="86" s="1"/>
  <c r="J96" i="86" s="1"/>
  <c r="E96" i="87" s="1"/>
  <c r="G96" i="87" s="1"/>
  <c r="J96" i="87" s="1"/>
  <c r="E96" i="88" s="1"/>
  <c r="G237" i="106"/>
  <c r="J237" i="106" s="1"/>
  <c r="E237" i="107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4" i="88"/>
  <c r="J24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224" i="89"/>
  <c r="J224" i="89" s="1"/>
  <c r="E224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2" i="102" l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13" i="102"/>
  <c r="G113" i="102" s="1"/>
  <c r="J113" i="102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98" i="101"/>
  <c r="G198" i="101" s="1"/>
  <c r="J198" i="101" s="1"/>
  <c r="E182" i="101"/>
  <c r="G182" i="101" s="1"/>
  <c r="J182" i="101" s="1"/>
  <c r="E212" i="101"/>
  <c r="G212" i="101" s="1"/>
  <c r="J212" i="101" s="1"/>
  <c r="E203" i="101"/>
  <c r="G203" i="101" s="1"/>
  <c r="J203" i="101" s="1"/>
  <c r="E10" i="101"/>
  <c r="G10" i="101" s="1"/>
  <c r="J10" i="101" s="1"/>
  <c r="E11" i="101"/>
  <c r="G11" i="101" s="1"/>
  <c r="J11" i="101" s="1"/>
  <c r="E195" i="101"/>
  <c r="G195" i="101" s="1"/>
  <c r="J195" i="101" s="1"/>
  <c r="E210" i="101"/>
  <c r="G210" i="101" s="1"/>
  <c r="J210" i="101" s="1"/>
  <c r="E150" i="101"/>
  <c r="G150" i="101" s="1"/>
  <c r="J150" i="101" s="1"/>
  <c r="E196" i="101"/>
  <c r="G196" i="101" s="1"/>
  <c r="J196" i="101" s="1"/>
  <c r="E209" i="101"/>
  <c r="G209" i="101" s="1"/>
  <c r="J209" i="101" s="1"/>
  <c r="E156" i="101"/>
  <c r="G156" i="101" s="1"/>
  <c r="J156" i="101" s="1"/>
  <c r="E204" i="101"/>
  <c r="G204" i="101" s="1"/>
  <c r="J204" i="101" s="1"/>
  <c r="E147" i="101"/>
  <c r="G147" i="101" s="1"/>
  <c r="J147" i="101" s="1"/>
  <c r="E197" i="101"/>
  <c r="G197" i="101" s="1"/>
  <c r="J197" i="101" s="1"/>
  <c r="E128" i="101"/>
  <c r="G128" i="101" s="1"/>
  <c r="J128" i="101" s="1"/>
  <c r="E211" i="101"/>
  <c r="G211" i="101" s="1"/>
  <c r="J211" i="101" s="1"/>
  <c r="E149" i="101"/>
  <c r="G149" i="101" s="1"/>
  <c r="J149" i="101" s="1"/>
  <c r="E157" i="101"/>
  <c r="G157" i="101" s="1"/>
  <c r="J157" i="101" s="1"/>
  <c r="E39" i="101"/>
  <c r="G39" i="101" s="1"/>
  <c r="J39" i="101" s="1"/>
  <c r="E202" i="101"/>
  <c r="G202" i="101" s="1"/>
  <c r="J202" i="101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E160" i="89"/>
  <c r="G160" i="89" s="1"/>
  <c r="J160" i="89" s="1"/>
  <c r="E160" i="90" s="1"/>
  <c r="G160" i="90" s="1"/>
  <c r="J160" i="90" s="1"/>
  <c r="E160" i="91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76" i="89"/>
  <c r="G176" i="89" s="1"/>
  <c r="J176" i="89" s="1"/>
  <c r="E176" i="90" s="1"/>
  <c r="G176" i="90" s="1"/>
  <c r="J176" i="90" s="1"/>
  <c r="E176" i="91" s="1"/>
  <c r="E25" i="89"/>
  <c r="G25" i="89" s="1"/>
  <c r="J25" i="89" s="1"/>
  <c r="E25" i="90" s="1"/>
  <c r="G25" i="90" s="1"/>
  <c r="J25" i="90" s="1"/>
  <c r="E25" i="91" s="1"/>
  <c r="E144" i="89"/>
  <c r="G144" i="89" s="1"/>
  <c r="J144" i="89" s="1"/>
  <c r="E144" i="90" s="1"/>
  <c r="G144" i="90" s="1"/>
  <c r="J144" i="90" s="1"/>
  <c r="E144" i="91" s="1"/>
  <c r="E20" i="89"/>
  <c r="G20" i="89" s="1"/>
  <c r="J20" i="89" s="1"/>
  <c r="E20" i="90" s="1"/>
  <c r="G20" i="90" s="1"/>
  <c r="J20" i="90" s="1"/>
  <c r="E20" i="91" s="1"/>
  <c r="E158" i="89"/>
  <c r="G158" i="89" s="1"/>
  <c r="J158" i="89" s="1"/>
  <c r="E158" i="90" s="1"/>
  <c r="G158" i="90" s="1"/>
  <c r="J158" i="90" s="1"/>
  <c r="E158" i="91" s="1"/>
  <c r="E92" i="89"/>
  <c r="G92" i="89" s="1"/>
  <c r="J92" i="89" s="1"/>
  <c r="E92" i="90" s="1"/>
  <c r="G92" i="90" s="1"/>
  <c r="J92" i="90" s="1"/>
  <c r="E92" i="91" s="1"/>
  <c r="E146" i="89"/>
  <c r="G146" i="89" s="1"/>
  <c r="J146" i="89" s="1"/>
  <c r="E146" i="90" s="1"/>
  <c r="G146" i="90" s="1"/>
  <c r="J146" i="90" s="1"/>
  <c r="E146" i="91" s="1"/>
  <c r="E51" i="88"/>
  <c r="G51" i="88" s="1"/>
  <c r="J51" i="88" s="1"/>
  <c r="E51" i="89" s="1"/>
  <c r="G51" i="89" s="1"/>
  <c r="J51" i="89" s="1"/>
  <c r="E51" i="90" s="1"/>
  <c r="E19" i="89"/>
  <c r="G19" i="89" s="1"/>
  <c r="J19" i="89" s="1"/>
  <c r="E19" i="90" s="1"/>
  <c r="G19" i="90" s="1"/>
  <c r="J19" i="90" s="1"/>
  <c r="E19" i="91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84" i="89"/>
  <c r="G184" i="89" s="1"/>
  <c r="J184" i="89" s="1"/>
  <c r="E184" i="90" s="1"/>
  <c r="G184" i="90" s="1"/>
  <c r="J184" i="90" s="1"/>
  <c r="E184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22" i="89"/>
  <c r="G222" i="89" s="1"/>
  <c r="J222" i="89" s="1"/>
  <c r="E222" i="90" s="1"/>
  <c r="G222" i="90" s="1"/>
  <c r="J222" i="90" s="1"/>
  <c r="E222" i="91" s="1"/>
  <c r="E55" i="88"/>
  <c r="G55" i="88" s="1"/>
  <c r="J55" i="88" s="1"/>
  <c r="E55" i="89" s="1"/>
  <c r="G55" i="89" s="1"/>
  <c r="J55" i="89" s="1"/>
  <c r="E55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46" i="88"/>
  <c r="G46" i="88" s="1"/>
  <c r="J46" i="88" s="1"/>
  <c r="E46" i="89" s="1"/>
  <c r="G46" i="89" s="1"/>
  <c r="J46" i="89" s="1"/>
  <c r="E46" i="90" s="1"/>
  <c r="E22" i="89"/>
  <c r="G22" i="89" s="1"/>
  <c r="J22" i="89" s="1"/>
  <c r="E22" i="90" s="1"/>
  <c r="G22" i="90" s="1"/>
  <c r="J22" i="90" s="1"/>
  <c r="E22" i="91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73" i="89"/>
  <c r="G73" i="89" s="1"/>
  <c r="J73" i="89" s="1"/>
  <c r="E73" i="90" s="1"/>
  <c r="G73" i="90" s="1"/>
  <c r="J73" i="90" s="1"/>
  <c r="E73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185" i="89"/>
  <c r="G185" i="89" s="1"/>
  <c r="J185" i="89" s="1"/>
  <c r="E185" i="90" s="1"/>
  <c r="G185" i="90" s="1"/>
  <c r="J185" i="90" s="1"/>
  <c r="E185" i="91" s="1"/>
  <c r="G235" i="88"/>
  <c r="J235" i="88" s="1"/>
  <c r="E235" i="89" s="1"/>
  <c r="E227" i="88"/>
  <c r="G227" i="88" s="1"/>
  <c r="J227" i="88" s="1"/>
  <c r="E227" i="89" s="1"/>
  <c r="G227" i="89" s="1"/>
  <c r="J227" i="89" s="1"/>
  <c r="E227" i="90" s="1"/>
  <c r="E130" i="89"/>
  <c r="G130" i="89" s="1"/>
  <c r="J130" i="89" s="1"/>
  <c r="E130" i="90" s="1"/>
  <c r="G130" i="90" s="1"/>
  <c r="J130" i="90" s="1"/>
  <c r="E13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4" i="88"/>
  <c r="G44" i="88" s="1"/>
  <c r="J44" i="88" s="1"/>
  <c r="E44" i="89" s="1"/>
  <c r="G44" i="89" s="1"/>
  <c r="J44" i="89" s="1"/>
  <c r="E44" i="90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90" i="89"/>
  <c r="G90" i="89" s="1"/>
  <c r="J90" i="89" s="1"/>
  <c r="E90" i="90" s="1"/>
  <c r="G90" i="90" s="1"/>
  <c r="J90" i="90" s="1"/>
  <c r="E90" i="91" s="1"/>
  <c r="E106" i="89"/>
  <c r="G106" i="89" s="1"/>
  <c r="J106" i="89" s="1"/>
  <c r="E106" i="90" s="1"/>
  <c r="G106" i="90" s="1"/>
  <c r="J106" i="90" s="1"/>
  <c r="E106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21" i="89"/>
  <c r="G21" i="89" s="1"/>
  <c r="J21" i="89" s="1"/>
  <c r="E21" i="90" s="1"/>
  <c r="G21" i="90" s="1"/>
  <c r="J21" i="90" s="1"/>
  <c r="E21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G225" i="90" s="1"/>
  <c r="J225" i="90" s="1"/>
  <c r="E225" i="91" s="1"/>
  <c r="E167" i="89"/>
  <c r="G167" i="89" s="1"/>
  <c r="J167" i="89" s="1"/>
  <c r="E167" i="90" s="1"/>
  <c r="G167" i="90" s="1"/>
  <c r="J167" i="90" s="1"/>
  <c r="E167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52" i="88"/>
  <c r="G52" i="88" s="1"/>
  <c r="J52" i="88" s="1"/>
  <c r="E52" i="89" s="1"/>
  <c r="G52" i="89" s="1"/>
  <c r="J52" i="89" s="1"/>
  <c r="E52" i="90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101" i="89"/>
  <c r="G101" i="89" s="1"/>
  <c r="J101" i="89" s="1"/>
  <c r="E101" i="90" s="1"/>
  <c r="G101" i="90" s="1"/>
  <c r="J101" i="90" s="1"/>
  <c r="E10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86" i="88"/>
  <c r="G86" i="88" s="1"/>
  <c r="J86" i="88" s="1"/>
  <c r="E86" i="89" s="1"/>
  <c r="G86" i="89" s="1"/>
  <c r="J86" i="89" s="1"/>
  <c r="E86" i="90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59" i="88"/>
  <c r="G59" i="88" s="1"/>
  <c r="J59" i="88" s="1"/>
  <c r="E59" i="89" s="1"/>
  <c r="G59" i="89" s="1"/>
  <c r="J59" i="89" s="1"/>
  <c r="E59" i="90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21" i="89"/>
  <c r="G121" i="89" s="1"/>
  <c r="J121" i="89" s="1"/>
  <c r="E121" i="90" s="1"/>
  <c r="G121" i="90" s="1"/>
  <c r="J121" i="90" s="1"/>
  <c r="E12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E80" i="89"/>
  <c r="G80" i="89" s="1"/>
  <c r="J80" i="89" s="1"/>
  <c r="E80" i="90" s="1"/>
  <c r="G80" i="90" s="1"/>
  <c r="J80" i="90" s="1"/>
  <c r="E80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91" i="89"/>
  <c r="G91" i="89" s="1"/>
  <c r="J91" i="89" s="1"/>
  <c r="E91" i="90" s="1"/>
  <c r="G91" i="90" s="1"/>
  <c r="J91" i="90" s="1"/>
  <c r="E91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28" i="88"/>
  <c r="G28" i="88" s="1"/>
  <c r="J28" i="88" s="1"/>
  <c r="E28" i="89" s="1"/>
  <c r="G28" i="89" s="1"/>
  <c r="J28" i="89" s="1"/>
  <c r="E28" i="90" s="1"/>
  <c r="G88" i="87"/>
  <c r="J88" i="87" s="1"/>
  <c r="E88" i="88" s="1"/>
  <c r="E87" i="87"/>
  <c r="G87" i="87" s="1"/>
  <c r="J87" i="87" s="1"/>
  <c r="E214" i="86"/>
  <c r="G214" i="86" s="1"/>
  <c r="J214" i="86" s="1"/>
  <c r="E214" i="87" s="1"/>
  <c r="G214" i="87" s="1"/>
  <c r="J214" i="87" s="1"/>
  <c r="E214" i="88" s="1"/>
  <c r="G237" i="107"/>
  <c r="J237" i="107" s="1"/>
  <c r="G229" i="107"/>
  <c r="J229" i="107" s="1"/>
  <c r="G234" i="87"/>
  <c r="J234" i="87" s="1"/>
  <c r="E234" i="88" s="1"/>
  <c r="G242" i="88"/>
  <c r="J242" i="88" s="1"/>
  <c r="E242" i="89" s="1"/>
  <c r="G235" i="89"/>
  <c r="J235" i="89" s="1"/>
  <c r="E235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5" i="106" l="1"/>
  <c r="G205" i="106" s="1"/>
  <c r="J205" i="106" s="1"/>
  <c r="E127" i="106"/>
  <c r="G127" i="106" s="1"/>
  <c r="J127" i="106" s="1"/>
  <c r="E125" i="106"/>
  <c r="G125" i="106" s="1"/>
  <c r="J125" i="106" s="1"/>
  <c r="E226" i="106"/>
  <c r="G226" i="106" s="1"/>
  <c r="J226" i="106" s="1"/>
  <c r="E148" i="106"/>
  <c r="G148" i="106" s="1"/>
  <c r="J148" i="106" s="1"/>
  <c r="E155" i="106"/>
  <c r="G155" i="106" s="1"/>
  <c r="J155" i="106" s="1"/>
  <c r="E181" i="106"/>
  <c r="G181" i="106" s="1"/>
  <c r="J181" i="106" s="1"/>
  <c r="E83" i="106"/>
  <c r="G83" i="106" s="1"/>
  <c r="J83" i="106" s="1"/>
  <c r="E84" i="106"/>
  <c r="G84" i="106" s="1"/>
  <c r="J84" i="106" s="1"/>
  <c r="E213" i="106"/>
  <c r="G213" i="106" s="1"/>
  <c r="J213" i="106" s="1"/>
  <c r="E126" i="106"/>
  <c r="G126" i="106" s="1"/>
  <c r="J126" i="106" s="1"/>
  <c r="E208" i="106"/>
  <c r="G208" i="106" s="1"/>
  <c r="J208" i="106" s="1"/>
  <c r="E153" i="106"/>
  <c r="G153" i="106" s="1"/>
  <c r="J153" i="106" s="1"/>
  <c r="E193" i="106"/>
  <c r="G193" i="106" s="1"/>
  <c r="J193" i="106" s="1"/>
  <c r="E194" i="106"/>
  <c r="G194" i="106" s="1"/>
  <c r="J194" i="106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51" i="106"/>
  <c r="G151" i="106" s="1"/>
  <c r="J151" i="106" s="1"/>
  <c r="E177" i="106"/>
  <c r="G177" i="106" s="1"/>
  <c r="J177" i="106" s="1"/>
  <c r="E206" i="106"/>
  <c r="G206" i="106" s="1"/>
  <c r="J206" i="106" s="1"/>
  <c r="E152" i="106"/>
  <c r="G152" i="106" s="1"/>
  <c r="J152" i="106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209" i="102"/>
  <c r="G209" i="102" s="1"/>
  <c r="J209" i="102" s="1"/>
  <c r="E209" i="103" s="1"/>
  <c r="G209" i="103" s="1"/>
  <c r="J209" i="103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E112" i="89"/>
  <c r="G112" i="89" s="1"/>
  <c r="J112" i="89" s="1"/>
  <c r="E112" i="90" s="1"/>
  <c r="G112" i="90" s="1"/>
  <c r="J112" i="90" s="1"/>
  <c r="E96" i="89"/>
  <c r="G96" i="89" s="1"/>
  <c r="J96" i="89" s="1"/>
  <c r="E96" i="90" s="1"/>
  <c r="G96" i="90" s="1"/>
  <c r="J96" i="90" s="1"/>
  <c r="E96" i="91" s="1"/>
  <c r="E115" i="89"/>
  <c r="G115" i="89" s="1"/>
  <c r="J115" i="89" s="1"/>
  <c r="E115" i="90" s="1"/>
  <c r="G115" i="90" s="1"/>
  <c r="J115" i="90" s="1"/>
  <c r="E165" i="89"/>
  <c r="G165" i="89" s="1"/>
  <c r="J165" i="89" s="1"/>
  <c r="E165" i="90" s="1"/>
  <c r="G165" i="90" s="1"/>
  <c r="J165" i="90" s="1"/>
  <c r="E165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G88" i="88"/>
  <c r="J88" i="88" s="1"/>
  <c r="E88" i="89" s="1"/>
  <c r="E87" i="88"/>
  <c r="G87" i="88" s="1"/>
  <c r="J87" i="88" s="1"/>
  <c r="E116" i="89"/>
  <c r="G116" i="89" s="1"/>
  <c r="J116" i="89" s="1"/>
  <c r="E116" i="90" s="1"/>
  <c r="G116" i="90" s="1"/>
  <c r="J116" i="90" s="1"/>
  <c r="E111" i="89"/>
  <c r="G111" i="89" s="1"/>
  <c r="J111" i="89" s="1"/>
  <c r="E111" i="90" s="1"/>
  <c r="G111" i="90" s="1"/>
  <c r="J111" i="90" s="1"/>
  <c r="E108" i="89"/>
  <c r="G108" i="89" s="1"/>
  <c r="J108" i="89" s="1"/>
  <c r="E108" i="90" s="1"/>
  <c r="G108" i="90" s="1"/>
  <c r="J108" i="90" s="1"/>
  <c r="E117" i="89"/>
  <c r="G117" i="89" s="1"/>
  <c r="J117" i="89" s="1"/>
  <c r="E117" i="90" s="1"/>
  <c r="G117" i="90" s="1"/>
  <c r="J117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50" i="106" l="1"/>
  <c r="G150" i="106" s="1"/>
  <c r="J150" i="106" s="1"/>
  <c r="E156" i="106"/>
  <c r="G156" i="106" s="1"/>
  <c r="J156" i="106" s="1"/>
  <c r="E195" i="106"/>
  <c r="G195" i="106" s="1"/>
  <c r="J195" i="106" s="1"/>
  <c r="E113" i="106"/>
  <c r="G113" i="106" s="1"/>
  <c r="J113" i="106" s="1"/>
  <c r="E83" i="107"/>
  <c r="G83" i="107" s="1"/>
  <c r="J83" i="107" s="1"/>
  <c r="E182" i="106"/>
  <c r="G182" i="106" s="1"/>
  <c r="J182" i="106" s="1"/>
  <c r="E157" i="106"/>
  <c r="G157" i="106" s="1"/>
  <c r="J157" i="106" s="1"/>
  <c r="E197" i="106"/>
  <c r="G197" i="106" s="1"/>
  <c r="J197" i="106" s="1"/>
  <c r="E194" i="107"/>
  <c r="G194" i="107" s="1"/>
  <c r="J194" i="107" s="1"/>
  <c r="E181" i="107"/>
  <c r="G181" i="107" s="1"/>
  <c r="J181" i="107" s="1"/>
  <c r="E10" i="106"/>
  <c r="G10" i="106" s="1"/>
  <c r="J10" i="106" s="1"/>
  <c r="E210" i="106"/>
  <c r="G210" i="106" s="1"/>
  <c r="J210" i="106" s="1"/>
  <c r="E193" i="107"/>
  <c r="G193" i="107" s="1"/>
  <c r="J193" i="107" s="1"/>
  <c r="E155" i="107"/>
  <c r="G155" i="107" s="1"/>
  <c r="J155" i="107" s="1"/>
  <c r="E204" i="106"/>
  <c r="G204" i="106" s="1"/>
  <c r="J204" i="106" s="1"/>
  <c r="E128" i="106"/>
  <c r="G128" i="106" s="1"/>
  <c r="J128" i="106" s="1"/>
  <c r="E153" i="107"/>
  <c r="G153" i="107" s="1"/>
  <c r="J153" i="107" s="1"/>
  <c r="E148" i="107"/>
  <c r="G148" i="107" s="1"/>
  <c r="J148" i="107" s="1"/>
  <c r="E212" i="106"/>
  <c r="G212" i="106" s="1"/>
  <c r="J212" i="106" s="1"/>
  <c r="E39" i="106"/>
  <c r="G39" i="106" s="1"/>
  <c r="J39" i="106" s="1"/>
  <c r="E39" i="107" s="1"/>
  <c r="G39" i="107" s="1"/>
  <c r="J39" i="107" s="1"/>
  <c r="E152" i="107"/>
  <c r="G152" i="107" s="1"/>
  <c r="J152" i="107" s="1"/>
  <c r="E208" i="107"/>
  <c r="G208" i="107" s="1"/>
  <c r="J208" i="107" s="1"/>
  <c r="E226" i="107"/>
  <c r="G226" i="107" s="1"/>
  <c r="J226" i="107" s="1"/>
  <c r="E196" i="106"/>
  <c r="G196" i="106" s="1"/>
  <c r="J196" i="106" s="1"/>
  <c r="E209" i="104"/>
  <c r="G209" i="104" s="1"/>
  <c r="J209" i="104" s="1"/>
  <c r="E209" i="105" s="1"/>
  <c r="G209" i="105" s="1"/>
  <c r="J209" i="105" s="1"/>
  <c r="E11" i="105"/>
  <c r="G11" i="105" s="1"/>
  <c r="J11" i="105" s="1"/>
  <c r="E206" i="107"/>
  <c r="G206" i="107" s="1"/>
  <c r="J206" i="107" s="1"/>
  <c r="E126" i="107"/>
  <c r="G126" i="107" s="1"/>
  <c r="J126" i="107" s="1"/>
  <c r="E125" i="107"/>
  <c r="G125" i="107" s="1"/>
  <c r="J125" i="107" s="1"/>
  <c r="E211" i="106"/>
  <c r="G211" i="106" s="1"/>
  <c r="J211" i="106" s="1"/>
  <c r="E149" i="106"/>
  <c r="G149" i="106" s="1"/>
  <c r="J149" i="106" s="1"/>
  <c r="E147" i="106"/>
  <c r="G147" i="106" s="1"/>
  <c r="J147" i="106" s="1"/>
  <c r="E177" i="107"/>
  <c r="G177" i="107" s="1"/>
  <c r="J177" i="107" s="1"/>
  <c r="E213" i="107"/>
  <c r="G213" i="107" s="1"/>
  <c r="J213" i="107" s="1"/>
  <c r="E127" i="107"/>
  <c r="G127" i="107" s="1"/>
  <c r="J127" i="107" s="1"/>
  <c r="E198" i="106"/>
  <c r="G198" i="106" s="1"/>
  <c r="J198" i="106" s="1"/>
  <c r="E203" i="106"/>
  <c r="G203" i="106" s="1"/>
  <c r="J203" i="106" s="1"/>
  <c r="E202" i="106"/>
  <c r="G202" i="106" s="1"/>
  <c r="J202" i="106" s="1"/>
  <c r="E151" i="107"/>
  <c r="G151" i="107" s="1"/>
  <c r="J151" i="107" s="1"/>
  <c r="E84" i="107"/>
  <c r="G84" i="107" s="1"/>
  <c r="J84" i="107" s="1"/>
  <c r="E205" i="107"/>
  <c r="G205" i="107" s="1"/>
  <c r="J205" i="107" s="1"/>
  <c r="E70" i="100"/>
  <c r="G70" i="100" s="1"/>
  <c r="J70" i="100" s="1"/>
  <c r="E175" i="100"/>
  <c r="G175" i="100" s="1"/>
  <c r="J175" i="100" s="1"/>
  <c r="E71" i="100"/>
  <c r="G71" i="100" s="1"/>
  <c r="J71" i="100" s="1"/>
  <c r="E74" i="92"/>
  <c r="G74" i="92" s="1"/>
  <c r="J74" i="92" s="1"/>
  <c r="E74" i="93" s="1"/>
  <c r="G74" i="93" s="1"/>
  <c r="J74" i="93" s="1"/>
  <c r="E74" i="94" s="1"/>
  <c r="E117" i="91"/>
  <c r="G117" i="91" s="1"/>
  <c r="J117" i="91" s="1"/>
  <c r="E108" i="91"/>
  <c r="G108" i="91" s="1"/>
  <c r="J108" i="91" s="1"/>
  <c r="E115" i="91"/>
  <c r="G115" i="91" s="1"/>
  <c r="J115" i="91" s="1"/>
  <c r="E111" i="91"/>
  <c r="G111" i="91" s="1"/>
  <c r="J111" i="91" s="1"/>
  <c r="E116" i="91"/>
  <c r="G116" i="91" s="1"/>
  <c r="J116" i="91" s="1"/>
  <c r="E112" i="91"/>
  <c r="G112" i="91" s="1"/>
  <c r="J112" i="91" s="1"/>
  <c r="E107" i="90"/>
  <c r="G107" i="90" s="1"/>
  <c r="J107" i="90" s="1"/>
  <c r="E110" i="91"/>
  <c r="G110" i="91" s="1"/>
  <c r="J110" i="91" s="1"/>
  <c r="G88" i="89"/>
  <c r="J88" i="89" s="1"/>
  <c r="E88" i="90" s="1"/>
  <c r="E87" i="89"/>
  <c r="G87" i="89" s="1"/>
  <c r="J87" i="89" s="1"/>
  <c r="E214" i="89"/>
  <c r="G214" i="89" s="1"/>
  <c r="J214" i="89" s="1"/>
  <c r="E214" i="90" s="1"/>
  <c r="G214" i="90" s="1"/>
  <c r="J214" i="90" s="1"/>
  <c r="E214" i="91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13" i="87"/>
  <c r="G13" i="87" s="1"/>
  <c r="J13" i="87" s="1"/>
  <c r="E13" i="88" s="1"/>
  <c r="G13" i="88" s="1"/>
  <c r="J13" i="88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75" i="89"/>
  <c r="J275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47" i="107" l="1"/>
  <c r="G147" i="107" s="1"/>
  <c r="J147" i="107" s="1"/>
  <c r="E196" i="107"/>
  <c r="G196" i="107" s="1"/>
  <c r="J196" i="107" s="1"/>
  <c r="E128" i="107"/>
  <c r="G128" i="107" s="1"/>
  <c r="J128" i="107" s="1"/>
  <c r="E197" i="107"/>
  <c r="G197" i="107" s="1"/>
  <c r="J197" i="107" s="1"/>
  <c r="E149" i="107"/>
  <c r="G149" i="107" s="1"/>
  <c r="J149" i="107" s="1"/>
  <c r="E157" i="107"/>
  <c r="G157" i="107" s="1"/>
  <c r="J157" i="107" s="1"/>
  <c r="E182" i="107"/>
  <c r="G182" i="107" s="1"/>
  <c r="J182" i="107" s="1"/>
  <c r="E202" i="107"/>
  <c r="G202" i="107" s="1"/>
  <c r="J202" i="107" s="1"/>
  <c r="E211" i="107"/>
  <c r="G211" i="107" s="1"/>
  <c r="J211" i="107" s="1"/>
  <c r="E203" i="107"/>
  <c r="G203" i="107" s="1"/>
  <c r="J203" i="107" s="1"/>
  <c r="E198" i="107"/>
  <c r="G198" i="107" s="1"/>
  <c r="J198" i="107" s="1"/>
  <c r="E210" i="107"/>
  <c r="G210" i="107" s="1"/>
  <c r="J210" i="107" s="1"/>
  <c r="E113" i="107"/>
  <c r="G113" i="107" s="1"/>
  <c r="J113" i="107" s="1"/>
  <c r="E10" i="107"/>
  <c r="G10" i="107" s="1"/>
  <c r="J10" i="107" s="1"/>
  <c r="E195" i="107"/>
  <c r="G195" i="107" s="1"/>
  <c r="J195" i="107" s="1"/>
  <c r="E11" i="106"/>
  <c r="G11" i="106" s="1"/>
  <c r="J11" i="106" s="1"/>
  <c r="E156" i="107"/>
  <c r="G156" i="107" s="1"/>
  <c r="J156" i="107" s="1"/>
  <c r="E204" i="107"/>
  <c r="G204" i="107" s="1"/>
  <c r="J204" i="107" s="1"/>
  <c r="E212" i="107"/>
  <c r="G212" i="107" s="1"/>
  <c r="J212" i="107" s="1"/>
  <c r="E209" i="106"/>
  <c r="G209" i="106" s="1"/>
  <c r="J209" i="106" s="1"/>
  <c r="E150" i="107"/>
  <c r="G150" i="107" s="1"/>
  <c r="J150" i="107" s="1"/>
  <c r="E71" i="101"/>
  <c r="G71" i="101" s="1"/>
  <c r="J71" i="101" s="1"/>
  <c r="E175" i="101"/>
  <c r="G175" i="101" s="1"/>
  <c r="J175" i="101" s="1"/>
  <c r="E70" i="101"/>
  <c r="G70" i="101" s="1"/>
  <c r="J70" i="101" s="1"/>
  <c r="E112" i="92"/>
  <c r="G112" i="92" s="1"/>
  <c r="J112" i="92" s="1"/>
  <c r="E112" i="93" s="1"/>
  <c r="G112" i="93" s="1"/>
  <c r="J112" i="93" s="1"/>
  <c r="E112" i="94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1" i="92"/>
  <c r="G111" i="92" s="1"/>
  <c r="J111" i="92" s="1"/>
  <c r="E111" i="93" s="1"/>
  <c r="G111" i="93" s="1"/>
  <c r="J111" i="93" s="1"/>
  <c r="E111" i="94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E14" i="89"/>
  <c r="G14" i="89" s="1"/>
  <c r="J14" i="89" s="1"/>
  <c r="E14" i="90" s="1"/>
  <c r="G14" i="90" s="1"/>
  <c r="J14" i="90" s="1"/>
  <c r="E14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E7" i="89"/>
  <c r="G7" i="89" s="1"/>
  <c r="J7" i="89" s="1"/>
  <c r="E7" i="90" s="1"/>
  <c r="G7" i="90" s="1"/>
  <c r="J7" i="90" s="1"/>
  <c r="E7" i="91" s="1"/>
  <c r="E15" i="89"/>
  <c r="G15" i="89" s="1"/>
  <c r="J15" i="89" s="1"/>
  <c r="E15" i="90" s="1"/>
  <c r="G15" i="90" s="1"/>
  <c r="J15" i="90" s="1"/>
  <c r="E15" i="91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75" i="100"/>
  <c r="J275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76" i="90"/>
  <c r="J276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112" i="94"/>
  <c r="J112" i="94" s="1"/>
  <c r="E112" i="95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J274" i="92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276" i="93" l="1"/>
  <c r="G276" i="93" s="1"/>
  <c r="J276" i="93" s="1"/>
  <c r="E209" i="107"/>
  <c r="G209" i="107" s="1"/>
  <c r="J209" i="107" s="1"/>
  <c r="E11" i="107"/>
  <c r="G11" i="107" s="1"/>
  <c r="J1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20" i="94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233" i="93"/>
  <c r="J233" i="93" s="1"/>
  <c r="E233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71" i="106" l="1"/>
  <c r="G71" i="106" s="1"/>
  <c r="J71" i="106" s="1"/>
  <c r="E175" i="106"/>
  <c r="G175" i="106" s="1"/>
  <c r="J175" i="106" s="1"/>
  <c r="E70" i="106"/>
  <c r="G70" i="106" s="1"/>
  <c r="J70" i="106" s="1"/>
  <c r="G88" i="92"/>
  <c r="J88" i="92" s="1"/>
  <c r="E88" i="93" s="1"/>
  <c r="E87" i="92"/>
  <c r="G87" i="92" s="1"/>
  <c r="J8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76" i="102"/>
  <c r="J276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75" i="92"/>
  <c r="J275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76" i="94"/>
  <c r="J276" i="94" s="1"/>
  <c r="E27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0" i="107" l="1"/>
  <c r="G70" i="107" s="1"/>
  <c r="J70" i="107" s="1"/>
  <c r="E175" i="107"/>
  <c r="G175" i="107" s="1"/>
  <c r="J175" i="107" s="1"/>
  <c r="E71" i="107"/>
  <c r="G71" i="107" s="1"/>
  <c r="J71" i="107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88" i="93"/>
  <c r="J88" i="93" s="1"/>
  <c r="E88" i="94" s="1"/>
  <c r="E87" i="93"/>
  <c r="G87" i="93" s="1"/>
  <c r="J87" i="93" s="1"/>
  <c r="J98" i="95"/>
  <c r="E98" i="96" s="1"/>
  <c r="G98" i="96" s="1"/>
  <c r="J98" i="96" s="1"/>
  <c r="E98" i="97" s="1"/>
  <c r="G98" i="97" s="1"/>
  <c r="J98" i="97" s="1"/>
  <c r="E98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76" i="103"/>
  <c r="J276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77" i="93"/>
  <c r="J277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76" i="95"/>
  <c r="J276" i="95" s="1"/>
  <c r="E276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224" i="97" l="1"/>
  <c r="G224" i="97" s="1"/>
  <c r="J224" i="97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G88" i="94"/>
  <c r="J88" i="94" s="1"/>
  <c r="E88" i="95" s="1"/>
  <c r="E87" i="94"/>
  <c r="G87" i="94" s="1"/>
  <c r="J87" i="94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238" i="96"/>
  <c r="J238" i="96" s="1"/>
  <c r="E238" i="97" s="1"/>
  <c r="J230" i="95"/>
  <c r="E230" i="96" s="1"/>
  <c r="G230" i="96" s="1"/>
  <c r="J230" i="96" s="1"/>
  <c r="G235" i="96"/>
  <c r="J235" i="96" s="1"/>
  <c r="E235" i="97" s="1"/>
  <c r="G235" i="97" s="1"/>
  <c r="J235" i="97" s="1"/>
  <c r="E235" i="98" s="1"/>
  <c r="J227" i="95"/>
  <c r="E227" i="96" s="1"/>
  <c r="G227" i="96" s="1"/>
  <c r="J227" i="96" s="1"/>
  <c r="E227" i="97" s="1"/>
  <c r="G227" i="97" s="1"/>
  <c r="J227" i="97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4" i="94"/>
  <c r="J234" i="94" s="1"/>
  <c r="E234" i="95" s="1"/>
  <c r="G242" i="95"/>
  <c r="J242" i="95" s="1"/>
  <c r="E242" i="96" s="1"/>
  <c r="G240" i="104"/>
  <c r="J240" i="104" s="1"/>
  <c r="E240" i="105" s="1"/>
  <c r="G276" i="104"/>
  <c r="J276" i="104" s="1"/>
  <c r="G232" i="104"/>
  <c r="J232" i="104" s="1"/>
  <c r="E232" i="105" s="1"/>
  <c r="G277" i="94"/>
  <c r="J277" i="94" s="1"/>
  <c r="E277" i="9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224" i="98"/>
  <c r="J224" i="98" s="1"/>
  <c r="E22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76" i="96"/>
  <c r="J276" i="96" s="1"/>
  <c r="E274" i="97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112" i="100" l="1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230" i="97"/>
  <c r="G230" i="97" s="1"/>
  <c r="J230" i="97" s="1"/>
  <c r="E230" i="98" s="1"/>
  <c r="G230" i="98" s="1"/>
  <c r="J230" i="98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27" i="97"/>
  <c r="G27" i="97" s="1"/>
  <c r="J27" i="97" s="1"/>
  <c r="E27" i="98" s="1"/>
  <c r="G27" i="98" s="1"/>
  <c r="J27" i="98" s="1"/>
  <c r="E27" i="99" s="1"/>
  <c r="E221" i="97"/>
  <c r="G221" i="97" s="1"/>
  <c r="J221" i="97" s="1"/>
  <c r="E221" i="98" s="1"/>
  <c r="G221" i="98" s="1"/>
  <c r="J221" i="98" s="1"/>
  <c r="E221" i="99" s="1"/>
  <c r="E86" i="97"/>
  <c r="G86" i="97" s="1"/>
  <c r="J86" i="97" s="1"/>
  <c r="E86" i="98" s="1"/>
  <c r="G86" i="98" s="1"/>
  <c r="J86" i="98" s="1"/>
  <c r="E30" i="97"/>
  <c r="G30" i="97" s="1"/>
  <c r="J30" i="97" s="1"/>
  <c r="E30" i="98" s="1"/>
  <c r="G30" i="98" s="1"/>
  <c r="J30" i="98" s="1"/>
  <c r="E30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58" i="97"/>
  <c r="G58" i="97" s="1"/>
  <c r="J58" i="97" s="1"/>
  <c r="E58" i="98" s="1"/>
  <c r="G58" i="98" s="1"/>
  <c r="J58" i="98" s="1"/>
  <c r="E58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35" i="98"/>
  <c r="J235" i="98" s="1"/>
  <c r="E235" i="99" s="1"/>
  <c r="E227" i="98"/>
  <c r="G227" i="98" s="1"/>
  <c r="J227" i="98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33" i="97"/>
  <c r="G33" i="97" s="1"/>
  <c r="J33" i="97" s="1"/>
  <c r="E33" i="98" s="1"/>
  <c r="G33" i="98" s="1"/>
  <c r="J33" i="98" s="1"/>
  <c r="E33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34" i="97"/>
  <c r="G34" i="97" s="1"/>
  <c r="J34" i="97" s="1"/>
  <c r="E34" i="98" s="1"/>
  <c r="G34" i="98" s="1"/>
  <c r="J34" i="98" s="1"/>
  <c r="E34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76" i="105"/>
  <c r="J276" i="105" s="1"/>
  <c r="G232" i="105"/>
  <c r="J232" i="105" s="1"/>
  <c r="E232" i="106" s="1"/>
  <c r="G228" i="97"/>
  <c r="J228" i="97" s="1"/>
  <c r="E228" i="98" s="1"/>
  <c r="G236" i="97"/>
  <c r="J236" i="97" s="1"/>
  <c r="E236" i="98" s="1"/>
  <c r="G278" i="95"/>
  <c r="J278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07" i="101" l="1"/>
  <c r="G107" i="101" s="1"/>
  <c r="J107" i="101" s="1"/>
  <c r="G238" i="99"/>
  <c r="J238" i="99" s="1"/>
  <c r="E238" i="100" s="1"/>
  <c r="E230" i="99"/>
  <c r="G230" i="99" s="1"/>
  <c r="J230" i="99" s="1"/>
  <c r="E230" i="100" s="1"/>
  <c r="E110" i="101"/>
  <c r="G110" i="101" s="1"/>
  <c r="J110" i="101" s="1"/>
  <c r="E111" i="101"/>
  <c r="G111" i="101" s="1"/>
  <c r="J111" i="101" s="1"/>
  <c r="E115" i="101"/>
  <c r="G115" i="101" s="1"/>
  <c r="J115" i="101" s="1"/>
  <c r="E86" i="99"/>
  <c r="G86" i="99" s="1"/>
  <c r="J86" i="99" s="1"/>
  <c r="E86" i="100" s="1"/>
  <c r="G86" i="100" s="1"/>
  <c r="J86" i="100" s="1"/>
  <c r="E86" i="101" s="1"/>
  <c r="E97" i="101"/>
  <c r="G97" i="101" s="1"/>
  <c r="J97" i="101" s="1"/>
  <c r="E20" i="101"/>
  <c r="G20" i="101" s="1"/>
  <c r="J20" i="101" s="1"/>
  <c r="E116" i="101"/>
  <c r="G116" i="101" s="1"/>
  <c r="J116" i="101" s="1"/>
  <c r="E108" i="101"/>
  <c r="G108" i="101" s="1"/>
  <c r="J108" i="101" s="1"/>
  <c r="E117" i="101"/>
  <c r="G117" i="101" s="1"/>
  <c r="J117" i="101" s="1"/>
  <c r="E112" i="101"/>
  <c r="G112" i="101" s="1"/>
  <c r="J112" i="101" s="1"/>
  <c r="E172" i="100"/>
  <c r="G172" i="100" s="1"/>
  <c r="J172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G88" i="97"/>
  <c r="J88" i="97" s="1"/>
  <c r="E88" i="98" s="1"/>
  <c r="E87" i="97"/>
  <c r="G87" i="97" s="1"/>
  <c r="J87" i="97" s="1"/>
  <c r="E140" i="100"/>
  <c r="G140" i="100" s="1"/>
  <c r="J140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G65" i="100"/>
  <c r="J65" i="100" s="1"/>
  <c r="E65" i="100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162" i="100"/>
  <c r="G162" i="100" s="1"/>
  <c r="J162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85" i="100"/>
  <c r="G85" i="100" s="1"/>
  <c r="J85" i="100" s="1"/>
  <c r="E220" i="100"/>
  <c r="G220" i="100" s="1"/>
  <c r="J220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166" i="100"/>
  <c r="G166" i="100" s="1"/>
  <c r="J166" i="100" s="1"/>
  <c r="E23" i="100"/>
  <c r="G23" i="100" s="1"/>
  <c r="J23" i="100" s="1"/>
  <c r="E137" i="100"/>
  <c r="G137" i="100" s="1"/>
  <c r="J137" i="100" s="1"/>
  <c r="E62" i="100"/>
  <c r="G62" i="100" s="1"/>
  <c r="J62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14" i="97"/>
  <c r="G214" i="97" s="1"/>
  <c r="J214" i="97" s="1"/>
  <c r="E214" i="98" s="1"/>
  <c r="G214" i="98" s="1"/>
  <c r="J214" i="98" s="1"/>
  <c r="E214" i="99" s="1"/>
  <c r="E170" i="100"/>
  <c r="G170" i="100" s="1"/>
  <c r="J170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39" i="100"/>
  <c r="G139" i="100" s="1"/>
  <c r="J139" i="100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G227" i="100" s="1"/>
  <c r="J227" i="100" s="1"/>
  <c r="E227" i="101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25" i="100"/>
  <c r="G25" i="100" s="1"/>
  <c r="J25" i="100" s="1"/>
  <c r="E24" i="100"/>
  <c r="G24" i="100" s="1"/>
  <c r="J24" i="100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G15" i="96"/>
  <c r="J15" i="96" s="1"/>
  <c r="E15" i="97" s="1"/>
  <c r="G15" i="97" s="1"/>
  <c r="J15" i="97" s="1"/>
  <c r="E15" i="98" s="1"/>
  <c r="G236" i="98"/>
  <c r="J236" i="98" s="1"/>
  <c r="E236" i="99" s="1"/>
  <c r="G228" i="98"/>
  <c r="J228" i="98" s="1"/>
  <c r="E228" i="99" s="1"/>
  <c r="G240" i="106"/>
  <c r="J240" i="106" s="1"/>
  <c r="E240" i="107" s="1"/>
  <c r="G276" i="106"/>
  <c r="J276" i="106" s="1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77" i="96"/>
  <c r="J277" i="96" s="1"/>
  <c r="E277" i="97" s="1"/>
  <c r="G277" i="97" s="1"/>
  <c r="J277" i="97" s="1"/>
  <c r="E274" i="98" s="1"/>
  <c r="G274" i="98" s="1"/>
  <c r="J274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97" i="102" l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15" i="102"/>
  <c r="G115" i="102" s="1"/>
  <c r="J115" i="102" s="1"/>
  <c r="E115" i="103" s="1"/>
  <c r="G115" i="103" s="1"/>
  <c r="J115" i="103" s="1"/>
  <c r="E112" i="102"/>
  <c r="G112" i="102" s="1"/>
  <c r="J112" i="102" s="1"/>
  <c r="E112" i="103" s="1"/>
  <c r="G112" i="103" s="1"/>
  <c r="J112" i="103" s="1"/>
  <c r="E111" i="102"/>
  <c r="G111" i="102" s="1"/>
  <c r="J111" i="102" s="1"/>
  <c r="E111" i="103" s="1"/>
  <c r="G111" i="103" s="1"/>
  <c r="J111" i="103" s="1"/>
  <c r="E117" i="102"/>
  <c r="G117" i="102" s="1"/>
  <c r="J117" i="102" s="1"/>
  <c r="E117" i="103" s="1"/>
  <c r="G117" i="103" s="1"/>
  <c r="J117" i="103" s="1"/>
  <c r="E110" i="102"/>
  <c r="G110" i="102" s="1"/>
  <c r="J110" i="102" s="1"/>
  <c r="E110" i="103" s="1"/>
  <c r="G110" i="103" s="1"/>
  <c r="J110" i="103" s="1"/>
  <c r="E108" i="102"/>
  <c r="G108" i="102" s="1"/>
  <c r="J108" i="102" s="1"/>
  <c r="E108" i="103" s="1"/>
  <c r="G108" i="103" s="1"/>
  <c r="J108" i="103" s="1"/>
  <c r="E116" i="102"/>
  <c r="G116" i="102" s="1"/>
  <c r="J116" i="102" s="1"/>
  <c r="E116" i="103" s="1"/>
  <c r="G116" i="103" s="1"/>
  <c r="J116" i="103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07" i="102"/>
  <c r="G107" i="102" s="1"/>
  <c r="J107" i="102" s="1"/>
  <c r="E107" i="103" s="1"/>
  <c r="G107" i="103" s="1"/>
  <c r="J107" i="103" s="1"/>
  <c r="E224" i="101"/>
  <c r="G224" i="101" s="1"/>
  <c r="J224" i="101" s="1"/>
  <c r="E224" i="102" s="1"/>
  <c r="G224" i="102" s="1"/>
  <c r="J224" i="102" s="1"/>
  <c r="E224" i="103" s="1"/>
  <c r="E183" i="101"/>
  <c r="G183" i="101" s="1"/>
  <c r="J183" i="101" s="1"/>
  <c r="E106" i="101"/>
  <c r="G106" i="101" s="1"/>
  <c r="J106" i="101" s="1"/>
  <c r="E22" i="101"/>
  <c r="G22" i="101" s="1"/>
  <c r="J22" i="101" s="1"/>
  <c r="E67" i="101"/>
  <c r="G67" i="101" s="1"/>
  <c r="J67" i="101" s="1"/>
  <c r="E162" i="101"/>
  <c r="G162" i="101" s="1"/>
  <c r="J162" i="101" s="1"/>
  <c r="E154" i="101"/>
  <c r="G154" i="101" s="1"/>
  <c r="J154" i="101" s="1"/>
  <c r="E78" i="101"/>
  <c r="G78" i="101" s="1"/>
  <c r="J78" i="101" s="1"/>
  <c r="E138" i="101"/>
  <c r="G138" i="101" s="1"/>
  <c r="J138" i="101" s="1"/>
  <c r="E144" i="101"/>
  <c r="G144" i="101" s="1"/>
  <c r="J144" i="101" s="1"/>
  <c r="E185" i="101"/>
  <c r="G185" i="101" s="1"/>
  <c r="J185" i="101" s="1"/>
  <c r="E223" i="101"/>
  <c r="G223" i="101" s="1"/>
  <c r="J223" i="101" s="1"/>
  <c r="E163" i="101"/>
  <c r="G163" i="101" s="1"/>
  <c r="J163" i="101" s="1"/>
  <c r="E123" i="101"/>
  <c r="G123" i="101" s="1"/>
  <c r="J123" i="101" s="1"/>
  <c r="E143" i="101"/>
  <c r="G143" i="101" s="1"/>
  <c r="J143" i="101" s="1"/>
  <c r="E93" i="101"/>
  <c r="G93" i="101" s="1"/>
  <c r="J93" i="101" s="1"/>
  <c r="E180" i="101"/>
  <c r="G180" i="101" s="1"/>
  <c r="J180" i="101" s="1"/>
  <c r="E72" i="101"/>
  <c r="G72" i="101" s="1"/>
  <c r="J72" i="101" s="1"/>
  <c r="E222" i="101"/>
  <c r="G222" i="101" s="1"/>
  <c r="J222" i="101" s="1"/>
  <c r="E137" i="101"/>
  <c r="G137" i="101" s="1"/>
  <c r="J137" i="101" s="1"/>
  <c r="E146" i="101"/>
  <c r="G146" i="101" s="1"/>
  <c r="J146" i="101" s="1"/>
  <c r="E68" i="101"/>
  <c r="G68" i="101" s="1"/>
  <c r="J68" i="101" s="1"/>
  <c r="E176" i="101"/>
  <c r="G176" i="101" s="1"/>
  <c r="J176" i="101" s="1"/>
  <c r="E172" i="101"/>
  <c r="G172" i="101" s="1"/>
  <c r="J172" i="101" s="1"/>
  <c r="E158" i="101"/>
  <c r="G158" i="101" s="1"/>
  <c r="J158" i="101" s="1"/>
  <c r="E77" i="101"/>
  <c r="G77" i="101" s="1"/>
  <c r="J77" i="101" s="1"/>
  <c r="E145" i="101"/>
  <c r="G145" i="101" s="1"/>
  <c r="J145" i="101" s="1"/>
  <c r="E74" i="101"/>
  <c r="G74" i="101" s="1"/>
  <c r="J74" i="101" s="1"/>
  <c r="E23" i="101"/>
  <c r="G23" i="101" s="1"/>
  <c r="J23" i="101" s="1"/>
  <c r="E184" i="101"/>
  <c r="G184" i="101" s="1"/>
  <c r="J184" i="101" s="1"/>
  <c r="E61" i="101"/>
  <c r="G61" i="101" s="1"/>
  <c r="J61" i="101" s="1"/>
  <c r="E100" i="101"/>
  <c r="G100" i="101" s="1"/>
  <c r="J100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70" i="101"/>
  <c r="G170" i="101" s="1"/>
  <c r="J170" i="101" s="1"/>
  <c r="E166" i="101"/>
  <c r="G166" i="101" s="1"/>
  <c r="J166" i="101" s="1"/>
  <c r="E81" i="101"/>
  <c r="G81" i="101" s="1"/>
  <c r="J81" i="101" s="1"/>
  <c r="E79" i="101"/>
  <c r="G79" i="101" s="1"/>
  <c r="J79" i="101" s="1"/>
  <c r="E215" i="101"/>
  <c r="G215" i="101" s="1"/>
  <c r="J215" i="101" s="1"/>
  <c r="E91" i="101"/>
  <c r="G91" i="101" s="1"/>
  <c r="J91" i="101" s="1"/>
  <c r="E80" i="101"/>
  <c r="G80" i="101" s="1"/>
  <c r="J80" i="101" s="1"/>
  <c r="E142" i="101"/>
  <c r="G142" i="101" s="1"/>
  <c r="J142" i="101" s="1"/>
  <c r="E21" i="101"/>
  <c r="G21" i="101" s="1"/>
  <c r="J21" i="101" s="1"/>
  <c r="E120" i="101"/>
  <c r="G120" i="101" s="1"/>
  <c r="J120" i="101" s="1"/>
  <c r="E141" i="101"/>
  <c r="G141" i="101" s="1"/>
  <c r="J141" i="101" s="1"/>
  <c r="E139" i="101"/>
  <c r="G139" i="101" s="1"/>
  <c r="J139" i="101" s="1"/>
  <c r="E168" i="101"/>
  <c r="G168" i="101" s="1"/>
  <c r="J168" i="101" s="1"/>
  <c r="E66" i="101"/>
  <c r="G66" i="101" s="1"/>
  <c r="J66" i="101" s="1"/>
  <c r="E220" i="101"/>
  <c r="G220" i="101" s="1"/>
  <c r="J220" i="101" s="1"/>
  <c r="E179" i="101"/>
  <c r="G179" i="101" s="1"/>
  <c r="J179" i="101" s="1"/>
  <c r="E140" i="101"/>
  <c r="G140" i="101" s="1"/>
  <c r="J140" i="101" s="1"/>
  <c r="E89" i="101"/>
  <c r="G89" i="101" s="1"/>
  <c r="J89" i="101" s="1"/>
  <c r="E118" i="101"/>
  <c r="G118" i="101" s="1"/>
  <c r="J118" i="101" s="1"/>
  <c r="E90" i="101"/>
  <c r="G90" i="101" s="1"/>
  <c r="J90" i="101" s="1"/>
  <c r="E95" i="101"/>
  <c r="G95" i="101" s="1"/>
  <c r="J95" i="101" s="1"/>
  <c r="E130" i="101"/>
  <c r="G130" i="101" s="1"/>
  <c r="J130" i="101" s="1"/>
  <c r="E19" i="101"/>
  <c r="G19" i="101" s="1"/>
  <c r="J19" i="101" s="1"/>
  <c r="E64" i="101"/>
  <c r="G64" i="101" s="1"/>
  <c r="J64" i="101" s="1"/>
  <c r="E34" i="100"/>
  <c r="G34" i="100" s="1"/>
  <c r="J34" i="100" s="1"/>
  <c r="E7" i="97"/>
  <c r="G7" i="97" s="1"/>
  <c r="J7" i="97" s="1"/>
  <c r="E7" i="98" s="1"/>
  <c r="G7" i="98" s="1"/>
  <c r="J7" i="98" s="1"/>
  <c r="E7" i="99" s="1"/>
  <c r="G88" i="98"/>
  <c r="J88" i="98" s="1"/>
  <c r="E88" i="99" s="1"/>
  <c r="E87" i="98"/>
  <c r="G87" i="98" s="1"/>
  <c r="J87" i="98" s="1"/>
  <c r="E40" i="100"/>
  <c r="G40" i="100" s="1"/>
  <c r="J40" i="100" s="1"/>
  <c r="E16" i="97"/>
  <c r="G16" i="97" s="1"/>
  <c r="J16" i="97" s="1"/>
  <c r="E16" i="98" s="1"/>
  <c r="G16" i="98" s="1"/>
  <c r="J16" i="98" s="1"/>
  <c r="E16" i="99" s="1"/>
  <c r="E31" i="100"/>
  <c r="G31" i="100" s="1"/>
  <c r="J31" i="100" s="1"/>
  <c r="E51" i="100"/>
  <c r="G51" i="100" s="1"/>
  <c r="J51" i="100" s="1"/>
  <c r="E58" i="100"/>
  <c r="G58" i="100" s="1"/>
  <c r="J58" i="100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E54" i="100"/>
  <c r="G54" i="100" s="1"/>
  <c r="J54" i="100" s="1"/>
  <c r="E28" i="100"/>
  <c r="G28" i="100" s="1"/>
  <c r="J28" i="100" s="1"/>
  <c r="E57" i="100"/>
  <c r="G57" i="100" s="1"/>
  <c r="J57" i="100" s="1"/>
  <c r="E221" i="100"/>
  <c r="G221" i="100" s="1"/>
  <c r="J221" i="100" s="1"/>
  <c r="E46" i="100"/>
  <c r="G46" i="100" s="1"/>
  <c r="J46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165" i="100"/>
  <c r="G165" i="100" s="1"/>
  <c r="J165" i="100" s="1"/>
  <c r="E50" i="100"/>
  <c r="G50" i="100" s="1"/>
  <c r="J50" i="100" s="1"/>
  <c r="E17" i="97"/>
  <c r="G17" i="97" s="1"/>
  <c r="J17" i="97" s="1"/>
  <c r="E17" i="98" s="1"/>
  <c r="G17" i="98" s="1"/>
  <c r="J17" i="98" s="1"/>
  <c r="E17" i="99" s="1"/>
  <c r="E14" i="97"/>
  <c r="G14" i="97" s="1"/>
  <c r="J14" i="97" s="1"/>
  <c r="E14" i="98" s="1"/>
  <c r="G14" i="98" s="1"/>
  <c r="J14" i="98" s="1"/>
  <c r="E14" i="99" s="1"/>
  <c r="E32" i="100"/>
  <c r="G32" i="100" s="1"/>
  <c r="J32" i="100" s="1"/>
  <c r="E56" i="100"/>
  <c r="G56" i="100" s="1"/>
  <c r="J56" i="100" s="1"/>
  <c r="E30" i="100"/>
  <c r="G30" i="100" s="1"/>
  <c r="J30" i="100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26" i="101"/>
  <c r="G26" i="101" s="1"/>
  <c r="J26" i="101" s="1"/>
  <c r="E164" i="101"/>
  <c r="G164" i="101" s="1"/>
  <c r="J164" i="101" s="1"/>
  <c r="E192" i="101"/>
  <c r="G192" i="101" s="1"/>
  <c r="J192" i="101" s="1"/>
  <c r="E101" i="101"/>
  <c r="G101" i="101" s="1"/>
  <c r="J101" i="101" s="1"/>
  <c r="E167" i="101"/>
  <c r="G167" i="101" s="1"/>
  <c r="J167" i="101" s="1"/>
  <c r="E160" i="101"/>
  <c r="G160" i="101" s="1"/>
  <c r="J160" i="101" s="1"/>
  <c r="E92" i="101"/>
  <c r="G92" i="101" s="1"/>
  <c r="J92" i="101" s="1"/>
  <c r="E69" i="101"/>
  <c r="G69" i="101" s="1"/>
  <c r="J69" i="101" s="1"/>
  <c r="E62" i="101"/>
  <c r="G62" i="101" s="1"/>
  <c r="J62" i="101" s="1"/>
  <c r="E159" i="101"/>
  <c r="G159" i="101" s="1"/>
  <c r="J159" i="101" s="1"/>
  <c r="E171" i="101"/>
  <c r="G171" i="101" s="1"/>
  <c r="J171" i="101" s="1"/>
  <c r="E85" i="101"/>
  <c r="G85" i="101" s="1"/>
  <c r="J85" i="101" s="1"/>
  <c r="E121" i="101"/>
  <c r="G121" i="101" s="1"/>
  <c r="J121" i="101" s="1"/>
  <c r="E98" i="101"/>
  <c r="G98" i="101" s="1"/>
  <c r="J98" i="101" s="1"/>
  <c r="E65" i="101"/>
  <c r="G65" i="101" s="1"/>
  <c r="J65" i="101" s="1"/>
  <c r="E99" i="101"/>
  <c r="G99" i="101" s="1"/>
  <c r="J99" i="101" s="1"/>
  <c r="E48" i="100"/>
  <c r="G48" i="100" s="1"/>
  <c r="J48" i="100" s="1"/>
  <c r="E8" i="97"/>
  <c r="G8" i="97" s="1"/>
  <c r="J8" i="97" s="1"/>
  <c r="E8" i="98" s="1"/>
  <c r="G8" i="98" s="1"/>
  <c r="J8" i="98" s="1"/>
  <c r="E8" i="99" s="1"/>
  <c r="E37" i="100"/>
  <c r="G37" i="100" s="1"/>
  <c r="J37" i="100" s="1"/>
  <c r="E42" i="100"/>
  <c r="G42" i="100" s="1"/>
  <c r="J42" i="100" s="1"/>
  <c r="E13" i="97"/>
  <c r="G13" i="97" s="1"/>
  <c r="J13" i="97" s="1"/>
  <c r="E13" i="98" s="1"/>
  <c r="G13" i="98" s="1"/>
  <c r="J13" i="98" s="1"/>
  <c r="E13" i="99" s="1"/>
  <c r="E29" i="100"/>
  <c r="G29" i="100" s="1"/>
  <c r="J29" i="100" s="1"/>
  <c r="E52" i="100"/>
  <c r="G52" i="100" s="1"/>
  <c r="J52" i="100" s="1"/>
  <c r="E33" i="100"/>
  <c r="G33" i="100" s="1"/>
  <c r="J33" i="100" s="1"/>
  <c r="E59" i="100"/>
  <c r="G59" i="100" s="1"/>
  <c r="J59" i="100" s="1"/>
  <c r="E27" i="100"/>
  <c r="G27" i="100" s="1"/>
  <c r="J27" i="100" s="1"/>
  <c r="E225" i="101"/>
  <c r="G225" i="101" s="1"/>
  <c r="J225" i="101" s="1"/>
  <c r="E225" i="102" s="1"/>
  <c r="G225" i="102" s="1"/>
  <c r="J225" i="102" s="1"/>
  <c r="E225" i="103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41" i="100"/>
  <c r="G41" i="100" s="1"/>
  <c r="J41" i="100" s="1"/>
  <c r="E25" i="101"/>
  <c r="G25" i="101" s="1"/>
  <c r="J25" i="101" s="1"/>
  <c r="E24" i="101"/>
  <c r="G24" i="101" s="1"/>
  <c r="J24" i="101" s="1"/>
  <c r="G86" i="101"/>
  <c r="J86" i="101" s="1"/>
  <c r="E86" i="102" s="1"/>
  <c r="G241" i="102"/>
  <c r="J241" i="102" s="1"/>
  <c r="E241" i="103" s="1"/>
  <c r="G240" i="107"/>
  <c r="J240" i="107" s="1"/>
  <c r="G277" i="107"/>
  <c r="J277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78" i="97"/>
  <c r="J278" i="97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E82" i="9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104" i="99"/>
  <c r="J104" i="99" s="1"/>
  <c r="E104" i="100" s="1"/>
  <c r="G233" i="99"/>
  <c r="J233" i="99" s="1"/>
  <c r="E233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16" i="104" l="1"/>
  <c r="G116" i="104" s="1"/>
  <c r="J116" i="104" s="1"/>
  <c r="E116" i="105" s="1"/>
  <c r="G116" i="105" s="1"/>
  <c r="J116" i="105" s="1"/>
  <c r="E108" i="104"/>
  <c r="G108" i="104" s="1"/>
  <c r="J108" i="104" s="1"/>
  <c r="E108" i="105" s="1"/>
  <c r="G108" i="105" s="1"/>
  <c r="J108" i="105" s="1"/>
  <c r="E110" i="104"/>
  <c r="G110" i="104" s="1"/>
  <c r="J110" i="104" s="1"/>
  <c r="E110" i="105" s="1"/>
  <c r="G110" i="105" s="1"/>
  <c r="J110" i="105" s="1"/>
  <c r="E117" i="104"/>
  <c r="G117" i="104" s="1"/>
  <c r="J117" i="104" s="1"/>
  <c r="E117" i="105" s="1"/>
  <c r="G117" i="105" s="1"/>
  <c r="J117" i="105" s="1"/>
  <c r="E111" i="104"/>
  <c r="G111" i="104" s="1"/>
  <c r="J111" i="104" s="1"/>
  <c r="E111" i="105" s="1"/>
  <c r="G111" i="105" s="1"/>
  <c r="J111" i="105" s="1"/>
  <c r="E112" i="104"/>
  <c r="G112" i="104" s="1"/>
  <c r="J112" i="104" s="1"/>
  <c r="E112" i="105" s="1"/>
  <c r="G112" i="105" s="1"/>
  <c r="J112" i="105" s="1"/>
  <c r="E107" i="104"/>
  <c r="G107" i="104" s="1"/>
  <c r="J107" i="104" s="1"/>
  <c r="E107" i="105" s="1"/>
  <c r="G107" i="105" s="1"/>
  <c r="J107" i="105" s="1"/>
  <c r="E115" i="104"/>
  <c r="G115" i="104" s="1"/>
  <c r="J115" i="104" s="1"/>
  <c r="E115" i="105" s="1"/>
  <c r="G115" i="105" s="1"/>
  <c r="J115" i="105" s="1"/>
  <c r="E97" i="106"/>
  <c r="G97" i="106" s="1"/>
  <c r="J97" i="106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47" i="102"/>
  <c r="G47" i="102" s="1"/>
  <c r="J47" i="102" s="1"/>
  <c r="E47" i="103" s="1"/>
  <c r="G47" i="103" s="1"/>
  <c r="J47" i="103" s="1"/>
  <c r="E47" i="104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53" i="102"/>
  <c r="G53" i="102" s="1"/>
  <c r="J53" i="102" s="1"/>
  <c r="E53" i="103" s="1"/>
  <c r="G53" i="103" s="1"/>
  <c r="J53" i="103" s="1"/>
  <c r="E53" i="104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48" i="101"/>
  <c r="G48" i="101" s="1"/>
  <c r="J48" i="101" s="1"/>
  <c r="E46" i="101"/>
  <c r="G46" i="101" s="1"/>
  <c r="J46" i="101" s="1"/>
  <c r="E29" i="101"/>
  <c r="G29" i="101" s="1"/>
  <c r="J29" i="101" s="1"/>
  <c r="E165" i="101"/>
  <c r="G165" i="101" s="1"/>
  <c r="J165" i="101" s="1"/>
  <c r="E43" i="101"/>
  <c r="G43" i="101" s="1"/>
  <c r="J43" i="101" s="1"/>
  <c r="E32" i="101"/>
  <c r="G32" i="101" s="1"/>
  <c r="J32" i="101" s="1"/>
  <c r="E51" i="101"/>
  <c r="G51" i="101" s="1"/>
  <c r="J51" i="101" s="1"/>
  <c r="E59" i="101"/>
  <c r="G59" i="101" s="1"/>
  <c r="J59" i="101" s="1"/>
  <c r="E31" i="101"/>
  <c r="G31" i="101" s="1"/>
  <c r="J31" i="101" s="1"/>
  <c r="E27" i="101"/>
  <c r="G27" i="101" s="1"/>
  <c r="J27" i="101" s="1"/>
  <c r="E44" i="101"/>
  <c r="G44" i="101" s="1"/>
  <c r="J44" i="101" s="1"/>
  <c r="E36" i="101"/>
  <c r="G36" i="101" s="1"/>
  <c r="J36" i="101" s="1"/>
  <c r="E28" i="101"/>
  <c r="G28" i="101" s="1"/>
  <c r="J28" i="101" s="1"/>
  <c r="E161" i="101"/>
  <c r="G161" i="101" s="1"/>
  <c r="J161" i="101" s="1"/>
  <c r="E122" i="101"/>
  <c r="G122" i="101" s="1"/>
  <c r="J122" i="101" s="1"/>
  <c r="E54" i="101"/>
  <c r="G54" i="101" s="1"/>
  <c r="J54" i="101" s="1"/>
  <c r="E96" i="101"/>
  <c r="G96" i="101" s="1"/>
  <c r="J96" i="101" s="1"/>
  <c r="E52" i="101"/>
  <c r="G52" i="101" s="1"/>
  <c r="J52" i="101" s="1"/>
  <c r="E37" i="101"/>
  <c r="G37" i="101" s="1"/>
  <c r="J37" i="101" s="1"/>
  <c r="E38" i="101"/>
  <c r="G38" i="101" s="1"/>
  <c r="J38" i="101" s="1"/>
  <c r="E56" i="101"/>
  <c r="G56" i="101" s="1"/>
  <c r="J56" i="101" s="1"/>
  <c r="E50" i="101"/>
  <c r="G50" i="101" s="1"/>
  <c r="J50" i="101" s="1"/>
  <c r="E55" i="101"/>
  <c r="G55" i="101" s="1"/>
  <c r="J55" i="101" s="1"/>
  <c r="E57" i="101"/>
  <c r="G57" i="101" s="1"/>
  <c r="J57" i="101" s="1"/>
  <c r="E58" i="101"/>
  <c r="G58" i="101" s="1"/>
  <c r="J58" i="101" s="1"/>
  <c r="E40" i="101"/>
  <c r="G40" i="101" s="1"/>
  <c r="J40" i="101" s="1"/>
  <c r="E18" i="97"/>
  <c r="G18" i="97" s="1"/>
  <c r="J18" i="97" s="1"/>
  <c r="E18" i="98" s="1"/>
  <c r="G18" i="98" s="1"/>
  <c r="J18" i="98" s="1"/>
  <c r="E18" i="99" s="1"/>
  <c r="G88" i="99"/>
  <c r="J88" i="99" s="1"/>
  <c r="E88" i="100" s="1"/>
  <c r="E87" i="99"/>
  <c r="G87" i="99" s="1"/>
  <c r="J87" i="99" s="1"/>
  <c r="E214" i="100"/>
  <c r="G214" i="100" s="1"/>
  <c r="J214" i="100" s="1"/>
  <c r="E41" i="101"/>
  <c r="G41" i="101" s="1"/>
  <c r="J41" i="101" s="1"/>
  <c r="E119" i="101"/>
  <c r="G119" i="101" s="1"/>
  <c r="J119" i="101" s="1"/>
  <c r="E33" i="101"/>
  <c r="G33" i="101" s="1"/>
  <c r="J33" i="101" s="1"/>
  <c r="E42" i="101"/>
  <c r="G42" i="101" s="1"/>
  <c r="J42" i="101" s="1"/>
  <c r="E30" i="101"/>
  <c r="G30" i="101" s="1"/>
  <c r="J30" i="101" s="1"/>
  <c r="E49" i="101"/>
  <c r="G49" i="101" s="1"/>
  <c r="J49" i="101" s="1"/>
  <c r="E221" i="101"/>
  <c r="G221" i="101" s="1"/>
  <c r="J221" i="101" s="1"/>
  <c r="E34" i="101"/>
  <c r="G34" i="101" s="1"/>
  <c r="J34" i="101" s="1"/>
  <c r="E76" i="77"/>
  <c r="G76" i="77" s="1"/>
  <c r="J76" i="77" s="1"/>
  <c r="E76" i="78" s="1"/>
  <c r="G76" i="78" s="1"/>
  <c r="J76" i="78" s="1"/>
  <c r="E76" i="79" s="1"/>
  <c r="G76" i="79" s="1"/>
  <c r="J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75" i="98"/>
  <c r="J275" i="98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105" i="100"/>
  <c r="J105" i="100" s="1"/>
  <c r="E105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23" i="106" l="1"/>
  <c r="G23" i="106" s="1"/>
  <c r="J23" i="106" s="1"/>
  <c r="E98" i="106"/>
  <c r="G98" i="106" s="1"/>
  <c r="J98" i="106" s="1"/>
  <c r="E143" i="106"/>
  <c r="G143" i="106" s="1"/>
  <c r="J143" i="106" s="1"/>
  <c r="E130" i="106"/>
  <c r="G130" i="106" s="1"/>
  <c r="J130" i="106" s="1"/>
  <c r="E26" i="106"/>
  <c r="G26" i="106" s="1"/>
  <c r="J26" i="106" s="1"/>
  <c r="E77" i="106"/>
  <c r="G77" i="106" s="1"/>
  <c r="J77" i="106" s="1"/>
  <c r="E223" i="106"/>
  <c r="G223" i="106" s="1"/>
  <c r="J223" i="106" s="1"/>
  <c r="E162" i="106"/>
  <c r="G162" i="106" s="1"/>
  <c r="J162" i="106" s="1"/>
  <c r="E168" i="106"/>
  <c r="G168" i="106" s="1"/>
  <c r="J168" i="106" s="1"/>
  <c r="E172" i="106"/>
  <c r="G172" i="106" s="1"/>
  <c r="J172" i="106" s="1"/>
  <c r="E142" i="106"/>
  <c r="G142" i="106" s="1"/>
  <c r="J142" i="106" s="1"/>
  <c r="E159" i="106"/>
  <c r="G159" i="106" s="1"/>
  <c r="J159" i="106" s="1"/>
  <c r="E106" i="106"/>
  <c r="G106" i="106" s="1"/>
  <c r="J106" i="106" s="1"/>
  <c r="E167" i="106"/>
  <c r="G167" i="106" s="1"/>
  <c r="J167" i="106" s="1"/>
  <c r="E95" i="106"/>
  <c r="G95" i="106" s="1"/>
  <c r="J95" i="106" s="1"/>
  <c r="E100" i="106"/>
  <c r="G100" i="106" s="1"/>
  <c r="J100" i="106" s="1"/>
  <c r="E24" i="105"/>
  <c r="G24" i="105" s="1"/>
  <c r="J24" i="105" s="1"/>
  <c r="E89" i="106"/>
  <c r="G89" i="106" s="1"/>
  <c r="J89" i="106" s="1"/>
  <c r="E137" i="106"/>
  <c r="G137" i="106" s="1"/>
  <c r="J137" i="106" s="1"/>
  <c r="E111" i="106"/>
  <c r="G111" i="106" s="1"/>
  <c r="J111" i="106" s="1"/>
  <c r="E139" i="106"/>
  <c r="G139" i="106" s="1"/>
  <c r="J139" i="106" s="1"/>
  <c r="E123" i="106"/>
  <c r="G123" i="106" s="1"/>
  <c r="J123" i="106" s="1"/>
  <c r="E61" i="106"/>
  <c r="G61" i="106" s="1"/>
  <c r="J61" i="106" s="1"/>
  <c r="E69" i="106"/>
  <c r="G69" i="106" s="1"/>
  <c r="J69" i="106" s="1"/>
  <c r="E25" i="106"/>
  <c r="G25" i="106" s="1"/>
  <c r="J25" i="106" s="1"/>
  <c r="E74" i="106"/>
  <c r="G74" i="106" s="1"/>
  <c r="J74" i="106" s="1"/>
  <c r="E117" i="106"/>
  <c r="G117" i="106" s="1"/>
  <c r="J117" i="106" s="1"/>
  <c r="E67" i="106"/>
  <c r="G67" i="106" s="1"/>
  <c r="J67" i="106" s="1"/>
  <c r="E68" i="106"/>
  <c r="G68" i="106" s="1"/>
  <c r="J68" i="106" s="1"/>
  <c r="E99" i="106"/>
  <c r="G99" i="106" s="1"/>
  <c r="J99" i="106" s="1"/>
  <c r="E64" i="106"/>
  <c r="G64" i="106" s="1"/>
  <c r="J64" i="106" s="1"/>
  <c r="E222" i="106"/>
  <c r="G222" i="106" s="1"/>
  <c r="J222" i="106" s="1"/>
  <c r="E101" i="106"/>
  <c r="G101" i="106" s="1"/>
  <c r="J101" i="106" s="1"/>
  <c r="E97" i="107"/>
  <c r="G97" i="107" s="1"/>
  <c r="J97" i="107" s="1"/>
  <c r="E110" i="106"/>
  <c r="G110" i="106" s="1"/>
  <c r="J110" i="106" s="1"/>
  <c r="E163" i="106"/>
  <c r="G163" i="106" s="1"/>
  <c r="J163" i="106" s="1"/>
  <c r="E90" i="106"/>
  <c r="G90" i="106" s="1"/>
  <c r="J90" i="106" s="1"/>
  <c r="E65" i="106"/>
  <c r="G65" i="106" s="1"/>
  <c r="J65" i="106" s="1"/>
  <c r="E91" i="106"/>
  <c r="G91" i="106" s="1"/>
  <c r="J91" i="106" s="1"/>
  <c r="E220" i="106"/>
  <c r="G220" i="106" s="1"/>
  <c r="J220" i="106" s="1"/>
  <c r="E144" i="106"/>
  <c r="G144" i="106" s="1"/>
  <c r="J144" i="106" s="1"/>
  <c r="E140" i="106"/>
  <c r="G140" i="106" s="1"/>
  <c r="J140" i="106" s="1"/>
  <c r="E85" i="106"/>
  <c r="G85" i="106" s="1"/>
  <c r="J85" i="106" s="1"/>
  <c r="E160" i="106"/>
  <c r="G160" i="106" s="1"/>
  <c r="J160" i="106" s="1"/>
  <c r="E184" i="106"/>
  <c r="G184" i="106" s="1"/>
  <c r="J184" i="106" s="1"/>
  <c r="E66" i="106"/>
  <c r="G66" i="106" s="1"/>
  <c r="J66" i="106" s="1"/>
  <c r="E78" i="106"/>
  <c r="G78" i="106" s="1"/>
  <c r="J78" i="106" s="1"/>
  <c r="E180" i="106"/>
  <c r="G180" i="106" s="1"/>
  <c r="J180" i="106" s="1"/>
  <c r="E192" i="106"/>
  <c r="G192" i="106" s="1"/>
  <c r="J192" i="106" s="1"/>
  <c r="E141" i="106"/>
  <c r="G141" i="106" s="1"/>
  <c r="J141" i="106" s="1"/>
  <c r="E146" i="106"/>
  <c r="G146" i="106" s="1"/>
  <c r="J146" i="106" s="1"/>
  <c r="E215" i="106"/>
  <c r="G215" i="106" s="1"/>
  <c r="J215" i="106" s="1"/>
  <c r="E93" i="106"/>
  <c r="G93" i="106" s="1"/>
  <c r="J93" i="106" s="1"/>
  <c r="E164" i="106"/>
  <c r="G164" i="106" s="1"/>
  <c r="J164" i="106" s="1"/>
  <c r="E166" i="106"/>
  <c r="G166" i="106" s="1"/>
  <c r="J166" i="106" s="1"/>
  <c r="E107" i="106"/>
  <c r="G107" i="106" s="1"/>
  <c r="J107" i="106" s="1"/>
  <c r="E116" i="106"/>
  <c r="G116" i="106" s="1"/>
  <c r="J116" i="106" s="1"/>
  <c r="E80" i="106"/>
  <c r="G80" i="106" s="1"/>
  <c r="J80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158" i="106"/>
  <c r="G158" i="106" s="1"/>
  <c r="J158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118" i="106"/>
  <c r="G118" i="106" s="1"/>
  <c r="J118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145" i="106"/>
  <c r="G145" i="106" s="1"/>
  <c r="J145" i="106" s="1"/>
  <c r="E138" i="106"/>
  <c r="G138" i="106" s="1"/>
  <c r="J138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79" i="105"/>
  <c r="G79" i="105" s="1"/>
  <c r="J79" i="105" s="1"/>
  <c r="E115" i="106"/>
  <c r="G115" i="106" s="1"/>
  <c r="J115" i="106" s="1"/>
  <c r="E81" i="106"/>
  <c r="G81" i="106" s="1"/>
  <c r="J81" i="106" s="1"/>
  <c r="E171" i="106"/>
  <c r="G171" i="106" s="1"/>
  <c r="J171" i="106" s="1"/>
  <c r="E183" i="106"/>
  <c r="G183" i="106" s="1"/>
  <c r="J183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32" i="102"/>
  <c r="G32" i="102" s="1"/>
  <c r="J32" i="102" s="1"/>
  <c r="E32" i="103" s="1"/>
  <c r="G32" i="103" s="1"/>
  <c r="J32" i="103" s="1"/>
  <c r="E28" i="102"/>
  <c r="G28" i="102" s="1"/>
  <c r="J28" i="102" s="1"/>
  <c r="E28" i="103" s="1"/>
  <c r="G28" i="103" s="1"/>
  <c r="J28" i="103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92" i="106"/>
  <c r="G92" i="106" s="1"/>
  <c r="J92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54" i="106"/>
  <c r="G154" i="106" s="1"/>
  <c r="J154" i="106" s="1"/>
  <c r="E170" i="106"/>
  <c r="G170" i="106" s="1"/>
  <c r="J170" i="106" s="1"/>
  <c r="E121" i="106"/>
  <c r="G121" i="106" s="1"/>
  <c r="J121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22" i="105"/>
  <c r="G22" i="105" s="1"/>
  <c r="J22" i="105" s="1"/>
  <c r="E112" i="106"/>
  <c r="G112" i="106" s="1"/>
  <c r="J112" i="106" s="1"/>
  <c r="E108" i="106"/>
  <c r="G108" i="106" s="1"/>
  <c r="J108" i="106" s="1"/>
  <c r="E176" i="106"/>
  <c r="G176" i="106" s="1"/>
  <c r="J176" i="106" s="1"/>
  <c r="E185" i="106"/>
  <c r="G185" i="106" s="1"/>
  <c r="J185" i="106" s="1"/>
  <c r="E72" i="106"/>
  <c r="G72" i="106" s="1"/>
  <c r="J72" i="106" s="1"/>
  <c r="E179" i="106"/>
  <c r="G179" i="106" s="1"/>
  <c r="J179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19" i="106"/>
  <c r="G19" i="106" s="1"/>
  <c r="J19" i="106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20" i="106"/>
  <c r="G120" i="106" s="1"/>
  <c r="J120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31" i="102"/>
  <c r="G31" i="102" s="1"/>
  <c r="J31" i="102" s="1"/>
  <c r="E31" i="103" s="1"/>
  <c r="G31" i="103" s="1"/>
  <c r="J31" i="103" s="1"/>
  <c r="E31" i="104" s="1"/>
  <c r="G31" i="104" s="1"/>
  <c r="J31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214" i="101"/>
  <c r="G214" i="101" s="1"/>
  <c r="J214" i="101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13" i="100"/>
  <c r="G13" i="100" s="1"/>
  <c r="J13" i="100" s="1"/>
  <c r="G88" i="100"/>
  <c r="J88" i="100" s="1"/>
  <c r="E88" i="101" s="1"/>
  <c r="E87" i="100"/>
  <c r="G87" i="100" s="1"/>
  <c r="J87" i="100" s="1"/>
  <c r="E16" i="100"/>
  <c r="G16" i="100" s="1"/>
  <c r="J16" i="100" s="1"/>
  <c r="E14" i="100"/>
  <c r="G14" i="100" s="1"/>
  <c r="J14" i="100" s="1"/>
  <c r="E8" i="100"/>
  <c r="G8" i="100" s="1"/>
  <c r="J8" i="100" s="1"/>
  <c r="E15" i="100"/>
  <c r="G15" i="100" s="1"/>
  <c r="J15" i="100" s="1"/>
  <c r="E7" i="100"/>
  <c r="G7" i="100" s="1"/>
  <c r="J7" i="100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17" i="100"/>
  <c r="G17" i="100" s="1"/>
  <c r="J17" i="100" s="1"/>
  <c r="E6" i="100"/>
  <c r="G6" i="100" s="1"/>
  <c r="J6" i="100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E216" i="80"/>
  <c r="G216" i="80" s="1"/>
  <c r="J216" i="80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30" i="103"/>
  <c r="J230" i="103" s="1"/>
  <c r="E230" i="104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75" i="99"/>
  <c r="J275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52" i="106" l="1"/>
  <c r="G52" i="106" s="1"/>
  <c r="J52" i="106" s="1"/>
  <c r="E52" i="107" s="1"/>
  <c r="G52" i="107" s="1"/>
  <c r="J52" i="107" s="1"/>
  <c r="E38" i="106"/>
  <c r="G38" i="106" s="1"/>
  <c r="J38" i="106" s="1"/>
  <c r="E50" i="106"/>
  <c r="G50" i="106" s="1"/>
  <c r="J50" i="106" s="1"/>
  <c r="E50" i="107" s="1"/>
  <c r="G50" i="107" s="1"/>
  <c r="J50" i="107" s="1"/>
  <c r="E79" i="106"/>
  <c r="G79" i="106" s="1"/>
  <c r="J79" i="106" s="1"/>
  <c r="E80" i="107"/>
  <c r="G80" i="107" s="1"/>
  <c r="J80" i="107" s="1"/>
  <c r="E184" i="107"/>
  <c r="G184" i="107" s="1"/>
  <c r="J184" i="107" s="1"/>
  <c r="E91" i="107"/>
  <c r="G91" i="107" s="1"/>
  <c r="J91" i="107" s="1"/>
  <c r="E74" i="107"/>
  <c r="G74" i="107" s="1"/>
  <c r="J74" i="107" s="1"/>
  <c r="E106" i="107"/>
  <c r="G106" i="107" s="1"/>
  <c r="J106" i="107" s="1"/>
  <c r="E223" i="107"/>
  <c r="G223" i="107" s="1"/>
  <c r="J223" i="107" s="1"/>
  <c r="E122" i="106"/>
  <c r="G122" i="106" s="1"/>
  <c r="J122" i="106" s="1"/>
  <c r="E119" i="106"/>
  <c r="G119" i="106" s="1"/>
  <c r="J119" i="106" s="1"/>
  <c r="E116" i="107"/>
  <c r="G116" i="107" s="1"/>
  <c r="J116" i="107" s="1"/>
  <c r="E146" i="107"/>
  <c r="G146" i="107" s="1"/>
  <c r="J146" i="107" s="1"/>
  <c r="E65" i="107"/>
  <c r="G65" i="107" s="1"/>
  <c r="J65" i="107" s="1"/>
  <c r="E25" i="107"/>
  <c r="G25" i="107" s="1"/>
  <c r="J25" i="107" s="1"/>
  <c r="E137" i="107"/>
  <c r="G137" i="107" s="1"/>
  <c r="J137" i="107" s="1"/>
  <c r="E77" i="107"/>
  <c r="G77" i="107" s="1"/>
  <c r="J77" i="107" s="1"/>
  <c r="E30" i="106"/>
  <c r="G30" i="106" s="1"/>
  <c r="J30" i="106" s="1"/>
  <c r="E30" i="107" s="1"/>
  <c r="G30" i="107" s="1"/>
  <c r="J30" i="107" s="1"/>
  <c r="E48" i="106"/>
  <c r="G48" i="106" s="1"/>
  <c r="J48" i="106" s="1"/>
  <c r="E48" i="107" s="1"/>
  <c r="G48" i="107" s="1"/>
  <c r="J48" i="107" s="1"/>
  <c r="E42" i="106"/>
  <c r="G42" i="106" s="1"/>
  <c r="J42" i="106" s="1"/>
  <c r="E42" i="107" s="1"/>
  <c r="G42" i="107" s="1"/>
  <c r="J42" i="107" s="1"/>
  <c r="E108" i="107"/>
  <c r="G108" i="107" s="1"/>
  <c r="J108" i="107" s="1"/>
  <c r="E92" i="107"/>
  <c r="G92" i="107" s="1"/>
  <c r="J92" i="107" s="1"/>
  <c r="E34" i="106"/>
  <c r="G34" i="106" s="1"/>
  <c r="J34" i="106" s="1"/>
  <c r="E34" i="107" s="1"/>
  <c r="G34" i="107" s="1"/>
  <c r="J34" i="107" s="1"/>
  <c r="E138" i="107"/>
  <c r="G138" i="107" s="1"/>
  <c r="J138" i="107" s="1"/>
  <c r="E118" i="107"/>
  <c r="G118" i="107" s="1"/>
  <c r="J118" i="107" s="1"/>
  <c r="E141" i="107"/>
  <c r="G141" i="107" s="1"/>
  <c r="J141" i="107" s="1"/>
  <c r="E90" i="107"/>
  <c r="G90" i="107" s="1"/>
  <c r="J90" i="107" s="1"/>
  <c r="E64" i="107"/>
  <c r="G64" i="107" s="1"/>
  <c r="J64" i="107" s="1"/>
  <c r="E89" i="107"/>
  <c r="G89" i="107" s="1"/>
  <c r="J89" i="107" s="1"/>
  <c r="E26" i="107"/>
  <c r="G26" i="107" s="1"/>
  <c r="J26" i="107" s="1"/>
  <c r="E51" i="106"/>
  <c r="G51" i="106" s="1"/>
  <c r="J51" i="106" s="1"/>
  <c r="E51" i="107" s="1"/>
  <c r="G51" i="107" s="1"/>
  <c r="J51" i="107" s="1"/>
  <c r="E112" i="107"/>
  <c r="G112" i="107" s="1"/>
  <c r="J112" i="107" s="1"/>
  <c r="E43" i="106"/>
  <c r="G43" i="106" s="1"/>
  <c r="J43" i="106" s="1"/>
  <c r="E43" i="107" s="1"/>
  <c r="G43" i="107" s="1"/>
  <c r="J43" i="107" s="1"/>
  <c r="E183" i="107"/>
  <c r="G183" i="107" s="1"/>
  <c r="J183" i="107" s="1"/>
  <c r="E29" i="106"/>
  <c r="G29" i="106" s="1"/>
  <c r="J29" i="106" s="1"/>
  <c r="E29" i="107" s="1"/>
  <c r="G29" i="107" s="1"/>
  <c r="J29" i="107" s="1"/>
  <c r="E192" i="107"/>
  <c r="G192" i="107" s="1"/>
  <c r="J192" i="107" s="1"/>
  <c r="E85" i="107"/>
  <c r="G85" i="107" s="1"/>
  <c r="J85" i="107" s="1"/>
  <c r="E99" i="107"/>
  <c r="G99" i="107" s="1"/>
  <c r="J99" i="107" s="1"/>
  <c r="E24" i="106"/>
  <c r="G24" i="106" s="1"/>
  <c r="J24" i="106" s="1"/>
  <c r="E142" i="107"/>
  <c r="G142" i="107" s="1"/>
  <c r="J142" i="107" s="1"/>
  <c r="E19" i="107"/>
  <c r="G19" i="107" s="1"/>
  <c r="J19" i="107" s="1"/>
  <c r="E37" i="106"/>
  <c r="G37" i="106" s="1"/>
  <c r="J37" i="106" s="1"/>
  <c r="E37" i="107" s="1"/>
  <c r="G37" i="107" s="1"/>
  <c r="J37" i="107" s="1"/>
  <c r="E22" i="106"/>
  <c r="G22" i="106" s="1"/>
  <c r="J22" i="106" s="1"/>
  <c r="E221" i="106"/>
  <c r="G221" i="106" s="1"/>
  <c r="J221" i="106" s="1"/>
  <c r="E171" i="107"/>
  <c r="G171" i="107" s="1"/>
  <c r="J171" i="107" s="1"/>
  <c r="E44" i="106"/>
  <c r="G44" i="106" s="1"/>
  <c r="J44" i="106" s="1"/>
  <c r="E44" i="107" s="1"/>
  <c r="G44" i="107" s="1"/>
  <c r="J44" i="107" s="1"/>
  <c r="E166" i="107"/>
  <c r="G166" i="107" s="1"/>
  <c r="J166" i="107" s="1"/>
  <c r="E140" i="107"/>
  <c r="G140" i="107" s="1"/>
  <c r="J140" i="107" s="1"/>
  <c r="E68" i="107"/>
  <c r="G68" i="107" s="1"/>
  <c r="J68" i="107" s="1"/>
  <c r="E61" i="107"/>
  <c r="G61" i="107" s="1"/>
  <c r="J61" i="107" s="1"/>
  <c r="E172" i="107"/>
  <c r="G172" i="107" s="1"/>
  <c r="J172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96" i="106"/>
  <c r="G96" i="106" s="1"/>
  <c r="J96" i="106" s="1"/>
  <c r="E46" i="106"/>
  <c r="G46" i="106" s="1"/>
  <c r="J46" i="106" s="1"/>
  <c r="E46" i="107" s="1"/>
  <c r="G46" i="107" s="1"/>
  <c r="J46" i="107" s="1"/>
  <c r="E179" i="107"/>
  <c r="G179" i="107" s="1"/>
  <c r="J179" i="107" s="1"/>
  <c r="E121" i="107"/>
  <c r="G121" i="107" s="1"/>
  <c r="J121" i="107" s="1"/>
  <c r="E81" i="107"/>
  <c r="G81" i="107" s="1"/>
  <c r="J81" i="107" s="1"/>
  <c r="E164" i="107"/>
  <c r="G164" i="107" s="1"/>
  <c r="J164" i="107" s="1"/>
  <c r="E144" i="107"/>
  <c r="G144" i="107" s="1"/>
  <c r="J144" i="107" s="1"/>
  <c r="E110" i="107"/>
  <c r="G110" i="107" s="1"/>
  <c r="J110" i="107" s="1"/>
  <c r="E123" i="107"/>
  <c r="G123" i="107" s="1"/>
  <c r="J123" i="107" s="1"/>
  <c r="E168" i="107"/>
  <c r="G168" i="107" s="1"/>
  <c r="J168" i="107" s="1"/>
  <c r="E143" i="107"/>
  <c r="G143" i="107" s="1"/>
  <c r="J143" i="107" s="1"/>
  <c r="E49" i="106"/>
  <c r="G49" i="106" s="1"/>
  <c r="J49" i="106" s="1"/>
  <c r="E49" i="107" s="1"/>
  <c r="G49" i="107" s="1"/>
  <c r="J49" i="107" s="1"/>
  <c r="E72" i="107"/>
  <c r="G72" i="107" s="1"/>
  <c r="J72" i="107" s="1"/>
  <c r="E165" i="106"/>
  <c r="G165" i="106" s="1"/>
  <c r="J165" i="106" s="1"/>
  <c r="E170" i="107"/>
  <c r="G170" i="107" s="1"/>
  <c r="J170" i="107" s="1"/>
  <c r="E32" i="104"/>
  <c r="G32" i="104" s="1"/>
  <c r="J32" i="104" s="1"/>
  <c r="E32" i="105" s="1"/>
  <c r="G32" i="105" s="1"/>
  <c r="J32" i="105" s="1"/>
  <c r="E54" i="106"/>
  <c r="G54" i="106" s="1"/>
  <c r="J54" i="106" s="1"/>
  <c r="E54" i="107" s="1"/>
  <c r="G54" i="107" s="1"/>
  <c r="J54" i="107" s="1"/>
  <c r="E93" i="107"/>
  <c r="G93" i="107" s="1"/>
  <c r="J93" i="107" s="1"/>
  <c r="E78" i="107"/>
  <c r="G78" i="107" s="1"/>
  <c r="J78" i="107" s="1"/>
  <c r="E139" i="107"/>
  <c r="G139" i="107" s="1"/>
  <c r="J139" i="107" s="1"/>
  <c r="E95" i="107"/>
  <c r="G95" i="107" s="1"/>
  <c r="J95" i="107" s="1"/>
  <c r="E98" i="107"/>
  <c r="G98" i="107" s="1"/>
  <c r="J98" i="107" s="1"/>
  <c r="E33" i="106"/>
  <c r="G33" i="106" s="1"/>
  <c r="J33" i="106" s="1"/>
  <c r="E33" i="107" s="1"/>
  <c r="G33" i="107" s="1"/>
  <c r="J33" i="107" s="1"/>
  <c r="E27" i="106"/>
  <c r="G27" i="106" s="1"/>
  <c r="J27" i="106" s="1"/>
  <c r="E27" i="107" s="1"/>
  <c r="G27" i="107" s="1"/>
  <c r="J27" i="107" s="1"/>
  <c r="E185" i="107"/>
  <c r="G185" i="107" s="1"/>
  <c r="J185" i="107" s="1"/>
  <c r="E36" i="106"/>
  <c r="G36" i="106" s="1"/>
  <c r="J36" i="106" s="1"/>
  <c r="E36" i="107" s="1"/>
  <c r="G36" i="107" s="1"/>
  <c r="J36" i="107" s="1"/>
  <c r="E161" i="106"/>
  <c r="G161" i="106" s="1"/>
  <c r="J161" i="106" s="1"/>
  <c r="E66" i="107"/>
  <c r="G66" i="107" s="1"/>
  <c r="J66" i="107" s="1"/>
  <c r="E101" i="107"/>
  <c r="G101" i="107" s="1"/>
  <c r="J101" i="107" s="1"/>
  <c r="E117" i="107"/>
  <c r="G117" i="107" s="1"/>
  <c r="J117" i="107" s="1"/>
  <c r="E167" i="107"/>
  <c r="G167" i="107" s="1"/>
  <c r="J167" i="107" s="1"/>
  <c r="E23" i="107"/>
  <c r="G23" i="107" s="1"/>
  <c r="J23" i="107" s="1"/>
  <c r="E120" i="107"/>
  <c r="G120" i="107" s="1"/>
  <c r="J120" i="107" s="1"/>
  <c r="E176" i="107"/>
  <c r="G176" i="107" s="1"/>
  <c r="J176" i="107" s="1"/>
  <c r="E115" i="107"/>
  <c r="G115" i="107" s="1"/>
  <c r="J115" i="107" s="1"/>
  <c r="E145" i="107"/>
  <c r="G145" i="107" s="1"/>
  <c r="J145" i="107" s="1"/>
  <c r="E158" i="107"/>
  <c r="G158" i="107" s="1"/>
  <c r="J158" i="107" s="1"/>
  <c r="E107" i="107"/>
  <c r="G107" i="107" s="1"/>
  <c r="J107" i="107" s="1"/>
  <c r="E215" i="107"/>
  <c r="G215" i="107" s="1"/>
  <c r="J215" i="107" s="1"/>
  <c r="E180" i="107"/>
  <c r="G180" i="107" s="1"/>
  <c r="J180" i="107" s="1"/>
  <c r="E160" i="107"/>
  <c r="G160" i="107" s="1"/>
  <c r="J160" i="107" s="1"/>
  <c r="E220" i="107"/>
  <c r="G220" i="107" s="1"/>
  <c r="J220" i="107" s="1"/>
  <c r="E163" i="107"/>
  <c r="G163" i="107" s="1"/>
  <c r="J163" i="107" s="1"/>
  <c r="E222" i="107"/>
  <c r="G222" i="107" s="1"/>
  <c r="J222" i="107" s="1"/>
  <c r="E67" i="107"/>
  <c r="G67" i="107" s="1"/>
  <c r="J67" i="107" s="1"/>
  <c r="E69" i="107"/>
  <c r="G69" i="107" s="1"/>
  <c r="J69" i="107" s="1"/>
  <c r="E111" i="107"/>
  <c r="G111" i="107" s="1"/>
  <c r="J111" i="107" s="1"/>
  <c r="E100" i="107"/>
  <c r="G100" i="107" s="1"/>
  <c r="J100" i="107" s="1"/>
  <c r="E159" i="107"/>
  <c r="G159" i="107" s="1"/>
  <c r="J159" i="107" s="1"/>
  <c r="E162" i="107"/>
  <c r="G162" i="107" s="1"/>
  <c r="J162" i="107" s="1"/>
  <c r="E130" i="107"/>
  <c r="G130" i="107" s="1"/>
  <c r="J130" i="107" s="1"/>
  <c r="E28" i="104"/>
  <c r="G28" i="104" s="1"/>
  <c r="J28" i="104" s="1"/>
  <c r="E28" i="105" s="1"/>
  <c r="G28" i="105" s="1"/>
  <c r="J28" i="105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154" i="107"/>
  <c r="G154" i="107" s="1"/>
  <c r="J154" i="107" s="1"/>
  <c r="E8" i="101"/>
  <c r="G8" i="101" s="1"/>
  <c r="J8" i="101" s="1"/>
  <c r="E14" i="101"/>
  <c r="G14" i="101" s="1"/>
  <c r="J14" i="101" s="1"/>
  <c r="E17" i="101"/>
  <c r="G17" i="101" s="1"/>
  <c r="J17" i="101" s="1"/>
  <c r="E7" i="101"/>
  <c r="G7" i="101" s="1"/>
  <c r="J7" i="101" s="1"/>
  <c r="E13" i="101"/>
  <c r="G13" i="101" s="1"/>
  <c r="J13" i="101" s="1"/>
  <c r="E16" i="101"/>
  <c r="G16" i="101" s="1"/>
  <c r="J16" i="101" s="1"/>
  <c r="G88" i="101"/>
  <c r="J88" i="101" s="1"/>
  <c r="E88" i="102" s="1"/>
  <c r="E87" i="101"/>
  <c r="G87" i="101" s="1"/>
  <c r="J87" i="101" s="1"/>
  <c r="E6" i="101"/>
  <c r="G6" i="101" s="1"/>
  <c r="J6" i="101" s="1"/>
  <c r="E15" i="101"/>
  <c r="G15" i="101" s="1"/>
  <c r="J15" i="101" s="1"/>
  <c r="E18" i="100"/>
  <c r="G18" i="100" s="1"/>
  <c r="J18" i="100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73" i="100" s="1"/>
  <c r="J173" i="100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1" i="81"/>
  <c r="G201" i="81" s="1"/>
  <c r="J201" i="81" s="1"/>
  <c r="E218" i="81"/>
  <c r="G218" i="81" s="1"/>
  <c r="J218" i="81" s="1"/>
  <c r="E200" i="81"/>
  <c r="G200" i="81" s="1"/>
  <c r="J200" i="81" s="1"/>
  <c r="E199" i="81"/>
  <c r="G199" i="81" s="1"/>
  <c r="J199" i="81" s="1"/>
  <c r="G47" i="105"/>
  <c r="J47" i="105" s="1"/>
  <c r="G53" i="105"/>
  <c r="J53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235" i="104"/>
  <c r="J235" i="104" s="1"/>
  <c r="E235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61" i="107" l="1"/>
  <c r="G161" i="107" s="1"/>
  <c r="J161" i="107" s="1"/>
  <c r="E24" i="107"/>
  <c r="G24" i="107" s="1"/>
  <c r="J24" i="107" s="1"/>
  <c r="E96" i="107"/>
  <c r="G96" i="107" s="1"/>
  <c r="J96" i="107" s="1"/>
  <c r="E221" i="107"/>
  <c r="G221" i="107" s="1"/>
  <c r="J221" i="107" s="1"/>
  <c r="E22" i="107"/>
  <c r="G22" i="107" s="1"/>
  <c r="J22" i="107" s="1"/>
  <c r="E119" i="107"/>
  <c r="G119" i="107" s="1"/>
  <c r="J119" i="107" s="1"/>
  <c r="E79" i="107"/>
  <c r="G79" i="107" s="1"/>
  <c r="J79" i="107" s="1"/>
  <c r="E122" i="107"/>
  <c r="G122" i="107" s="1"/>
  <c r="J122" i="107" s="1"/>
  <c r="E32" i="106"/>
  <c r="G32" i="106" s="1"/>
  <c r="J32" i="106" s="1"/>
  <c r="E32" i="107" s="1"/>
  <c r="G32" i="107" s="1"/>
  <c r="J32" i="107" s="1"/>
  <c r="E214" i="106"/>
  <c r="G214" i="106" s="1"/>
  <c r="J214" i="106" s="1"/>
  <c r="E38" i="107"/>
  <c r="G38" i="107" s="1"/>
  <c r="J38" i="107" s="1"/>
  <c r="E165" i="107"/>
  <c r="G165" i="107" s="1"/>
  <c r="J165" i="107" s="1"/>
  <c r="E28" i="106"/>
  <c r="G28" i="106" s="1"/>
  <c r="J28" i="106" s="1"/>
  <c r="E28" i="107" s="1"/>
  <c r="G28" i="107" s="1"/>
  <c r="J28" i="107" s="1"/>
  <c r="E47" i="106"/>
  <c r="G47" i="106" s="1"/>
  <c r="J47" i="106" s="1"/>
  <c r="E47" i="107" s="1"/>
  <c r="G47" i="107" s="1"/>
  <c r="J47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53" i="106"/>
  <c r="G53" i="106" s="1"/>
  <c r="J53" i="106" s="1"/>
  <c r="E53" i="107" s="1"/>
  <c r="G53" i="107" s="1"/>
  <c r="J53" i="107" s="1"/>
  <c r="E6" i="102"/>
  <c r="G6" i="102" s="1"/>
  <c r="J6" i="102" s="1"/>
  <c r="E6" i="103" s="1"/>
  <c r="G6" i="103" s="1"/>
  <c r="J6" i="103" s="1"/>
  <c r="E6" i="104" s="1"/>
  <c r="G6" i="104" s="1"/>
  <c r="J6" i="104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8" i="101"/>
  <c r="G18" i="101" s="1"/>
  <c r="J18" i="101" s="1"/>
  <c r="G174" i="101"/>
  <c r="J174" i="101" s="1"/>
  <c r="E174" i="102" s="1"/>
  <c r="E173" i="101"/>
  <c r="G173" i="101" s="1"/>
  <c r="J173" i="101" s="1"/>
  <c r="E234" i="101"/>
  <c r="G234" i="101" s="1"/>
  <c r="J234" i="101" s="1"/>
  <c r="G102" i="101"/>
  <c r="J102" i="101" s="1"/>
  <c r="E102" i="102" s="1"/>
  <c r="E103" i="101"/>
  <c r="G103" i="101" s="1"/>
  <c r="J103" i="101" s="1"/>
  <c r="E5" i="88"/>
  <c r="G5" i="88" s="1"/>
  <c r="J5" i="88" s="1"/>
  <c r="E5" i="89" s="1"/>
  <c r="G5" i="89" s="1"/>
  <c r="J5" i="89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E201" i="82"/>
  <c r="G201" i="82" s="1"/>
  <c r="J201" i="82" s="1"/>
  <c r="E201" i="83" s="1"/>
  <c r="G201" i="83" s="1"/>
  <c r="J201" i="83" s="1"/>
  <c r="E201" i="84" s="1"/>
  <c r="G235" i="105"/>
  <c r="J235" i="105" s="1"/>
  <c r="E235" i="106" s="1"/>
  <c r="G238" i="105"/>
  <c r="J238" i="105" s="1"/>
  <c r="E238" i="106" s="1"/>
  <c r="G230" i="105"/>
  <c r="J230" i="105" s="1"/>
  <c r="E230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4" i="106" l="1"/>
  <c r="G14" i="106" s="1"/>
  <c r="J14" i="106" s="1"/>
  <c r="E15" i="105"/>
  <c r="G15" i="105" s="1"/>
  <c r="J15" i="105" s="1"/>
  <c r="E13" i="106"/>
  <c r="G13" i="106" s="1"/>
  <c r="J13" i="106" s="1"/>
  <c r="E16" i="106"/>
  <c r="G16" i="106" s="1"/>
  <c r="J16" i="106" s="1"/>
  <c r="E7" i="106"/>
  <c r="G7" i="106" s="1"/>
  <c r="J7" i="106" s="1"/>
  <c r="E8" i="106"/>
  <c r="G8" i="106" s="1"/>
  <c r="J8" i="106" s="1"/>
  <c r="E6" i="105"/>
  <c r="G6" i="105" s="1"/>
  <c r="J6" i="105" s="1"/>
  <c r="E214" i="107"/>
  <c r="G214" i="107" s="1"/>
  <c r="J214" i="107" s="1"/>
  <c r="E17" i="106"/>
  <c r="G17" i="106" s="1"/>
  <c r="J17" i="106" s="1"/>
  <c r="G102" i="102"/>
  <c r="J102" i="102" s="1"/>
  <c r="E102" i="103" s="1"/>
  <c r="E103" i="102"/>
  <c r="G103" i="102" s="1"/>
  <c r="J103" i="102" s="1"/>
  <c r="E103" i="103" s="1"/>
  <c r="E234" i="102"/>
  <c r="G234" i="102" s="1"/>
  <c r="J234" i="102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18" i="102"/>
  <c r="G18" i="102" s="1"/>
  <c r="J18" i="102" s="1"/>
  <c r="E18" i="103" s="1"/>
  <c r="G18" i="103" s="1"/>
  <c r="J18" i="103" s="1"/>
  <c r="E18" i="104" s="1"/>
  <c r="G18" i="104" s="1"/>
  <c r="J18" i="104" s="1"/>
  <c r="E76" i="100"/>
  <c r="G76" i="100" s="1"/>
  <c r="J76" i="100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236" i="104"/>
  <c r="J236" i="104" s="1"/>
  <c r="E236" i="105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6" i="106" l="1"/>
  <c r="G6" i="106" s="1"/>
  <c r="J6" i="106" s="1"/>
  <c r="E13" i="107"/>
  <c r="G13" i="107" s="1"/>
  <c r="J13" i="107" s="1"/>
  <c r="E8" i="107"/>
  <c r="G8" i="107" s="1"/>
  <c r="J8" i="107" s="1"/>
  <c r="E17" i="107"/>
  <c r="G17" i="107" s="1"/>
  <c r="J17" i="107" s="1"/>
  <c r="E15" i="106"/>
  <c r="G15" i="106" s="1"/>
  <c r="J15" i="106" s="1"/>
  <c r="E7" i="107"/>
  <c r="G7" i="107" s="1"/>
  <c r="J7" i="107" s="1"/>
  <c r="E18" i="105"/>
  <c r="G18" i="105" s="1"/>
  <c r="J18" i="105" s="1"/>
  <c r="E14" i="107"/>
  <c r="G14" i="107" s="1"/>
  <c r="J14" i="107" s="1"/>
  <c r="E16" i="107"/>
  <c r="G16" i="107" s="1"/>
  <c r="J16" i="107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76" i="101"/>
  <c r="G76" i="101" s="1"/>
  <c r="J76" i="101" s="1"/>
  <c r="E76" i="102" s="1"/>
  <c r="G76" i="102" s="1"/>
  <c r="J76" i="102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8" i="106" l="1"/>
  <c r="G18" i="106" s="1"/>
  <c r="J18" i="106" s="1"/>
  <c r="E18" i="107" s="1"/>
  <c r="G18" i="107" s="1"/>
  <c r="J18" i="107" s="1"/>
  <c r="E15" i="107"/>
  <c r="G15" i="107" s="1"/>
  <c r="J15" i="107" s="1"/>
  <c r="E6" i="107"/>
  <c r="G6" i="107" s="1"/>
  <c r="J6" i="107" s="1"/>
  <c r="E76" i="103"/>
  <c r="G76" i="103" s="1"/>
  <c r="J76" i="103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8" i="86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17" i="86"/>
  <c r="G217" i="86" s="1"/>
  <c r="J217" i="86" s="1"/>
  <c r="E217" i="87" s="1"/>
  <c r="G217" i="87" s="1"/>
  <c r="J217" i="87" s="1"/>
  <c r="E217" i="88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216" i="89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124" i="86"/>
  <c r="G124" i="86" s="1"/>
  <c r="J124" i="86" s="1"/>
  <c r="E124" i="87" s="1"/>
  <c r="G124" i="87" s="1"/>
  <c r="J124" i="87" s="1"/>
  <c r="E124" i="88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5" i="105" l="1"/>
  <c r="G5" i="105" s="1"/>
  <c r="J5" i="105" s="1"/>
  <c r="E5" i="106" s="1"/>
  <c r="G5" i="106" s="1"/>
  <c r="J5" i="106" s="1"/>
  <c r="E5" i="107" s="1"/>
  <c r="E219" i="101"/>
  <c r="G219" i="101" s="1"/>
  <c r="J219" i="101" s="1"/>
  <c r="E201" i="100"/>
  <c r="G201" i="100" s="1"/>
  <c r="J201" i="100" s="1"/>
  <c r="E218" i="100"/>
  <c r="G218" i="100" s="1"/>
  <c r="J218" i="100" s="1"/>
  <c r="E217" i="100"/>
  <c r="G217" i="100" s="1"/>
  <c r="J217" i="100" s="1"/>
  <c r="E200" i="100"/>
  <c r="G200" i="100" s="1"/>
  <c r="J200" i="100" s="1"/>
  <c r="E199" i="100"/>
  <c r="G199" i="100" s="1"/>
  <c r="J199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19" i="102" l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199" i="101"/>
  <c r="G199" i="101" s="1"/>
  <c r="J199" i="101" s="1"/>
  <c r="E216" i="101"/>
  <c r="G216" i="101" s="1"/>
  <c r="J216" i="101" s="1"/>
  <c r="E200" i="101"/>
  <c r="G200" i="101" s="1"/>
  <c r="J200" i="101" s="1"/>
  <c r="E201" i="101"/>
  <c r="G201" i="101" s="1"/>
  <c r="J201" i="101" s="1"/>
  <c r="E217" i="101"/>
  <c r="G217" i="101" s="1"/>
  <c r="J217" i="101" s="1"/>
  <c r="E218" i="101"/>
  <c r="G218" i="101" s="1"/>
  <c r="J218" i="101" s="1"/>
  <c r="G5" i="107"/>
  <c r="J5" i="107" s="1"/>
  <c r="G124" i="99"/>
  <c r="J124" i="99" s="1"/>
  <c r="E219" i="106" l="1"/>
  <c r="G219" i="106" s="1"/>
  <c r="J219" i="106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124" i="100"/>
  <c r="G124" i="100" s="1"/>
  <c r="J124" i="100" s="1"/>
  <c r="G73" i="91"/>
  <c r="J73" i="91" s="1"/>
  <c r="E73" i="92" s="1"/>
  <c r="E216" i="106" l="1"/>
  <c r="G216" i="106" s="1"/>
  <c r="J216" i="106" s="1"/>
  <c r="E199" i="106"/>
  <c r="G199" i="106" s="1"/>
  <c r="J199" i="106" s="1"/>
  <c r="E200" i="106"/>
  <c r="G200" i="106" s="1"/>
  <c r="J200" i="106" s="1"/>
  <c r="E218" i="106"/>
  <c r="G218" i="106" s="1"/>
  <c r="J218" i="106" s="1"/>
  <c r="E201" i="106"/>
  <c r="G201" i="106" s="1"/>
  <c r="J201" i="106" s="1"/>
  <c r="E217" i="106"/>
  <c r="G217" i="106" s="1"/>
  <c r="J217" i="106" s="1"/>
  <c r="E219" i="107"/>
  <c r="G219" i="107" s="1"/>
  <c r="J219" i="107" s="1"/>
  <c r="E124" i="101"/>
  <c r="G124" i="101" s="1"/>
  <c r="J124" i="101" s="1"/>
  <c r="G73" i="92"/>
  <c r="J73" i="92" s="1"/>
  <c r="E73" i="93" s="1"/>
  <c r="M277" i="8"/>
  <c r="E201" i="107" l="1"/>
  <c r="G201" i="107" s="1"/>
  <c r="J201" i="107" s="1"/>
  <c r="E217" i="107"/>
  <c r="G217" i="107" s="1"/>
  <c r="J217" i="107" s="1"/>
  <c r="E199" i="107"/>
  <c r="G199" i="107" s="1"/>
  <c r="J199" i="107" s="1"/>
  <c r="E218" i="107"/>
  <c r="G218" i="107" s="1"/>
  <c r="J218" i="107" s="1"/>
  <c r="E200" i="107"/>
  <c r="G200" i="107" s="1"/>
  <c r="J200" i="107" s="1"/>
  <c r="E216" i="107"/>
  <c r="G216" i="107" s="1"/>
  <c r="J216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E73" i="94" s="1"/>
  <c r="M280" i="8"/>
  <c r="F278" i="8"/>
  <c r="F281" i="8" s="1"/>
  <c r="F283" i="8" s="1"/>
  <c r="E124" i="106" l="1"/>
  <c r="G124" i="106" s="1"/>
  <c r="J124" i="106" s="1"/>
  <c r="G73" i="94"/>
  <c r="J73" i="94" s="1"/>
  <c r="E73" i="95" s="1"/>
  <c r="C278" i="8"/>
  <c r="C281" i="8" s="1"/>
  <c r="M282" i="8"/>
  <c r="M285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<sst xmlns="http://schemas.openxmlformats.org/spreadsheetml/2006/main" count="39831" uniqueCount="1476">
  <si>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</si>
  <si>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</si>
  <si>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</si>
  <si>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</si>
  <si>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</si>
  <si>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</si>
  <si>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</si>
  <si>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</si>
  <si>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</si>
  <si>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</si>
  <si>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</si>
  <si>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</si>
  <si>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</si>
  <si>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</si>
  <si>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</si>
  <si>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</si>
  <si>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</si>
  <si>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</si>
  <si>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</si>
  <si>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</si>
  <si>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</si>
  <si>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</si>
  <si>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</si>
  <si>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</si>
  <si>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</si>
  <si>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</si>
  <si>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</si>
  <si>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</si>
  <si>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</si>
  <si>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</si>
  <si>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</si>
  <si>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</si>
  <si>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</si>
  <si>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</si>
  <si>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</si>
  <si>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</si>
  <si>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</si>
  <si>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</si>
  <si>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</si>
  <si>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</si>
  <si>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</si>
  <si>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</si>
  <si>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</si>
  <si>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</si>
  <si>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</si>
  <si>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</si>
  <si>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</si>
  <si>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</si>
  <si>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</si>
  <si>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</si>
  <si>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</si>
  <si>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</si>
  <si>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</si>
  <si>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</si>
  <si>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</si>
  <si>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</si>
  <si>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</si>
  <si>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</si>
  <si>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</si>
  <si>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</si>
  <si>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</si>
  <si>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</si>
  <si>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</si>
  <si>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</si>
  <si>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</si>
  <si>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</si>
  <si>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</si>
  <si>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</si>
  <si>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</si>
  <si>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</si>
  <si>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</si>
  <si>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</si>
  <si>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</si>
  <si>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</si>
  <si>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</si>
  <si>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</si>
  <si>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</si>
  <si>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</si>
  <si>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</si>
  <si>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</si>
  <si>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</si>
  <si>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</si>
  <si>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</si>
  <si>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</si>
  <si>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</si>
  <si>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</si>
  <si>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</si>
  <si>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</si>
  <si>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</si>
  <si>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</si>
  <si>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</si>
  <si>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</si>
  <si>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</si>
  <si>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</si>
  <si>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</si>
  <si>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</si>
  <si>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</si>
  <si>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</si>
  <si>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</si>
  <si>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</si>
  <si>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</si>
  <si>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</si>
  <si>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</si>
  <si>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</si>
  <si>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</si>
  <si>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</si>
  <si>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</si>
  <si>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</si>
  <si>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</si>
  <si>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</si>
  <si>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</si>
  <si>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</si>
  <si>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</si>
  <si>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</si>
  <si>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</si>
  <si>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</si>
  <si>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</si>
  <si>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</si>
  <si>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</si>
  <si>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</si>
  <si>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</si>
  <si>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</si>
  <si>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</si>
  <si>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</si>
  <si>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</si>
  <si>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</si>
  <si>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</si>
  <si>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</si>
  <si>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</si>
  <si>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</si>
  <si>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</si>
  <si>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</si>
  <si>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</si>
  <si>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</si>
  <si>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</si>
  <si>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</si>
  <si>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</si>
  <si>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</si>
  <si>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</si>
  <si>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</si>
  <si>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</si>
  <si>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</si>
  <si>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</si>
  <si>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</si>
  <si>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</si>
  <si>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</si>
  <si>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</si>
  <si>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</si>
  <si>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</si>
  <si>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</si>
  <si>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</si>
  <si>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</si>
  <si>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</si>
  <si>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</si>
  <si>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</si>
  <si>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</si>
  <si>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</si>
  <si>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</si>
  <si>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</si>
  <si>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</si>
  <si>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</si>
  <si>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</si>
  <si>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</si>
  <si>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</si>
  <si>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</si>
  <si>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</si>
  <si>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</si>
  <si>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</si>
  <si>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</si>
  <si>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</si>
  <si>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</si>
  <si>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</si>
  <si>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</si>
  <si>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</si>
  <si>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</si>
  <si>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</si>
  <si>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</si>
  <si>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</si>
  <si>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</si>
  <si>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</si>
  <si>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</si>
  <si>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</si>
  <si>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</si>
  <si>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</si>
  <si>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</si>
  <si>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</si>
  <si>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</si>
  <si>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</si>
  <si>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</si>
  <si>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</si>
  <si>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</si>
  <si>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</si>
  <si>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</si>
  <si>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</si>
  <si>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</si>
  <si>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</si>
  <si>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</si>
  <si>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</si>
  <si>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</si>
  <si>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</si>
  <si>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</si>
  <si>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</si>
  <si>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</si>
  <si>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</si>
  <si>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</si>
  <si>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</si>
  <si>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</si>
  <si>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</si>
  <si>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</si>
  <si>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</si>
  <si>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</si>
  <si>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</si>
  <si>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</si>
  <si>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</si>
  <si>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</si>
  <si>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</si>
  <si>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</si>
  <si>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</si>
  <si>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</si>
  <si>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</si>
  <si>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</si>
  <si>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</si>
  <si>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</si>
  <si>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</si>
  <si>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</si>
  <si>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</si>
  <si>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</si>
  <si>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</si>
  <si>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</si>
  <si>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</si>
  <si>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</si>
  <si>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</si>
  <si>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</si>
  <si>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</si>
  <si>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</si>
  <si>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</si>
  <si>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</si>
  <si>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</si>
  <si>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</si>
  <si>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</si>
  <si>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</si>
  <si>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</si>
  <si>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</si>
  <si>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</si>
  <si>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</si>
  <si>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</si>
  <si>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</si>
  <si>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</si>
  <si>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</si>
  <si>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</si>
  <si>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</si>
  <si>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</si>
  <si>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</si>
  <si>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</si>
  <si>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</si>
  <si>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</si>
  <si>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</si>
  <si>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</si>
  <si>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</si>
  <si>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</si>
  <si>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</si>
  <si>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</si>
  <si>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</si>
  <si>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</si>
  <si>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</si>
  <si>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</si>
  <si>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</si>
  <si>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</si>
  <si>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</si>
  <si>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</si>
  <si>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</si>
  <si>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</si>
  <si>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</si>
  <si>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</si>
  <si>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</si>
  <si>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</si>
  <si>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</si>
  <si>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</si>
  <si>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</si>
  <si>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</si>
  <si>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</si>
  <si>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</si>
  <si>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</si>
  <si>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</si>
  <si>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</si>
  <si>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</si>
  <si>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</si>
  <si>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</si>
  <si>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</si>
  <si>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</si>
  <si>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</si>
  <si>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</si>
  <si>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</si>
  <si>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</si>
  <si>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</si>
  <si>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</si>
  <si>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</si>
  <si>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</si>
  <si>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</si>
  <si>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</si>
  <si>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</si>
  <si>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</si>
  <si>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</si>
  <si>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</si>
  <si>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</si>
  <si>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</si>
  <si>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</si>
  <si>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</si>
  <si>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</si>
  <si>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</si>
  <si>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</si>
  <si>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</si>
  <si>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</si>
  <si>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</si>
  <si>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</si>
  <si>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</si>
  <si>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</si>
  <si>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</si>
  <si>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</si>
  <si>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</si>
  <si>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</si>
  <si>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</si>
  <si>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</si>
  <si>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</si>
  <si>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</si>
  <si>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</si>
  <si>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</si>
  <si>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</si>
  <si>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</si>
  <si>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</si>
  <si>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</si>
  <si>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</si>
  <si>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</si>
  <si>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</si>
  <si>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</si>
  <si>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</si>
  <si>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</si>
  <si>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</si>
  <si>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</si>
  <si>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</si>
  <si>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</si>
  <si>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</si>
  <si>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</si>
  <si>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</si>
  <si>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</si>
  <si>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</si>
  <si>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</si>
  <si>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</si>
  <si>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</si>
  <si>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</si>
  <si>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</si>
  <si>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</si>
  <si>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</si>
  <si>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</si>
  <si>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</si>
  <si>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</si>
  <si>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</si>
  <si>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</si>
  <si>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</si>
  <si>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</si>
  <si>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</si>
  <si>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</si>
  <si>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</si>
  <si>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</si>
  <si>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</si>
  <si>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</si>
  <si>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</si>
  <si>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</si>
  <si>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</si>
  <si>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</si>
  <si>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</si>
  <si>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</si>
  <si>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</si>
  <si>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</si>
  <si>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</si>
  <si>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</si>
  <si>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</si>
  <si>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</si>
  <si>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</si>
  <si>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</si>
  <si>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</si>
  <si>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</si>
  <si>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</si>
  <si>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</si>
  <si>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</si>
  <si>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</si>
  <si>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</si>
  <si>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</si>
  <si>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</si>
  <si>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</si>
  <si>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</si>
  <si>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</si>
  <si>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</si>
  <si>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</si>
  <si>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</si>
  <si>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</si>
  <si>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</si>
  <si>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</si>
  <si>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</si>
  <si>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</si>
  <si>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</si>
  <si>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</si>
  <si>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</si>
  <si>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</si>
  <si>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</si>
  <si>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</si>
  <si>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</si>
  <si>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</si>
  <si>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</si>
  <si>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</si>
  <si>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</si>
  <si>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</si>
  <si>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</si>
  <si>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</si>
  <si>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</si>
  <si>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</si>
  <si>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</si>
  <si>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</si>
  <si>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</si>
  <si>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</si>
  <si>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</si>
  <si>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</si>
  <si>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</si>
  <si>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</si>
  <si>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</si>
  <si>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</si>
  <si>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</si>
  <si>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</si>
  <si>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</si>
  <si>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</si>
  <si>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</si>
  <si>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</si>
  <si>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</si>
  <si>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</si>
  <si>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</si>
  <si>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</si>
  <si>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</si>
  <si>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</si>
  <si>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</si>
  <si>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</si>
  <si>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</si>
  <si>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</si>
  <si>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</si>
  <si>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</si>
  <si>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</si>
  <si>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</si>
  <si>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</si>
  <si>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</si>
  <si>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</si>
  <si>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</si>
  <si>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</si>
  <si>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</si>
  <si>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</si>
  <si>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</si>
  <si>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</si>
  <si>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</si>
  <si>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</si>
  <si>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</si>
  <si>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</si>
  <si>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</si>
  <si>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</si>
  <si>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</si>
  <si>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</si>
  <si>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</si>
  <si>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</si>
  <si>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</si>
  <si>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</si>
  <si>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</si>
  <si>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</si>
  <si>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</si>
  <si>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</si>
  <si>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</si>
  <si>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</si>
  <si>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</si>
  <si>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</si>
  <si>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</si>
  <si>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</si>
  <si>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</si>
  <si>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</si>
  <si>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</si>
  <si>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</si>
  <si>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</si>
  <si>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</si>
  <si>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</si>
  <si>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</si>
  <si>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</si>
  <si>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</si>
  <si>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</si>
  <si>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</si>
  <si>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</si>
  <si>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</si>
  <si>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</si>
  <si>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</si>
  <si>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</si>
  <si>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</si>
  <si>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</si>
  <si>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</si>
  <si>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</si>
  <si>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</si>
  <si>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</si>
  <si>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</si>
  <si>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</si>
  <si>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</si>
  <si>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</si>
  <si>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</si>
  <si>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</si>
  <si>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</si>
  <si>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</si>
  <si>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</si>
  <si>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</si>
  <si>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</si>
  <si>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</si>
  <si>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</si>
  <si>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</si>
  <si>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</si>
  <si>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</si>
  <si>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</si>
  <si>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</si>
  <si>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</si>
  <si>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</si>
  <si>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</si>
  <si>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</si>
  <si>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</si>
  <si>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</si>
  <si>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</si>
  <si>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</si>
  <si>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</si>
  <si>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</si>
  <si>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</si>
  <si>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</si>
  <si>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</si>
  <si>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</si>
  <si>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</si>
  <si>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</si>
  <si>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</si>
  <si>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</si>
  <si>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</si>
  <si>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</si>
  <si>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</si>
  <si>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</si>
  <si>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</si>
  <si>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</si>
  <si>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</si>
  <si>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</si>
  <si>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</si>
  <si>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</si>
  <si>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</si>
  <si>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</si>
  <si>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</si>
  <si>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</si>
  <si>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</si>
  <si>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</si>
  <si>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</si>
  <si>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</si>
  <si>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</si>
  <si>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</si>
  <si>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</si>
  <si>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</si>
  <si>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</si>
  <si>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</si>
  <si>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</si>
  <si>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</si>
  <si>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</si>
  <si>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</si>
  <si>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</si>
  <si>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</si>
  <si>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</si>
  <si>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</si>
  <si>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</si>
  <si>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</si>
  <si>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</si>
  <si>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</si>
  <si>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</si>
  <si>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</si>
  <si>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</si>
  <si>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</si>
  <si>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</si>
  <si>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</si>
  <si>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</si>
  <si>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</si>
  <si>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</si>
  <si>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</si>
  <si>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</si>
  <si>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</si>
  <si>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</si>
  <si>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</si>
  <si>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</si>
  <si>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</si>
  <si>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</si>
  <si>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</si>
  <si>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</si>
  <si>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</si>
  <si>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</si>
  <si>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</si>
  <si>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</si>
  <si>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</si>
  <si>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</si>
  <si>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</si>
  <si>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</si>
  <si>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</si>
  <si>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</si>
  <si>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</si>
  <si>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</si>
  <si>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</si>
  <si>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</si>
  <si>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</si>
  <si>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</si>
  <si>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</si>
  <si>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</si>
  <si>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</si>
  <si>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</si>
  <si>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</si>
  <si>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</si>
  <si>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</si>
  <si>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</si>
  <si>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</si>
  <si>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</si>
  <si>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</si>
  <si>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</si>
  <si>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</si>
  <si>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</si>
  <si>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</si>
  <si>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</si>
  <si>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</si>
  <si>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</si>
  <si>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</si>
  <si>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</si>
  <si>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</si>
  <si>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</si>
  <si>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</si>
  <si>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</si>
  <si>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</si>
  <si>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</si>
  <si>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</si>
  <si>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</si>
  <si>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</si>
  <si>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</si>
  <si>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</si>
  <si>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</si>
  <si>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</si>
  <si>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</si>
  <si>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</si>
  <si>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</si>
  <si>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</si>
  <si>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</si>
  <si>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</si>
  <si>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</si>
  <si>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</si>
  <si>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</si>
  <si>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</si>
  <si>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</si>
  <si>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</si>
  <si>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</si>
  <si>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</si>
  <si>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</si>
  <si>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</si>
  <si>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</si>
  <si>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</si>
  <si>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</si>
  <si>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</si>
  <si>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</si>
  <si>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</si>
  <si>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</si>
  <si>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</si>
  <si>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</si>
  <si>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</si>
  <si>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</si>
  <si>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</si>
  <si>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</si>
  <si>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</si>
  <si>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</si>
  <si>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</si>
  <si>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</si>
  <si>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</si>
  <si>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</si>
  <si>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</si>
  <si>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</si>
  <si>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</si>
  <si>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</si>
  <si>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</si>
  <si>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</si>
  <si>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</si>
  <si>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</si>
  <si>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</si>
  <si>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</si>
  <si>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</si>
  <si>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</si>
  <si>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</si>
  <si>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</si>
  <si>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</si>
  <si>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</si>
  <si>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</si>
  <si>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</si>
  <si>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</si>
  <si>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</si>
  <si>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</si>
  <si>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</si>
  <si>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</si>
  <si>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</si>
  <si>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</si>
  <si>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</si>
  <si>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</si>
  <si>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</si>
  <si>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</si>
  <si>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</si>
  <si>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</si>
  <si>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</si>
  <si>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</si>
  <si>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</si>
  <si>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</si>
  <si>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</si>
  <si>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</si>
  <si>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</si>
  <si>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</si>
  <si>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</si>
  <si>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</si>
  <si>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</si>
  <si>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</si>
  <si>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</si>
  <si>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</si>
  <si>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</si>
  <si>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</si>
  <si>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</si>
  <si>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</si>
  <si>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</si>
  <si>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</si>
  <si>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</si>
  <si>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</si>
  <si>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</si>
  <si>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</si>
  <si>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</si>
  <si>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</si>
  <si>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</si>
  <si>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</si>
  <si>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</si>
  <si>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</si>
  <si>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</si>
  <si>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</si>
  <si>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</si>
  <si>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</si>
  <si>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</si>
  <si>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</si>
  <si>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</si>
  <si>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</si>
  <si>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</si>
  <si>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</si>
  <si>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</si>
  <si>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</si>
  <si>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</si>
  <si>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</si>
  <si>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</si>
  <si>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</si>
  <si>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</si>
  <si>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</si>
  <si>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</si>
  <si>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</si>
  <si>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</si>
  <si>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</si>
  <si>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</si>
  <si>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</si>
  <si>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</si>
  <si>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</si>
  <si>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</si>
  <si>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</si>
  <si>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</si>
  <si>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</si>
  <si>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</si>
  <si>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</si>
  <si>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</si>
  <si>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</si>
  <si>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</si>
  <si>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</si>
  <si>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</si>
  <si>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</si>
  <si>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</si>
  <si>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</si>
  <si>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</si>
  <si>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</si>
  <si>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</si>
  <si>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</si>
  <si>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</si>
  <si>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</si>
  <si>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</si>
  <si>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</si>
  <si>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</si>
  <si>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</si>
  <si>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</si>
  <si>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</si>
  <si>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</si>
  <si>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</si>
  <si>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</si>
  <si>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</si>
  <si>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</si>
  <si>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</si>
  <si>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</si>
  <si>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</si>
  <si>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</si>
  <si>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</si>
  <si>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</si>
  <si>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</si>
  <si>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</si>
  <si>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</si>
  <si>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</si>
  <si>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</si>
  <si>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</si>
  <si>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</si>
  <si>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</si>
  <si>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</si>
  <si>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</si>
  <si>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</si>
  <si>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</si>
  <si>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</si>
  <si>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</si>
  <si>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</si>
  <si>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</si>
  <si>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</si>
  <si>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</si>
  <si>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</si>
  <si>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</si>
  <si>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</si>
  <si>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</si>
  <si>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</si>
  <si>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</si>
  <si>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</si>
  <si>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</si>
  <si>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</si>
  <si>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</si>
  <si>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</si>
  <si>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</si>
  <si>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</si>
  <si>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</si>
  <si>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</si>
  <si>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</si>
  <si>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</si>
  <si>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</si>
  <si>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</si>
  <si>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</si>
  <si>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</si>
  <si>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</si>
  <si>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</si>
  <si>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</si>
  <si>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</si>
  <si>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</si>
  <si>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</si>
  <si>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</si>
  <si>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</si>
  <si>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</si>
  <si>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</si>
  <si>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</si>
  <si>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</si>
  <si>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</si>
  <si>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</si>
  <si>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</si>
  <si>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</si>
  <si>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</si>
  <si>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</si>
  <si>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</si>
  <si>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</si>
  <si>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</si>
  <si>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</si>
  <si>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</si>
  <si>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</si>
  <si>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</si>
  <si>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</si>
  <si>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</si>
  <si>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</si>
  <si>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</si>
  <si>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</si>
  <si>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</si>
  <si>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</si>
  <si>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</si>
  <si>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</si>
  <si>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</si>
  <si>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</si>
  <si>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</si>
  <si>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</si>
  <si>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</si>
  <si>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</si>
  <si>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</si>
  <si>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</si>
  <si>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</si>
  <si>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</si>
  <si>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</si>
  <si>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</si>
  <si>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</si>
  <si>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</si>
  <si>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</si>
  <si>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</si>
  <si>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</si>
  <si>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</si>
  <si>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</si>
  <si>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</si>
  <si>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</si>
  <si>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</si>
  <si>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</si>
  <si>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</si>
  <si>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</si>
  <si>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</si>
  <si>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</si>
  <si>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</si>
  <si>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</si>
  <si>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</si>
  <si>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</si>
  <si>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</si>
  <si>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</si>
  <si>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</si>
  <si>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</si>
  <si>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</si>
  <si>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</si>
  <si>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</si>
  <si>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</si>
  <si>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</si>
  <si>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</si>
  <si>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</si>
  <si>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</si>
  <si>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</si>
  <si>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</si>
  <si>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</si>
  <si>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</si>
  <si>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</si>
  <si>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</si>
  <si>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</si>
  <si>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</si>
  <si>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</si>
  <si>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</si>
  <si>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</si>
  <si>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</si>
  <si>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</si>
  <si>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</si>
  <si>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</si>
  <si>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</si>
  <si>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</si>
  <si>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</si>
  <si>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</si>
  <si>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</si>
  <si>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</si>
  <si>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</si>
  <si>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</si>
  <si>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</si>
  <si>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</si>
  <si>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</si>
  <si>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</si>
  <si>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</si>
  <si>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</si>
  <si>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</si>
  <si>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</si>
  <si>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</si>
  <si>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</si>
  <si>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</si>
  <si>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</si>
  <si>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</si>
  <si>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</si>
  <si>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</si>
  <si>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</si>
  <si>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</si>
  <si>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</si>
  <si>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</si>
  <si>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</si>
  <si>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</si>
  <si>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</si>
  <si>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</si>
  <si>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</si>
  <si>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</si>
  <si>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</si>
  <si>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</si>
  <si>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</si>
  <si>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</si>
  <si>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</si>
  <si>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</si>
  <si>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</si>
  <si>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</si>
  <si>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</si>
  <si>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</si>
  <si>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</si>
  <si>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</si>
  <si>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</si>
  <si>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</si>
  <si>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</si>
  <si>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</si>
  <si>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</si>
  <si>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</si>
  <si>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</si>
  <si>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</si>
  <si>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</si>
  <si>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</si>
  <si>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</si>
  <si>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</si>
  <si>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</si>
  <si>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</si>
  <si>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</si>
  <si>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</si>
  <si>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</si>
  <si>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</si>
  <si>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</si>
  <si>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</si>
  <si>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</si>
  <si>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</si>
  <si>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</si>
  <si>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</si>
  <si>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</si>
  <si>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</si>
  <si>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</si>
  <si>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</si>
  <si>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</si>
  <si>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</si>
  <si>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</si>
  <si>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</si>
  <si>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</si>
  <si>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</si>
  <si>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</si>
  <si>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</si>
  <si>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</si>
  <si>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</si>
  <si>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</si>
  <si>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</si>
  <si>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</si>
  <si>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</si>
  <si>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</si>
  <si>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</si>
  <si>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</si>
  <si>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</si>
  <si>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</si>
  <si>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</si>
  <si>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</si>
  <si>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</si>
  <si>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</si>
  <si>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</si>
  <si>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</si>
  <si>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</si>
  <si>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</si>
  <si>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</si>
  <si>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</si>
  <si>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</si>
  <si>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</si>
  <si>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</si>
  <si>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</si>
  <si>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</si>
  <si>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</si>
  <si>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</si>
  <si>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</si>
  <si>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</si>
  <si>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</si>
  <si>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</si>
  <si>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</si>
  <si>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</si>
  <si>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</si>
  <si>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</si>
  <si>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</si>
  <si>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</si>
  <si>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</si>
  <si>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</si>
  <si>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</si>
  <si>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</si>
  <si>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</si>
  <si>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</si>
  <si>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</si>
  <si>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</si>
  <si>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</si>
  <si>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</si>
  <si>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</si>
  <si>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</si>
  <si>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</si>
  <si>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</si>
  <si>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</si>
  <si>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</si>
  <si>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</si>
  <si>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</si>
  <si>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</si>
  <si>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</si>
  <si>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</si>
  <si>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</si>
  <si>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</si>
  <si>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</si>
  <si>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</si>
  <si>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</si>
  <si>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</si>
  <si>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</si>
  <si>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</si>
  <si>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</si>
  <si>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</si>
  <si>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</si>
  <si>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</si>
  <si>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</si>
  <si>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</si>
  <si>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</si>
  <si>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</si>
  <si>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</si>
  <si>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</si>
  <si>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</si>
  <si>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</si>
  <si>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</si>
  <si>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</si>
  <si>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</si>
  <si>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</si>
  <si>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</si>
  <si>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</si>
  <si>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</si>
  <si>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</si>
  <si>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</si>
  <si>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</si>
  <si>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</si>
  <si>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</si>
  <si>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</si>
  <si>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</si>
  <si>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</si>
  <si>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</si>
  <si>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</si>
  <si>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</si>
  <si>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</si>
  <si>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</si>
  <si>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</si>
  <si>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</si>
  <si>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</si>
  <si>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</si>
  <si>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</si>
  <si>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</si>
  <si>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</si>
  <si>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</si>
  <si>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</si>
  <si>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</si>
  <si>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</si>
  <si>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</si>
  <si>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</si>
  <si>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</si>
  <si>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</si>
  <si>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</si>
  <si>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</si>
  <si>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</si>
  <si>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</si>
  <si>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</si>
  <si>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</si>
  <si>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</si>
  <si>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</si>
  <si>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</si>
  <si>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</si>
  <si>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</si>
  <si>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</si>
  <si>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</si>
  <si>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</si>
  <si>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</si>
  <si>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</si>
  <si>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</si>
  <si>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</si>
  <si>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</si>
  <si>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</si>
  <si>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</si>
  <si>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</si>
  <si>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</si>
  <si>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</si>
  <si>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</si>
  <si>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</si>
  <si>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</si>
  <si>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</si>
  <si>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</si>
  <si>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</si>
  <si>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</si>
  <si>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</si>
  <si>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</si>
  <si>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</si>
  <si>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</si>
  <si>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</si>
  <si>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</si>
  <si>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</si>
  <si>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</si>
  <si>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</si>
  <si>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</si>
  <si>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</si>
  <si>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</si>
  <si>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</si>
  <si>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</si>
  <si>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</si>
  <si>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</si>
  <si>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</si>
  <si>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</si>
  <si>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</si>
  <si>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</si>
  <si>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</si>
  <si>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</si>
  <si>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</si>
  <si>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</si>
  <si>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</si>
  <si>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</si>
  <si>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</si>
  <si>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</si>
  <si>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</si>
  <si>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</si>
  <si>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</si>
  <si>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</si>
  <si>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</si>
  <si>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</si>
  <si>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</si>
  <si>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</si>
  <si>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</si>
  <si>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</si>
  <si>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</si>
  <si>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</si>
  <si>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</si>
  <si>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</si>
  <si>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</si>
  <si>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</si>
  <si>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</si>
  <si>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</si>
  <si>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</si>
  <si>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</si>
  <si>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</si>
  <si>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</si>
  <si>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</si>
  <si>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</si>
  <si>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</si>
  <si>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</si>
  <si>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</si>
  <si>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</si>
  <si>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</si>
  <si>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</si>
  <si>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</si>
  <si>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</si>
  <si>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</si>
  <si>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</si>
  <si>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</si>
  <si>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</si>
  <si>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</si>
  <si>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</si>
  <si>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</si>
  <si>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</si>
  <si>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</si>
  <si>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</si>
  <si>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</si>
  <si>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</si>
  <si>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</si>
  <si>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</si>
  <si>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</si>
  <si>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</si>
  <si>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</si>
  <si>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</si>
  <si>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</si>
  <si>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</si>
  <si>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</si>
  <si>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</si>
  <si>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</si>
  <si>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</si>
  <si>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</si>
  <si>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</si>
  <si>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</si>
  <si>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</si>
  <si>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</si>
  <si>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</si>
  <si>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</si>
  <si>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</si>
  <si>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</si>
  <si>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</si>
  <si>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</si>
  <si>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</si>
  <si>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</si>
  <si>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</si>
  <si>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</si>
  <si>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</si>
  <si>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</si>
  <si>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</si>
  <si>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</si>
  <si>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</si>
  <si>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</si>
  <si>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</si>
  <si>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</si>
  <si>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</si>
  <si>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</si>
  <si>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</si>
  <si>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</si>
  <si>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</si>
  <si>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</si>
  <si>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</si>
  <si>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</si>
  <si>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</si>
  <si>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</si>
  <si>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</si>
  <si>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</si>
  <si>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</si>
  <si>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</si>
  <si>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</si>
  <si>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</si>
  <si>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</si>
  <si>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</si>
  <si>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</si>
  <si>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</si>
  <si>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</si>
  <si>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</si>
  <si>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</si>
  <si>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</si>
  <si>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</si>
  <si>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</si>
  <si>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</si>
  <si>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</si>
  <si>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</si>
  <si>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</si>
  <si>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</si>
  <si>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</si>
  <si>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</si>
  <si>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</si>
  <si>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</si>
  <si>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</si>
  <si>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</si>
  <si>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</si>
  <si>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</si>
  <si>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</si>
  <si>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</si>
  <si>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</si>
  <si>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</si>
  <si>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</si>
  <si>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</si>
  <si>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</si>
  <si>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</si>
  <si>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</si>
  <si>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</si>
  <si>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</si>
  <si>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</si>
  <si>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</si>
  <si>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</si>
  <si>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</si>
  <si>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</si>
  <si>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</si>
  <si>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</si>
  <si>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</si>
  <si>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</si>
  <si>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</si>
  <si>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</si>
  <si>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</si>
  <si>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</si>
  <si>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</si>
  <si>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</si>
  <si>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</si>
  <si>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</si>
  <si>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</si>
  <si>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</si>
  <si>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</si>
  <si>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</si>
  <si>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</si>
  <si>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</si>
  <si>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</si>
  <si>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</si>
  <si>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</si>
  <si>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</si>
  <si>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</si>
  <si>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</si>
  <si>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</si>
  <si>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</si>
  <si>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</si>
  <si>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</si>
  <si>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</si>
  <si>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</si>
  <si>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</si>
  <si>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</si>
  <si>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</si>
  <si>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</si>
  <si>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</si>
  <si>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</si>
  <si>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</si>
  <si>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</si>
  <si>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</si>
  <si>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</si>
  <si>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</si>
  <si>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</si>
  <si>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</si>
  <si>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</si>
  <si>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</si>
  <si>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</si>
  <si>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</si>
  <si>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</si>
  <si>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</si>
  <si>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</si>
  <si>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</si>
  <si>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</si>
  <si>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</si>
  <si>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</si>
  <si>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</si>
  <si>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</si>
  <si>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</si>
  <si>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</si>
  <si>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</si>
  <si>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</si>
  <si>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</si>
  <si>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</si>
  <si>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</si>
  <si>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</si>
  <si>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</si>
  <si>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</si>
  <si>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</si>
  <si>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</si>
  <si>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</si>
  <si>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</si>
  <si>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</si>
  <si>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</si>
  <si>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</si>
  <si>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</si>
  <si>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</si>
  <si>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</si>
  <si>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</si>
  <si>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</si>
  <si>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</si>
  <si>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</si>
  <si>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</si>
  <si>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</si>
  <si>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</si>
  <si>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</si>
  <si>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</si>
  <si>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</si>
  <si>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</si>
  <si>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</si>
  <si>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</si>
  <si>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</si>
  <si>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</si>
  <si>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</si>
  <si>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</si>
  <si>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</si>
  <si>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</si>
  <si>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</si>
  <si>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</si>
  <si>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</si>
  <si>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</si>
  <si>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</si>
  <si>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</si>
  <si>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</si>
  <si>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</si>
  <si>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</si>
  <si>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</si>
  <si>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</si>
  <si>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</si>
  <si>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</si>
  <si>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</si>
  <si>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ปตท.คุณาวรรณ วันที่ 1-31 กรกฎาคม  2568</t>
  </si>
  <si>
    <t>สรุปยอดขาย บูธ ปตท.คุณาวรรณ วันที่ 1-31 กรกฎาคม  2568</t>
  </si>
  <si>
    <t>บูธ ปตท.คุณารรณ วันที่ 1-31 กรกฎาคม  2568</t>
  </si>
  <si>
    <t>ชิฟฟ่อน 8 ชิ้น  ขนุนล้วน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</si>
  <si>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</si>
  <si>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</si>
  <si>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</si>
  <si>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</si>
  <si>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</si>
  <si>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</si>
  <si>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</si>
  <si>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เบิกให้ลูกค้า ชิม</t>
  </si>
  <si>
    <t>แถม</t>
  </si>
  <si>
    <t>ขึ้นหิ้ว</t>
  </si>
  <si>
    <t>ขึ้นหิ้ง</t>
  </si>
  <si>
    <t>แถม 4</t>
  </si>
  <si>
    <t>แถม 2</t>
  </si>
  <si>
    <t>แถม 3</t>
  </si>
  <si>
    <t>.</t>
  </si>
  <si>
    <t>ค่าน้ำประปา</t>
  </si>
  <si>
    <t>จัดเบรก 1</t>
  </si>
  <si>
    <t>จัดเบรก 30</t>
  </si>
  <si>
    <t>ครีมฮอร์น วนิลา เนยสด</t>
  </si>
  <si>
    <t>ครีมฮอร์น ใบเตย เนยสด</t>
  </si>
  <si>
    <t>ครีมฮอร์น ช็อกโกแลต เนยสด</t>
  </si>
  <si>
    <t>เค้กบ้าบิ่นมะพร้าวอ่อน 80 กรัม</t>
  </si>
  <si>
    <t>บราวนี่ช็อกโกแลตดูไบ 80 กรัม</t>
  </si>
  <si>
    <t>ระบาย</t>
  </si>
  <si>
    <t>ทาร์ตไข่ชาไทย 50 กรัม</t>
  </si>
  <si>
    <t>พัฒนาชุมชน 1</t>
  </si>
  <si>
    <t>พัฒนาชุมชน 2</t>
  </si>
  <si>
    <t>พัฒนาชนชุม</t>
  </si>
  <si>
    <t>เค้กกล้วยหอมเชดด้าซีส 55 กรัม</t>
  </si>
  <si>
    <t>อำเภอ 30</t>
  </si>
  <si>
    <t>ชึ้นหิ้งพระ</t>
  </si>
  <si>
    <t xml:space="preserve">ระบาย </t>
  </si>
  <si>
    <t>ชิฟฟอนสอดไส้ช็อกโกแลต 90 กรัม</t>
  </si>
  <si>
    <t>ชิฟฟอนสอดไส้มะพร้าว 90 กรัม</t>
  </si>
  <si>
    <t>ชิฟฟอนสอดไส้บลูเบอร์รี่ 90 กรัม</t>
  </si>
  <si>
    <t>ชิฟฟอนสอดไส้วนิลา  90 กรัม</t>
  </si>
  <si>
    <t>ชิฟฟอนสอดไส้สตรอว์เบอร์รี่ 90 กรัม</t>
  </si>
  <si>
    <t>จัดเบรก</t>
  </si>
  <si>
    <t xml:space="preserve">จัดเบรก 6 </t>
  </si>
  <si>
    <t xml:space="preserve">จัดเบรก </t>
  </si>
  <si>
    <t>เจ้หมวย  20</t>
  </si>
  <si>
    <t>หมี่กรอบโบราณ</t>
  </si>
  <si>
    <t>จัดเบรก  5</t>
  </si>
  <si>
    <t>จัดเบรก  80</t>
  </si>
  <si>
    <t>จัดเบรก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</si>
</sst>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N536"/>
  <sheetViews>
    <sheetView zoomScaleNormal="100" workbookViewId="0">
      <pane ySplit="1" topLeftCell="A2" activePane="bottomLeft" state="frozen"/>
      <selection activeCell="B270" sqref="B270"/>
      <selection pane="bottomLeft" activeCell="B270" sqref="B27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4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4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4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4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4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4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4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4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4" ht="25.5" x14ac:dyDescent="0.55000000000000004">
      <c r="A265" s="82" t="s">
        <v>946</v>
      </c>
      <c r="B265" s="10">
        <v>3000000</v>
      </c>
      <c r="C265" s="19" t="s">
        <v>1463</v>
      </c>
      <c r="D265" s="10" t="s">
        <v>434</v>
      </c>
      <c r="E265" s="64">
        <f>+'16'!J265</f>
        <v>0</v>
      </c>
      <c r="F265" s="71"/>
      <c r="G265" s="46">
        <f t="shared" ref="G265:G269" si="0">E265+F265</f>
        <v>0</v>
      </c>
      <c r="H265" s="78">
        <v>0</v>
      </c>
      <c r="I265" s="76">
        <v>0</v>
      </c>
      <c r="J265" s="46">
        <f t="shared" ref="J265:J269" si="1">+G265-H265-K265-I265</f>
        <v>0</v>
      </c>
      <c r="K265" s="72"/>
      <c r="L265" s="20">
        <v>29</v>
      </c>
      <c r="M265" s="65">
        <f t="shared" ref="M265:M269" si="2">+L265*K265</f>
        <v>0</v>
      </c>
      <c r="N265" s="17" t="s">
        <v>1454</v>
      </c>
    </row>
    <row r="266" spans="1:14" ht="25.5" x14ac:dyDescent="0.55000000000000004">
      <c r="A266" s="82" t="s">
        <v>947</v>
      </c>
      <c r="B266" s="10">
        <v>3000001</v>
      </c>
      <c r="C266" s="19" t="s">
        <v>1465</v>
      </c>
      <c r="D266" s="10" t="s">
        <v>434</v>
      </c>
      <c r="E266" s="64">
        <f>+'16'!J266</f>
        <v>0</v>
      </c>
      <c r="F266" s="71"/>
      <c r="G266" s="46">
        <f t="shared" si="0"/>
        <v>0</v>
      </c>
      <c r="H266" s="78">
        <v>0</v>
      </c>
      <c r="I266" s="76">
        <v>0</v>
      </c>
      <c r="J266" s="46">
        <f t="shared" si="1"/>
        <v>0</v>
      </c>
      <c r="K266" s="72"/>
      <c r="L266" s="20">
        <v>29</v>
      </c>
      <c r="M266" s="65">
        <f t="shared" si="2"/>
        <v>0</v>
      </c>
      <c r="N266" s="17" t="s">
        <v>1454</v>
      </c>
    </row>
    <row r="267" spans="1:14" ht="25.5" x14ac:dyDescent="0.55000000000000004">
      <c r="A267" s="82" t="s">
        <v>948</v>
      </c>
      <c r="B267" s="10">
        <v>3000002</v>
      </c>
      <c r="C267" s="19" t="s">
        <v>1464</v>
      </c>
      <c r="D267" s="10" t="s">
        <v>434</v>
      </c>
      <c r="E267" s="64">
        <f>+'16'!J267</f>
        <v>0</v>
      </c>
      <c r="F267" s="71"/>
      <c r="G267" s="46">
        <f t="shared" si="0"/>
        <v>0</v>
      </c>
      <c r="H267" s="78">
        <v>0</v>
      </c>
      <c r="I267" s="76">
        <v>0</v>
      </c>
      <c r="J267" s="46">
        <f t="shared" si="1"/>
        <v>0</v>
      </c>
      <c r="K267" s="72"/>
      <c r="L267" s="20">
        <v>29</v>
      </c>
      <c r="M267" s="65">
        <f t="shared" si="2"/>
        <v>0</v>
      </c>
      <c r="N267" s="17" t="s">
        <v>1454</v>
      </c>
    </row>
    <row r="268" spans="1:14" ht="25.5" x14ac:dyDescent="0.55000000000000004">
      <c r="A268" s="82" t="s">
        <v>949</v>
      </c>
      <c r="B268" s="10">
        <v>3000003</v>
      </c>
      <c r="C268" s="19" t="s">
        <v>1466</v>
      </c>
      <c r="D268" s="10" t="s">
        <v>434</v>
      </c>
      <c r="E268" s="64">
        <f>+'16'!J268</f>
        <v>0</v>
      </c>
      <c r="F268" s="71"/>
      <c r="G268" s="46">
        <f t="shared" si="0"/>
        <v>0</v>
      </c>
      <c r="H268" s="78">
        <v>0</v>
      </c>
      <c r="I268" s="76">
        <v>0</v>
      </c>
      <c r="J268" s="46">
        <f t="shared" si="1"/>
        <v>0</v>
      </c>
      <c r="K268" s="72"/>
      <c r="L268" s="20">
        <v>29</v>
      </c>
      <c r="M268" s="65">
        <f t="shared" si="2"/>
        <v>0</v>
      </c>
      <c r="N268" s="17" t="s">
        <v>1454</v>
      </c>
    </row>
    <row r="269" spans="1:14" ht="25.5" x14ac:dyDescent="0.55000000000000004">
      <c r="A269" s="82" t="s">
        <v>950</v>
      </c>
      <c r="B269" s="10">
        <v>3000004</v>
      </c>
      <c r="C269" s="19" t="s">
        <v>1467</v>
      </c>
      <c r="D269" s="10" t="s">
        <v>434</v>
      </c>
      <c r="E269" s="64">
        <f>+'16'!J269</f>
        <v>0</v>
      </c>
      <c r="F269" s="71"/>
      <c r="G269" s="46">
        <f t="shared" si="0"/>
        <v>0</v>
      </c>
      <c r="H269" s="78">
        <v>0</v>
      </c>
      <c r="I269" s="76">
        <v>0</v>
      </c>
      <c r="J269" s="46">
        <f t="shared" si="1"/>
        <v>0</v>
      </c>
      <c r="K269" s="72"/>
      <c r="L269" s="20">
        <v>29</v>
      </c>
      <c r="M269" s="65">
        <f t="shared" si="2"/>
        <v>0</v>
      </c>
      <c r="N269" s="17" t="s">
        <v>1454</v>
      </c>
    </row>
    <row r="270" spans="1:14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4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4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N269"/>
  <sheetViews>
    <sheetView zoomScaleNormal="100" workbookViewId="0">
      <pane xSplit="1" ySplit="1" topLeftCell="B71" activePane="bottomRight" state="frozen"/>
      <selection activeCell="B270" sqref="B270"/>
      <selection pane="topRight" activeCell="B270" sqref="B270"/>
      <selection pane="bottomLeft" activeCell="B270" sqref="B270"/>
      <selection pane="bottomRight" activeCell="B270" sqref="B27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  <row r="265" spans="2:14" ht="25.5" x14ac:dyDescent="0.55000000000000004">
      <c r="B265" s="10">
        <v>3000000</v>
      </c>
      <c r="C265" s="19" t="s">
        <v>1463</v>
      </c>
      <c r="D265" s="10" t="s">
        <v>434</v>
      </c>
      <c r="E265" s="64">
        <f>+'16'!J265</f>
        <v>0</v>
      </c>
      <c r="F265" s="71"/>
      <c r="G265" s="46">
        <f t="shared" ref="G265:G269" si="0">E265+F265</f>
        <v>0</v>
      </c>
      <c r="H265" s="78">
        <v>0</v>
      </c>
      <c r="I265" s="76">
        <v>0</v>
      </c>
      <c r="J265" s="46">
        <f t="shared" ref="J265:J269" si="1">+G265-H265-K265-I265</f>
        <v>0</v>
      </c>
      <c r="K265" s="72"/>
      <c r="L265" s="20">
        <v>29</v>
      </c>
      <c r="M265" s="65">
        <f t="shared" ref="M265:M269" si="2">+L265*K265</f>
        <v>0</v>
      </c>
      <c r="N265" s="17" t="s">
        <v>1454</v>
      </c>
    </row>
    <row r="266" spans="2:14" ht="25.5" x14ac:dyDescent="0.55000000000000004">
      <c r="B266" s="10">
        <v>3000001</v>
      </c>
      <c r="C266" s="19" t="s">
        <v>1465</v>
      </c>
      <c r="D266" s="10" t="s">
        <v>434</v>
      </c>
      <c r="E266" s="64">
        <f>+'16'!J266</f>
        <v>0</v>
      </c>
      <c r="F266" s="71"/>
      <c r="G266" s="46">
        <f t="shared" si="0"/>
        <v>0</v>
      </c>
      <c r="H266" s="78">
        <v>0</v>
      </c>
      <c r="I266" s="76">
        <v>0</v>
      </c>
      <c r="J266" s="46">
        <f t="shared" si="1"/>
        <v>0</v>
      </c>
      <c r="K266" s="72"/>
      <c r="L266" s="20">
        <v>29</v>
      </c>
      <c r="M266" s="65">
        <f t="shared" si="2"/>
        <v>0</v>
      </c>
      <c r="N266" s="17" t="s">
        <v>1454</v>
      </c>
    </row>
    <row r="267" spans="2:14" ht="25.5" x14ac:dyDescent="0.55000000000000004">
      <c r="B267" s="10">
        <v>3000002</v>
      </c>
      <c r="C267" s="19" t="s">
        <v>1464</v>
      </c>
      <c r="D267" s="10" t="s">
        <v>434</v>
      </c>
      <c r="E267" s="64">
        <f>+'16'!J267</f>
        <v>0</v>
      </c>
      <c r="F267" s="71"/>
      <c r="G267" s="46">
        <f t="shared" si="0"/>
        <v>0</v>
      </c>
      <c r="H267" s="78">
        <v>0</v>
      </c>
      <c r="I267" s="76">
        <v>0</v>
      </c>
      <c r="J267" s="46">
        <f t="shared" si="1"/>
        <v>0</v>
      </c>
      <c r="K267" s="72"/>
      <c r="L267" s="20">
        <v>29</v>
      </c>
      <c r="M267" s="65">
        <f t="shared" si="2"/>
        <v>0</v>
      </c>
      <c r="N267" s="17" t="s">
        <v>1454</v>
      </c>
    </row>
    <row r="268" spans="2:14" ht="25.5" x14ac:dyDescent="0.55000000000000004">
      <c r="B268" s="10">
        <v>3000003</v>
      </c>
      <c r="C268" s="19" t="s">
        <v>1466</v>
      </c>
      <c r="D268" s="10" t="s">
        <v>434</v>
      </c>
      <c r="E268" s="64">
        <f>+'16'!J268</f>
        <v>0</v>
      </c>
      <c r="F268" s="71"/>
      <c r="G268" s="46">
        <f t="shared" si="0"/>
        <v>0</v>
      </c>
      <c r="H268" s="78">
        <v>0</v>
      </c>
      <c r="I268" s="76">
        <v>0</v>
      </c>
      <c r="J268" s="46">
        <f t="shared" si="1"/>
        <v>0</v>
      </c>
      <c r="K268" s="72"/>
      <c r="L268" s="20">
        <v>29</v>
      </c>
      <c r="M268" s="65">
        <f t="shared" si="2"/>
        <v>0</v>
      </c>
      <c r="N268" s="17" t="s">
        <v>1454</v>
      </c>
    </row>
    <row r="269" spans="2:14" ht="25.5" x14ac:dyDescent="0.55000000000000004">
      <c r="B269" s="10">
        <v>3000004</v>
      </c>
      <c r="C269" s="19" t="s">
        <v>1467</v>
      </c>
      <c r="D269" s="10" t="s">
        <v>434</v>
      </c>
      <c r="E269" s="64">
        <f>+'16'!J269</f>
        <v>0</v>
      </c>
      <c r="F269" s="71"/>
      <c r="G269" s="46">
        <f t="shared" si="0"/>
        <v>0</v>
      </c>
      <c r="H269" s="78">
        <v>0</v>
      </c>
      <c r="I269" s="76">
        <v>0</v>
      </c>
      <c r="J269" s="46">
        <f t="shared" si="1"/>
        <v>0</v>
      </c>
      <c r="K269" s="72"/>
      <c r="L269" s="20">
        <v>29</v>
      </c>
      <c r="M269" s="65">
        <f t="shared" si="2"/>
        <v>0</v>
      </c>
      <c r="N269" s="17" t="s">
        <v>1454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7"/>
  <sheetViews>
    <sheetView tabSelected="1" zoomScale="70" zoomScaleNormal="70" workbookViewId="0">
      <pane xSplit="10" ySplit="4" topLeftCell="K61" activePane="bottomRight" state="frozen"/>
      <selection activeCell="B270" sqref="B270"/>
      <selection pane="topRight" activeCell="B270" sqref="B270"/>
      <selection pane="bottomLeft" activeCell="B270" sqref="B270"/>
      <selection pane="bottomRight" activeCell="K81" sqref="K8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75" style="2" customWidth="1"/>
    <col min="10" max="10" width="12.5" style="2" customWidth="1"/>
    <col min="11" max="11" width="12.875" style="2" customWidth="1"/>
    <col min="12" max="12" width="6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3</v>
      </c>
      <c r="J5" s="43">
        <f>E5+F5-H5-K5-I5</f>
        <v>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2600</v>
      </c>
      <c r="N5" s="19"/>
      <c r="O5" s="121">
        <v>18.97</v>
      </c>
      <c r="P5" s="79">
        <f>+K5*O5</f>
        <v>986.43999999999994</v>
      </c>
      <c r="Q5" s="45">
        <v>1</v>
      </c>
      <c r="R5" s="46">
        <f>+'1'!N277</f>
        <v>1760</v>
      </c>
      <c r="S5" s="46">
        <f>+'1'!N282</f>
        <v>185</v>
      </c>
      <c r="T5" s="46">
        <f>+'1'!N280</f>
        <v>0</v>
      </c>
      <c r="U5" s="67">
        <f>+'1'!N278</f>
        <v>0</v>
      </c>
      <c r="V5" s="46">
        <f>+'1'!N281</f>
        <v>0</v>
      </c>
      <c r="W5" s="46">
        <f>+'1'!N279</f>
        <v>0</v>
      </c>
      <c r="X5" s="46">
        <f>+R5-S5-T5-U5-V5-W5</f>
        <v>1575</v>
      </c>
      <c r="Y5" s="46">
        <f>+'1'!N284</f>
        <v>1575</v>
      </c>
      <c r="Z5" s="47">
        <f>+Y5-X5</f>
        <v>0</v>
      </c>
      <c r="AA5" s="47" t="s">
        <v>1363</v>
      </c>
      <c r="AB5" s="47">
        <f>+W5+Y5</f>
        <v>1575</v>
      </c>
      <c r="AC5" s="58">
        <f>+W5+Y5+Z5</f>
        <v>1575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254</v>
      </c>
      <c r="G6" s="43">
        <f t="shared" si="0"/>
        <v>294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97</v>
      </c>
      <c r="J6" s="43">
        <f t="shared" ref="J6:J69" si="1">E6+F6-H6-K6-I6</f>
        <v>20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17700</v>
      </c>
      <c r="N6" s="19"/>
      <c r="O6" s="121">
        <v>36.43</v>
      </c>
      <c r="P6" s="79">
        <f t="shared" ref="P6:P70" si="2">+K6*O6</f>
        <v>6448.11</v>
      </c>
      <c r="Q6" s="45">
        <v>2</v>
      </c>
      <c r="R6" s="46">
        <f>+'2'!N277</f>
        <v>7215</v>
      </c>
      <c r="S6" s="46">
        <f>+'2'!N282</f>
        <v>2770</v>
      </c>
      <c r="T6" s="46">
        <f>+'2'!N280</f>
        <v>0</v>
      </c>
      <c r="U6" s="67">
        <f>+'2'!N278</f>
        <v>0</v>
      </c>
      <c r="V6" s="46">
        <f>+'2'!N281</f>
        <v>0</v>
      </c>
      <c r="W6" s="46">
        <f>+'2'!N279</f>
        <v>2815</v>
      </c>
      <c r="X6" s="46">
        <f>+R6-S6-T6-U6-V6-W6</f>
        <v>1630</v>
      </c>
      <c r="Y6" s="46">
        <f>+'2'!N284</f>
        <v>1630</v>
      </c>
      <c r="Z6" s="47">
        <f t="shared" ref="Z6:Z35" si="3">+Y6-X6</f>
        <v>0</v>
      </c>
      <c r="AA6" s="47" t="s">
        <v>1364</v>
      </c>
      <c r="AB6" s="47">
        <f t="shared" ref="AB6:AB35" si="4">+W6+Y6</f>
        <v>4445</v>
      </c>
      <c r="AC6" s="58">
        <f t="shared" ref="AC6:AC35" si="5">+W6+Y6+Z6</f>
        <v>4445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+'3'!N277</f>
        <v>4120</v>
      </c>
      <c r="S7" s="46">
        <f>+'3'!N282</f>
        <v>1355</v>
      </c>
      <c r="T7" s="46">
        <f>+'3'!N280</f>
        <v>0</v>
      </c>
      <c r="U7" s="46">
        <f>+'3'!N278</f>
        <v>0</v>
      </c>
      <c r="V7" s="46">
        <f>+'3'!N281</f>
        <v>0</v>
      </c>
      <c r="W7" s="46">
        <f>+'3'!N279</f>
        <v>420</v>
      </c>
      <c r="X7" s="46">
        <f>+R7-S7-T7-U7-V7-W7</f>
        <v>2345</v>
      </c>
      <c r="Y7" s="46">
        <f>+'3'!N284</f>
        <v>2345</v>
      </c>
      <c r="Z7" s="47">
        <f>+Y7-X7</f>
        <v>0</v>
      </c>
      <c r="AA7" s="47" t="s">
        <v>1365</v>
      </c>
      <c r="AB7" s="47">
        <f>+W7+Y7</f>
        <v>2765</v>
      </c>
      <c r="AC7" s="58">
        <f t="shared" si="5"/>
        <v>2765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+'4'!N277</f>
        <v>7400</v>
      </c>
      <c r="S8" s="46">
        <f>+'4'!N282</f>
        <v>3150</v>
      </c>
      <c r="T8" s="46">
        <f>+'4'!N280</f>
        <v>0</v>
      </c>
      <c r="U8" s="46">
        <f>+'4'!N278</f>
        <v>0</v>
      </c>
      <c r="V8" s="46">
        <f>+'4'!N281</f>
        <v>0</v>
      </c>
      <c r="W8" s="46">
        <f>+'4'!N279</f>
        <v>2715</v>
      </c>
      <c r="X8" s="46">
        <f t="shared" ref="X8" si="6">+R8-S8-T8-U8-V8-W8</f>
        <v>1535</v>
      </c>
      <c r="Y8" s="46">
        <f>+'4'!N284</f>
        <v>1535</v>
      </c>
      <c r="Z8" s="47">
        <f t="shared" si="3"/>
        <v>0</v>
      </c>
      <c r="AA8" s="47" t="s">
        <v>1366</v>
      </c>
      <c r="AB8" s="47">
        <f t="shared" si="4"/>
        <v>4250</v>
      </c>
      <c r="AC8" s="58">
        <f t="shared" si="5"/>
        <v>4250</v>
      </c>
    </row>
    <row r="9" spans="1:29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46">
        <f>+ยกมา!J9</f>
        <v>5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5</v>
      </c>
      <c r="G9" s="43">
        <f t="shared" si="0"/>
        <v>10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1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3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6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600</v>
      </c>
      <c r="N9" s="19"/>
      <c r="O9" s="90"/>
      <c r="P9" s="79">
        <f t="shared" si="2"/>
        <v>0</v>
      </c>
      <c r="Q9" s="45">
        <v>5</v>
      </c>
      <c r="R9" s="46">
        <f>+'5'!N277</f>
        <v>4490</v>
      </c>
      <c r="S9" s="46">
        <f>+'5'!N282</f>
        <v>1155</v>
      </c>
      <c r="T9" s="46">
        <f>+'5'!N280</f>
        <v>0</v>
      </c>
      <c r="U9" s="46">
        <f>+'5'!N278</f>
        <v>0</v>
      </c>
      <c r="V9" s="46">
        <f>+'5'!N281</f>
        <v>0</v>
      </c>
      <c r="W9" s="46">
        <f>+'5'!N279</f>
        <v>1860</v>
      </c>
      <c r="X9" s="46">
        <f t="shared" ref="X9:X34" si="7">+R9-S9-T9-U9-V9-W9</f>
        <v>1475</v>
      </c>
      <c r="Y9" s="46">
        <f>+'5'!N284</f>
        <v>1475</v>
      </c>
      <c r="Z9" s="47">
        <f t="shared" si="3"/>
        <v>0</v>
      </c>
      <c r="AA9" s="98" t="s">
        <v>1367</v>
      </c>
      <c r="AB9" s="47">
        <f t="shared" si="4"/>
        <v>3335</v>
      </c>
      <c r="AC9" s="58">
        <f t="shared" si="5"/>
        <v>3335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+'6'!N277</f>
        <v>3725</v>
      </c>
      <c r="S10" s="46">
        <f>+'6'!N282</f>
        <v>480</v>
      </c>
      <c r="T10" s="46">
        <f>+'6'!N280</f>
        <v>0</v>
      </c>
      <c r="U10" s="46">
        <f>+'6'!N278</f>
        <v>0</v>
      </c>
      <c r="V10" s="46">
        <f>+'6'!N281</f>
        <v>0</v>
      </c>
      <c r="W10" s="46">
        <f>+'6'!N279</f>
        <v>1065</v>
      </c>
      <c r="X10" s="46">
        <f t="shared" si="7"/>
        <v>2180</v>
      </c>
      <c r="Y10" s="46">
        <f>+'6'!N284</f>
        <v>2180</v>
      </c>
      <c r="Z10" s="47">
        <f t="shared" si="3"/>
        <v>0</v>
      </c>
      <c r="AA10" s="98" t="s">
        <v>1368</v>
      </c>
      <c r="AB10" s="47">
        <f t="shared" si="4"/>
        <v>3245</v>
      </c>
      <c r="AC10" s="58">
        <f t="shared" si="5"/>
        <v>3245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15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121">
        <v>19.36</v>
      </c>
      <c r="P11" s="79">
        <f t="shared" si="2"/>
        <v>271.03999999999996</v>
      </c>
      <c r="Q11" s="45">
        <v>7</v>
      </c>
      <c r="R11" s="46">
        <f>+'7'!N277</f>
        <v>1848</v>
      </c>
      <c r="S11" s="46">
        <f>+'7'!N282</f>
        <v>178</v>
      </c>
      <c r="T11" s="46">
        <f>+'7'!N280</f>
        <v>0</v>
      </c>
      <c r="U11" s="46">
        <f>+'7'!N278</f>
        <v>0</v>
      </c>
      <c r="V11" s="46">
        <f>+'7'!N281</f>
        <v>48</v>
      </c>
      <c r="W11" s="46">
        <f>+'7'!N279</f>
        <v>800</v>
      </c>
      <c r="X11" s="46">
        <f t="shared" si="7"/>
        <v>822</v>
      </c>
      <c r="Y11" s="46">
        <f>+'7'!N284</f>
        <v>822</v>
      </c>
      <c r="Z11" s="47">
        <f t="shared" si="3"/>
        <v>0</v>
      </c>
      <c r="AA11" s="47" t="s">
        <v>1369</v>
      </c>
      <c r="AB11" s="47">
        <f t="shared" si="4"/>
        <v>1622</v>
      </c>
      <c r="AC11" s="58">
        <f t="shared" si="5"/>
        <v>1622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+'8'!N277</f>
        <v>2890</v>
      </c>
      <c r="S12" s="46">
        <f>+'8'!N282</f>
        <v>305</v>
      </c>
      <c r="T12" s="46">
        <f>+'8'!N280</f>
        <v>0</v>
      </c>
      <c r="U12" s="46">
        <f>+'8'!N278</f>
        <v>0</v>
      </c>
      <c r="V12" s="46">
        <f>+'8'!N281</f>
        <v>0</v>
      </c>
      <c r="W12" s="46">
        <f>+'8'!N279</f>
        <v>285</v>
      </c>
      <c r="X12" s="46">
        <f t="shared" si="7"/>
        <v>2300</v>
      </c>
      <c r="Y12" s="46">
        <f>+'8'!N284</f>
        <v>2300</v>
      </c>
      <c r="Z12" s="47">
        <f t="shared" si="3"/>
        <v>0</v>
      </c>
      <c r="AA12" s="47" t="s">
        <v>1363</v>
      </c>
      <c r="AB12" s="47">
        <f t="shared" si="4"/>
        <v>2585</v>
      </c>
      <c r="AC12" s="58">
        <f t="shared" si="5"/>
        <v>2585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+'9'!N277</f>
        <v>8198</v>
      </c>
      <c r="S13" s="46">
        <f>+'9'!N282</f>
        <v>1608</v>
      </c>
      <c r="T13" s="46">
        <f>+'9'!N280</f>
        <v>0</v>
      </c>
      <c r="U13" s="46">
        <f>+'9'!N278</f>
        <v>0</v>
      </c>
      <c r="V13" s="46">
        <f>+'9'!N281</f>
        <v>0</v>
      </c>
      <c r="W13" s="46">
        <f>+'9'!N279</f>
        <v>4300</v>
      </c>
      <c r="X13" s="46">
        <f>+R13-S13-T13-U13-V13-W13</f>
        <v>2290</v>
      </c>
      <c r="Y13" s="46">
        <f>+'9'!N284</f>
        <v>2290</v>
      </c>
      <c r="Z13" s="47">
        <f t="shared" si="3"/>
        <v>0</v>
      </c>
      <c r="AA13" s="47" t="s">
        <v>1364</v>
      </c>
      <c r="AB13" s="47">
        <f t="shared" si="4"/>
        <v>6590</v>
      </c>
      <c r="AC13" s="58">
        <f t="shared" si="5"/>
        <v>6590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+'10'!N277</f>
        <v>3495</v>
      </c>
      <c r="S14" s="46">
        <f>+'10'!N282</f>
        <v>779</v>
      </c>
      <c r="T14" s="46">
        <f>+'10'!N280</f>
        <v>0</v>
      </c>
      <c r="U14" s="46">
        <f>+'10'!N278</f>
        <v>0</v>
      </c>
      <c r="V14" s="46">
        <f>+'10'!N281</f>
        <v>0</v>
      </c>
      <c r="W14" s="46">
        <f>+'10'!N279</f>
        <v>912</v>
      </c>
      <c r="X14" s="46">
        <f t="shared" si="7"/>
        <v>1804</v>
      </c>
      <c r="Y14" s="46">
        <f>+'10'!N284</f>
        <v>1804</v>
      </c>
      <c r="Z14" s="47">
        <f t="shared" si="3"/>
        <v>0</v>
      </c>
      <c r="AA14" s="47" t="s">
        <v>1365</v>
      </c>
      <c r="AB14" s="47">
        <f t="shared" si="4"/>
        <v>2716</v>
      </c>
      <c r="AC14" s="58">
        <f t="shared" si="5"/>
        <v>2716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+'11'!N277</f>
        <v>4300</v>
      </c>
      <c r="S15" s="46">
        <f>+'11'!N282</f>
        <v>2084</v>
      </c>
      <c r="T15" s="46">
        <f>+'11'!N280</f>
        <v>0</v>
      </c>
      <c r="U15" s="46">
        <f>+'11'!N278</f>
        <v>0</v>
      </c>
      <c r="V15" s="46">
        <f>+'11'!N281</f>
        <v>0</v>
      </c>
      <c r="W15" s="46">
        <f>+'11'!N279</f>
        <v>2064</v>
      </c>
      <c r="X15" s="46">
        <f t="shared" si="7"/>
        <v>152</v>
      </c>
      <c r="Y15" s="46">
        <f>+'11'!N284</f>
        <v>152</v>
      </c>
      <c r="Z15" s="47">
        <f t="shared" si="3"/>
        <v>0</v>
      </c>
      <c r="AA15" s="47" t="s">
        <v>1366</v>
      </c>
      <c r="AB15" s="47">
        <f t="shared" si="4"/>
        <v>2216</v>
      </c>
      <c r="AC15" s="58">
        <f t="shared" si="5"/>
        <v>2216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+'12'!N277</f>
        <v>2230</v>
      </c>
      <c r="S16" s="46">
        <f>+'12'!N282</f>
        <v>1088</v>
      </c>
      <c r="T16" s="46">
        <f>+'12'!N280</f>
        <v>0</v>
      </c>
      <c r="U16" s="67">
        <f>+'12'!N278</f>
        <v>0</v>
      </c>
      <c r="V16" s="46">
        <f>+'12'!N281</f>
        <v>0</v>
      </c>
      <c r="W16" s="46">
        <f>+'12'!N279</f>
        <v>322</v>
      </c>
      <c r="X16" s="46">
        <f t="shared" si="7"/>
        <v>820</v>
      </c>
      <c r="Y16" s="46">
        <f>+'12'!N284</f>
        <v>820</v>
      </c>
      <c r="Z16" s="47">
        <f t="shared" si="3"/>
        <v>0</v>
      </c>
      <c r="AA16" s="98" t="s">
        <v>1367</v>
      </c>
      <c r="AB16" s="47">
        <f t="shared" si="4"/>
        <v>1142</v>
      </c>
      <c r="AC16" s="58">
        <f t="shared" si="5"/>
        <v>1142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+'13'!N278</f>
        <v>7755</v>
      </c>
      <c r="S17" s="46">
        <f>+'13'!N283</f>
        <v>4092</v>
      </c>
      <c r="T17" s="46">
        <f>+'13'!N281</f>
        <v>0</v>
      </c>
      <c r="U17" s="67">
        <f>+'13'!N279</f>
        <v>15</v>
      </c>
      <c r="V17" s="46">
        <f>+'13'!N282</f>
        <v>0</v>
      </c>
      <c r="W17" s="46">
        <f>+'13'!N280</f>
        <v>2407</v>
      </c>
      <c r="X17" s="46">
        <f>+R17-S17-T17-U17-V17-W17</f>
        <v>1241</v>
      </c>
      <c r="Y17" s="46">
        <f>+'13'!N285</f>
        <v>1241</v>
      </c>
      <c r="Z17" s="47">
        <f t="shared" si="3"/>
        <v>0</v>
      </c>
      <c r="AA17" s="98" t="s">
        <v>1368</v>
      </c>
      <c r="AB17" s="47">
        <f t="shared" si="4"/>
        <v>3648</v>
      </c>
      <c r="AC17" s="58">
        <f t="shared" si="5"/>
        <v>3648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2</v>
      </c>
      <c r="J18" s="43">
        <f t="shared" si="1"/>
        <v>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21">
        <v>19.12</v>
      </c>
      <c r="P18" s="79">
        <f t="shared" si="2"/>
        <v>229.44</v>
      </c>
      <c r="Q18" s="45">
        <v>14</v>
      </c>
      <c r="R18" s="46">
        <f>+'14'!N279</f>
        <v>3835</v>
      </c>
      <c r="S18" s="46">
        <f>+'14'!N284</f>
        <v>1176</v>
      </c>
      <c r="T18" s="46">
        <f>+'14'!N282</f>
        <v>0</v>
      </c>
      <c r="U18" s="67">
        <f>+'14'!N280</f>
        <v>0</v>
      </c>
      <c r="V18" s="46">
        <f>+'14'!N283</f>
        <v>0</v>
      </c>
      <c r="W18" s="46">
        <f>+'14'!N281</f>
        <v>2141</v>
      </c>
      <c r="X18" s="46">
        <f t="shared" si="7"/>
        <v>518</v>
      </c>
      <c r="Y18" s="46">
        <f>+'14'!N286</f>
        <v>518</v>
      </c>
      <c r="Z18" s="47">
        <f t="shared" si="3"/>
        <v>0</v>
      </c>
      <c r="AA18" s="47" t="s">
        <v>1369</v>
      </c>
      <c r="AB18" s="99">
        <f t="shared" si="4"/>
        <v>2659</v>
      </c>
      <c r="AC18" s="58">
        <f t="shared" si="5"/>
        <v>2659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+'15'!N279</f>
        <v>1375</v>
      </c>
      <c r="S19" s="46">
        <f>+'15'!N284</f>
        <v>214</v>
      </c>
      <c r="T19" s="46">
        <f>+'15'!N282</f>
        <v>0</v>
      </c>
      <c r="U19" s="67">
        <f>+'15'!N280</f>
        <v>0</v>
      </c>
      <c r="V19" s="46">
        <f>+'15'!N283</f>
        <v>0</v>
      </c>
      <c r="W19" s="46">
        <f>+'15'!N281</f>
        <v>655</v>
      </c>
      <c r="X19" s="46">
        <f t="shared" si="7"/>
        <v>506</v>
      </c>
      <c r="Y19" s="46">
        <f>+'15'!N286</f>
        <v>506</v>
      </c>
      <c r="Z19" s="47">
        <f t="shared" si="3"/>
        <v>0</v>
      </c>
      <c r="AA19" s="47" t="s">
        <v>1363</v>
      </c>
      <c r="AB19" s="47">
        <f t="shared" si="4"/>
        <v>1161</v>
      </c>
      <c r="AC19" s="58">
        <f t="shared" si="5"/>
        <v>1161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390</v>
      </c>
      <c r="N20" s="19"/>
      <c r="O20" s="90">
        <v>22.25</v>
      </c>
      <c r="P20" s="79">
        <f t="shared" si="2"/>
        <v>133.5</v>
      </c>
      <c r="Q20" s="45">
        <v>16</v>
      </c>
      <c r="R20" s="46">
        <f>+'16'!N278</f>
        <v>5580</v>
      </c>
      <c r="S20" s="46">
        <f>+'16'!N283</f>
        <v>2310</v>
      </c>
      <c r="T20" s="46">
        <f>+'16'!N281</f>
        <v>0</v>
      </c>
      <c r="U20" s="67">
        <f>+'16'!N279</f>
        <v>0</v>
      </c>
      <c r="V20" s="46">
        <f>+'16'!N282</f>
        <v>0</v>
      </c>
      <c r="W20" s="46">
        <f>+'16'!N280</f>
        <v>2286</v>
      </c>
      <c r="X20" s="46">
        <f t="shared" si="7"/>
        <v>984</v>
      </c>
      <c r="Y20" s="46">
        <f>+'16'!N285</f>
        <v>984</v>
      </c>
      <c r="Z20" s="47">
        <f t="shared" si="3"/>
        <v>0</v>
      </c>
      <c r="AA20" s="47" t="s">
        <v>1364</v>
      </c>
      <c r="AB20" s="47">
        <f t="shared" si="4"/>
        <v>3270</v>
      </c>
      <c r="AC20" s="58">
        <f t="shared" si="5"/>
        <v>3270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+'17'!N280</f>
        <v>3942</v>
      </c>
      <c r="S21" s="46">
        <f>+'17'!N285</f>
        <v>1082</v>
      </c>
      <c r="T21" s="46">
        <f>+'17'!N283</f>
        <v>0</v>
      </c>
      <c r="U21" s="67">
        <f>+'17'!N281</f>
        <v>0</v>
      </c>
      <c r="V21" s="46">
        <f>+'17'!N284</f>
        <v>0</v>
      </c>
      <c r="W21" s="46">
        <f>+'17'!N282</f>
        <v>1705</v>
      </c>
      <c r="X21" s="46">
        <f t="shared" si="7"/>
        <v>1155</v>
      </c>
      <c r="Y21" s="46">
        <f>+'17'!N287</f>
        <v>1155</v>
      </c>
      <c r="Z21" s="47">
        <f t="shared" si="3"/>
        <v>0</v>
      </c>
      <c r="AA21" s="47" t="s">
        <v>1365</v>
      </c>
      <c r="AB21" s="47">
        <f t="shared" si="4"/>
        <v>2860</v>
      </c>
      <c r="AC21" s="58">
        <f t="shared" si="5"/>
        <v>2860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74</v>
      </c>
      <c r="G22" s="43">
        <f t="shared" si="0"/>
        <v>90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5</v>
      </c>
      <c r="J22" s="43">
        <f t="shared" si="1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7300</v>
      </c>
      <c r="N22" s="19"/>
      <c r="O22" s="121">
        <v>27.98</v>
      </c>
      <c r="P22" s="79">
        <f t="shared" si="2"/>
        <v>2042.54</v>
      </c>
      <c r="Q22" s="45">
        <v>18</v>
      </c>
      <c r="R22" s="46">
        <f>+'18'!N280</f>
        <v>1075</v>
      </c>
      <c r="S22" s="46">
        <f>+'18'!N285</f>
        <v>250</v>
      </c>
      <c r="T22" s="46">
        <f>+'18'!N283</f>
        <v>0</v>
      </c>
      <c r="U22" s="67">
        <f>+'18'!N281</f>
        <v>0</v>
      </c>
      <c r="V22" s="46">
        <f>+'18'!N284</f>
        <v>0</v>
      </c>
      <c r="W22" s="46">
        <f>+'18'!N282</f>
        <v>190</v>
      </c>
      <c r="X22" s="46">
        <f t="shared" si="7"/>
        <v>635</v>
      </c>
      <c r="Y22" s="46">
        <f>+'18'!N287</f>
        <v>635</v>
      </c>
      <c r="Z22" s="47">
        <f t="shared" si="3"/>
        <v>0</v>
      </c>
      <c r="AA22" s="47" t="s">
        <v>1366</v>
      </c>
      <c r="AB22" s="47">
        <f t="shared" si="4"/>
        <v>825</v>
      </c>
      <c r="AC22" s="58">
        <f t="shared" si="5"/>
        <v>825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+'19'!N281</f>
        <v>620</v>
      </c>
      <c r="S23" s="46">
        <f>+'19'!N286</f>
        <v>0</v>
      </c>
      <c r="T23" s="46">
        <f>+'19'!N284</f>
        <v>0</v>
      </c>
      <c r="U23" s="67">
        <f>+'19'!N282</f>
        <v>0</v>
      </c>
      <c r="V23" s="46">
        <f>+'19'!N285</f>
        <v>0</v>
      </c>
      <c r="W23" s="46">
        <f>+'19'!N283</f>
        <v>0</v>
      </c>
      <c r="X23" s="46">
        <f t="shared" si="7"/>
        <v>620</v>
      </c>
      <c r="Y23" s="46">
        <f>+'19'!N288</f>
        <v>620</v>
      </c>
      <c r="Z23" s="47">
        <f t="shared" si="3"/>
        <v>0</v>
      </c>
      <c r="AA23" s="98" t="s">
        <v>1367</v>
      </c>
      <c r="AB23" s="47">
        <f t="shared" si="4"/>
        <v>620</v>
      </c>
      <c r="AC23" s="58">
        <f t="shared" si="5"/>
        <v>620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20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21">
        <v>38.659999999999997</v>
      </c>
      <c r="P24" s="79">
        <f t="shared" si="2"/>
        <v>695.87999999999988</v>
      </c>
      <c r="Q24" s="45">
        <v>20</v>
      </c>
      <c r="R24" s="46">
        <f>+'20'!N280</f>
        <v>1881</v>
      </c>
      <c r="S24" s="46">
        <f>+'20'!N285</f>
        <v>245</v>
      </c>
      <c r="T24" s="46">
        <f>+'20'!N283</f>
        <v>0</v>
      </c>
      <c r="U24" s="67">
        <f>+'20'!N281</f>
        <v>0</v>
      </c>
      <c r="V24" s="46">
        <f>+'20'!N284</f>
        <v>0</v>
      </c>
      <c r="W24" s="46">
        <f>+'20'!N282</f>
        <v>400</v>
      </c>
      <c r="X24" s="46">
        <f t="shared" si="7"/>
        <v>1236</v>
      </c>
      <c r="Y24" s="46">
        <f>+'20'!N287</f>
        <v>1236</v>
      </c>
      <c r="Z24" s="47">
        <f t="shared" si="3"/>
        <v>0</v>
      </c>
      <c r="AA24" s="98" t="s">
        <v>1368</v>
      </c>
      <c r="AB24" s="47">
        <f t="shared" si="4"/>
        <v>1636</v>
      </c>
      <c r="AC24" s="58">
        <f t="shared" si="5"/>
        <v>1636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+'21'!N281</f>
        <v>1286</v>
      </c>
      <c r="S25" s="46">
        <f>+'21'!N286</f>
        <v>171</v>
      </c>
      <c r="T25" s="46">
        <f>+'21'!N284</f>
        <v>0</v>
      </c>
      <c r="U25" s="67">
        <f>+'21'!N282</f>
        <v>0</v>
      </c>
      <c r="V25" s="46">
        <f>+'21'!N285</f>
        <v>0</v>
      </c>
      <c r="W25" s="46">
        <f>+'21'!N283</f>
        <v>450</v>
      </c>
      <c r="X25" s="46">
        <f t="shared" si="7"/>
        <v>665</v>
      </c>
      <c r="Y25" s="46">
        <f>+'21'!N288</f>
        <v>665</v>
      </c>
      <c r="Z25" s="47">
        <f t="shared" si="3"/>
        <v>0</v>
      </c>
      <c r="AA25" s="47" t="s">
        <v>1369</v>
      </c>
      <c r="AB25" s="47">
        <f t="shared" si="4"/>
        <v>1115</v>
      </c>
      <c r="AC25" s="58">
        <f t="shared" si="5"/>
        <v>1115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+'22'!N278</f>
        <v>1850</v>
      </c>
      <c r="S26" s="46">
        <f>+'22'!N283</f>
        <v>0</v>
      </c>
      <c r="T26" s="46">
        <f>+'22'!N281</f>
        <v>0</v>
      </c>
      <c r="U26" s="67">
        <f>+'22'!N279</f>
        <v>0</v>
      </c>
      <c r="V26" s="46">
        <f>+'22'!N282</f>
        <v>0</v>
      </c>
      <c r="W26" s="46">
        <f>+'22'!N280</f>
        <v>1750</v>
      </c>
      <c r="X26" s="46">
        <f t="shared" si="7"/>
        <v>100</v>
      </c>
      <c r="Y26" s="46">
        <f>+'22'!N285</f>
        <v>100</v>
      </c>
      <c r="Z26" s="47">
        <f t="shared" si="3"/>
        <v>0</v>
      </c>
      <c r="AA26" s="47" t="s">
        <v>1363</v>
      </c>
      <c r="AB26" s="47">
        <f t="shared" si="4"/>
        <v>1850</v>
      </c>
      <c r="AC26" s="58">
        <f t="shared" si="5"/>
        <v>1850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E27+F27-H27-K27-I27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+'23'!N278</f>
        <v>5755</v>
      </c>
      <c r="S27" s="46">
        <f>+'23'!N283</f>
        <v>1575</v>
      </c>
      <c r="T27" s="46">
        <f>+'23'!N281</f>
        <v>0</v>
      </c>
      <c r="U27" s="67">
        <f>+'23'!N279</f>
        <v>0</v>
      </c>
      <c r="V27" s="46">
        <f>+'23'!N282</f>
        <v>0</v>
      </c>
      <c r="W27" s="46">
        <f>+'23'!N280</f>
        <v>2650</v>
      </c>
      <c r="X27" s="46">
        <f>+R27-S27-T27-U27-V27-W27</f>
        <v>1530</v>
      </c>
      <c r="Y27" s="46">
        <f>+'23'!N285</f>
        <v>1530</v>
      </c>
      <c r="Z27" s="47">
        <f>+Y27-X27</f>
        <v>0</v>
      </c>
      <c r="AA27" s="47" t="s">
        <v>1364</v>
      </c>
      <c r="AB27" s="47">
        <f t="shared" si="4"/>
        <v>4180</v>
      </c>
      <c r="AC27" s="58">
        <f t="shared" si="5"/>
        <v>4180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17</v>
      </c>
      <c r="G28" s="43">
        <f t="shared" si="0"/>
        <v>19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121">
        <v>30.86</v>
      </c>
      <c r="P28" s="79">
        <f t="shared" si="2"/>
        <v>308.60000000000002</v>
      </c>
      <c r="Q28" s="45">
        <v>24</v>
      </c>
      <c r="R28" s="46">
        <f>+'24'!N278</f>
        <v>950</v>
      </c>
      <c r="S28" s="46">
        <f>+'24'!N283</f>
        <v>200</v>
      </c>
      <c r="T28" s="46">
        <f>+'24'!N281</f>
        <v>0</v>
      </c>
      <c r="U28" s="67">
        <f>+'24'!N279</f>
        <v>15</v>
      </c>
      <c r="V28" s="46">
        <f>+'24'!N282</f>
        <v>0</v>
      </c>
      <c r="W28" s="46">
        <f>+'24'!N280</f>
        <v>130</v>
      </c>
      <c r="X28" s="46">
        <f t="shared" si="7"/>
        <v>605</v>
      </c>
      <c r="Y28" s="46">
        <f>+'24'!N285</f>
        <v>605</v>
      </c>
      <c r="Z28" s="47">
        <f t="shared" si="3"/>
        <v>0</v>
      </c>
      <c r="AA28" s="47" t="s">
        <v>1365</v>
      </c>
      <c r="AB28" s="47">
        <f t="shared" si="4"/>
        <v>735</v>
      </c>
      <c r="AC28" s="58">
        <f t="shared" si="5"/>
        <v>735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+'25'!N278</f>
        <v>5035</v>
      </c>
      <c r="S29" s="46">
        <f>+'25'!N283</f>
        <v>965</v>
      </c>
      <c r="T29" s="46">
        <f>+'25'!N281</f>
        <v>0</v>
      </c>
      <c r="U29" s="67">
        <f>+'25'!N279</f>
        <v>15</v>
      </c>
      <c r="V29" s="46">
        <f>+'25'!N282</f>
        <v>0</v>
      </c>
      <c r="W29" s="46">
        <f>+'25'!N280</f>
        <v>1980</v>
      </c>
      <c r="X29" s="46">
        <f t="shared" si="7"/>
        <v>2075</v>
      </c>
      <c r="Y29" s="46">
        <f>+'25'!N285</f>
        <v>2075</v>
      </c>
      <c r="Z29" s="47">
        <f t="shared" si="3"/>
        <v>0</v>
      </c>
      <c r="AA29" s="47" t="s">
        <v>1366</v>
      </c>
      <c r="AB29" s="47">
        <f t="shared" si="4"/>
        <v>4055</v>
      </c>
      <c r="AC29" s="58">
        <f t="shared" si="5"/>
        <v>4055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+'26'!N279</f>
        <v>1390</v>
      </c>
      <c r="S30" s="46">
        <f>+'26'!N284</f>
        <v>360</v>
      </c>
      <c r="T30" s="46">
        <f>+'26'!N282</f>
        <v>0</v>
      </c>
      <c r="U30" s="67">
        <f>+'26'!N280</f>
        <v>0</v>
      </c>
      <c r="V30" s="46">
        <f>+'26'!N283</f>
        <v>0</v>
      </c>
      <c r="W30" s="46">
        <f>+'26'!N281</f>
        <v>760</v>
      </c>
      <c r="X30" s="46">
        <f t="shared" si="7"/>
        <v>270</v>
      </c>
      <c r="Y30" s="46">
        <f>+'26'!N286</f>
        <v>270</v>
      </c>
      <c r="Z30" s="47">
        <f t="shared" si="3"/>
        <v>0</v>
      </c>
      <c r="AA30" s="98" t="s">
        <v>1367</v>
      </c>
      <c r="AB30" s="47">
        <f t="shared" si="4"/>
        <v>1030</v>
      </c>
      <c r="AC30" s="58">
        <f t="shared" si="5"/>
        <v>1030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69</v>
      </c>
      <c r="G31" s="43">
        <f t="shared" si="0"/>
        <v>77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4</v>
      </c>
      <c r="J31" s="43">
        <f t="shared" si="1"/>
        <v>16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5700</v>
      </c>
      <c r="N31" s="19"/>
      <c r="O31" s="121">
        <v>34.64</v>
      </c>
      <c r="P31" s="79">
        <f t="shared" si="2"/>
        <v>1974.48</v>
      </c>
      <c r="Q31" s="45">
        <v>27</v>
      </c>
      <c r="R31" s="46">
        <f>+'27'!N279</f>
        <v>4560</v>
      </c>
      <c r="S31" s="46">
        <f>+'27'!N284</f>
        <v>1165</v>
      </c>
      <c r="T31" s="46">
        <f>+'27'!N282</f>
        <v>0</v>
      </c>
      <c r="U31" s="67">
        <f>+'27'!N280</f>
        <v>0</v>
      </c>
      <c r="V31" s="46">
        <f>+'27'!N283</f>
        <v>0</v>
      </c>
      <c r="W31" s="46">
        <f>+'27'!N281</f>
        <v>1295</v>
      </c>
      <c r="X31" s="46">
        <f t="shared" si="7"/>
        <v>2100</v>
      </c>
      <c r="Y31" s="46">
        <f>+'27'!N286</f>
        <v>2100</v>
      </c>
      <c r="Z31" s="47">
        <f t="shared" si="3"/>
        <v>0</v>
      </c>
      <c r="AA31" s="98" t="s">
        <v>1368</v>
      </c>
      <c r="AB31" s="47">
        <f t="shared" si="4"/>
        <v>3395</v>
      </c>
      <c r="AC31" s="58">
        <f t="shared" si="5"/>
        <v>3395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0"/>
        <v>19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2340</v>
      </c>
      <c r="N32" s="19"/>
      <c r="O32" s="90">
        <v>46.37</v>
      </c>
      <c r="P32" s="79">
        <f t="shared" si="2"/>
        <v>834.66</v>
      </c>
      <c r="Q32" s="45">
        <v>28</v>
      </c>
      <c r="R32" s="46">
        <f>+'28'!N279</f>
        <v>3490</v>
      </c>
      <c r="S32" s="46">
        <f>+'28'!N284</f>
        <v>1255</v>
      </c>
      <c r="T32" s="46">
        <f>+'28'!N282</f>
        <v>0</v>
      </c>
      <c r="U32" s="67">
        <f>+'28'!N280</f>
        <v>0</v>
      </c>
      <c r="V32" s="46">
        <f>+'28'!N283</f>
        <v>0</v>
      </c>
      <c r="W32" s="46">
        <f>+'28'!N281</f>
        <v>1340</v>
      </c>
      <c r="X32" s="46">
        <f t="shared" si="7"/>
        <v>895</v>
      </c>
      <c r="Y32" s="46">
        <f>+'28'!N286</f>
        <v>895</v>
      </c>
      <c r="Z32" s="47">
        <f t="shared" si="3"/>
        <v>0</v>
      </c>
      <c r="AA32" s="47" t="s">
        <v>1369</v>
      </c>
      <c r="AB32" s="47">
        <f t="shared" si="4"/>
        <v>2235</v>
      </c>
      <c r="AC32" s="58">
        <f t="shared" si="5"/>
        <v>2235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14</v>
      </c>
      <c r="G33" s="43">
        <f t="shared" si="0"/>
        <v>16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1300</v>
      </c>
      <c r="N33" s="19"/>
      <c r="O33" s="90">
        <v>38.9</v>
      </c>
      <c r="P33" s="79">
        <f t="shared" si="2"/>
        <v>389</v>
      </c>
      <c r="Q33" s="45">
        <v>29</v>
      </c>
      <c r="R33" s="46">
        <f>+'29'!N279</f>
        <v>3445</v>
      </c>
      <c r="S33" s="46">
        <f>+'29'!N284</f>
        <v>350</v>
      </c>
      <c r="T33" s="46">
        <f>+'28'!N282</f>
        <v>0</v>
      </c>
      <c r="U33" s="67">
        <f>+'29'!N280</f>
        <v>0</v>
      </c>
      <c r="V33" s="46">
        <f>+'29'!N283</f>
        <v>0</v>
      </c>
      <c r="W33" s="46">
        <f>+'29'!N281</f>
        <v>50</v>
      </c>
      <c r="X33" s="46">
        <f t="shared" ref="X33" si="8">+R33-S33-T33-U33-V33-W33</f>
        <v>3045</v>
      </c>
      <c r="Y33" s="46">
        <f>+'29'!N286</f>
        <v>3045</v>
      </c>
      <c r="Z33" s="47">
        <f t="shared" ref="Z33" si="9">+Y33-X33</f>
        <v>0</v>
      </c>
      <c r="AA33" s="47" t="s">
        <v>1363</v>
      </c>
      <c r="AB33" s="47">
        <f t="shared" si="4"/>
        <v>3095</v>
      </c>
      <c r="AC33" s="58">
        <f t="shared" si="5"/>
        <v>3095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+'30'!N279</f>
        <v>3580</v>
      </c>
      <c r="S34" s="46">
        <f>+'30'!N284</f>
        <v>760</v>
      </c>
      <c r="T34" s="46">
        <f>+'30'!N282</f>
        <v>0</v>
      </c>
      <c r="U34" s="67">
        <f>+'30'!N280</f>
        <v>0</v>
      </c>
      <c r="V34" s="46">
        <f>+'30'!N283</f>
        <v>0</v>
      </c>
      <c r="W34" s="46">
        <f>+'30'!N281</f>
        <v>2330</v>
      </c>
      <c r="X34" s="46">
        <f t="shared" si="7"/>
        <v>490</v>
      </c>
      <c r="Y34" s="46">
        <f>+'30'!N286</f>
        <v>490</v>
      </c>
      <c r="Z34" s="47">
        <f t="shared" si="3"/>
        <v>0</v>
      </c>
      <c r="AA34" s="47" t="s">
        <v>1364</v>
      </c>
      <c r="AB34" s="47">
        <f t="shared" si="4"/>
        <v>2820</v>
      </c>
      <c r="AC34" s="58">
        <f t="shared" si="5"/>
        <v>2820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+'31.'!N280</f>
        <v>700</v>
      </c>
      <c r="S35" s="46">
        <f>+'31.'!N285</f>
        <v>300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+'31.'!N282</f>
        <v>400</v>
      </c>
      <c r="X35" s="46">
        <f>+R35-S35-T35-U35-V35-W35</f>
        <v>0</v>
      </c>
      <c r="Y35" s="46">
        <f>+'31.'!N287</f>
        <v>0</v>
      </c>
      <c r="Z35" s="47">
        <f t="shared" si="3"/>
        <v>0</v>
      </c>
      <c r="AA35" s="47" t="s">
        <v>1365</v>
      </c>
      <c r="AB35" s="47">
        <f t="shared" si="4"/>
        <v>400</v>
      </c>
      <c r="AC35" s="58">
        <f t="shared" si="5"/>
        <v>400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109775</v>
      </c>
      <c r="S36" s="48">
        <f t="shared" si="10"/>
        <v>31607</v>
      </c>
      <c r="T36" s="48">
        <f t="shared" si="10"/>
        <v>0</v>
      </c>
      <c r="U36" s="48">
        <f t="shared" si="10"/>
        <v>45</v>
      </c>
      <c r="V36" s="48">
        <f t="shared" si="10"/>
        <v>48</v>
      </c>
      <c r="W36" s="48">
        <f t="shared" si="10"/>
        <v>40477</v>
      </c>
      <c r="X36" s="48">
        <f t="shared" si="10"/>
        <v>37598</v>
      </c>
      <c r="Y36" s="48">
        <f t="shared" si="10"/>
        <v>37598</v>
      </c>
      <c r="Z36" s="48">
        <f t="shared" si="10"/>
        <v>0</v>
      </c>
      <c r="AA36" s="48">
        <f t="shared" si="10"/>
        <v>0</v>
      </c>
      <c r="AB36" s="48">
        <f>SUM(AB5:AB35)</f>
        <v>78075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30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2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1250</v>
      </c>
      <c r="N39" s="19"/>
      <c r="O39" s="90">
        <v>27.84</v>
      </c>
      <c r="P39" s="79">
        <f t="shared" si="2"/>
        <v>696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2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850</v>
      </c>
      <c r="N40" s="19"/>
      <c r="O40" s="90">
        <v>27.12</v>
      </c>
      <c r="P40" s="79">
        <f t="shared" si="2"/>
        <v>461.04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9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7</v>
      </c>
      <c r="G41" s="43">
        <f t="shared" si="0"/>
        <v>16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90">
        <v>15.42</v>
      </c>
      <c r="P41" s="79">
        <f t="shared" si="2"/>
        <v>246.72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E45+F45-H45-K45-I45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20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950</v>
      </c>
      <c r="N46" s="19"/>
      <c r="O46" s="121">
        <v>17.78</v>
      </c>
      <c r="P46" s="79">
        <f t="shared" si="2"/>
        <v>337.82000000000005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20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900</v>
      </c>
      <c r="N47" s="19"/>
      <c r="O47" s="121">
        <v>17.989999999999998</v>
      </c>
      <c r="P47" s="79">
        <f t="shared" si="2"/>
        <v>323.82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12</v>
      </c>
      <c r="G48" s="43">
        <f t="shared" si="0"/>
        <v>21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1000</v>
      </c>
      <c r="N48" s="19"/>
      <c r="O48" s="121">
        <v>18.32</v>
      </c>
      <c r="P48" s="79">
        <f t="shared" si="2"/>
        <v>366.4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550</v>
      </c>
      <c r="N49" s="19"/>
      <c r="O49" s="121">
        <v>20.059999999999999</v>
      </c>
      <c r="P49" s="79">
        <f t="shared" si="2"/>
        <v>220.66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17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1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16</v>
      </c>
      <c r="G53" s="43">
        <f t="shared" si="0"/>
        <v>25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1100</v>
      </c>
      <c r="N53" s="19"/>
      <c r="O53" s="121">
        <v>16.37</v>
      </c>
      <c r="P53" s="79">
        <f t="shared" si="2"/>
        <v>360.14000000000004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121">
        <v>31.29</v>
      </c>
      <c r="P57" s="79">
        <f t="shared" si="2"/>
        <v>31.29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121">
        <v>31.07</v>
      </c>
      <c r="P58" s="79">
        <f t="shared" si="2"/>
        <v>93.210000000000008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1">
        <v>29.83</v>
      </c>
      <c r="P59" s="79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1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21">
        <v>26.69</v>
      </c>
      <c r="P62" s="79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15</v>
      </c>
      <c r="G64" s="43">
        <f t="shared" si="0"/>
        <v>27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1200</v>
      </c>
      <c r="N64" s="19"/>
      <c r="O64" s="90">
        <v>23.69</v>
      </c>
      <c r="P64" s="79">
        <f t="shared" si="2"/>
        <v>568.56000000000006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19</v>
      </c>
      <c r="G65" s="43">
        <f t="shared" si="0"/>
        <v>21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900</v>
      </c>
      <c r="N65" s="19"/>
      <c r="O65" s="90">
        <v>22.49</v>
      </c>
      <c r="P65" s="79">
        <f t="shared" si="2"/>
        <v>404.82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19</v>
      </c>
      <c r="G66" s="43">
        <f t="shared" si="0"/>
        <v>20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1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850</v>
      </c>
      <c r="N66" s="19"/>
      <c r="O66" s="90">
        <v>23.12</v>
      </c>
      <c r="P66" s="79">
        <f t="shared" si="2"/>
        <v>393.04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7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2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1300</v>
      </c>
      <c r="N74" s="19"/>
      <c r="O74" s="90">
        <v>17.09</v>
      </c>
      <c r="P74" s="79">
        <f t="shared" si="12"/>
        <v>444.34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19</v>
      </c>
      <c r="G77" s="43">
        <f t="shared" si="0"/>
        <v>24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90">
        <v>25.15</v>
      </c>
      <c r="P77" s="79">
        <f t="shared" si="12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3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3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2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35</v>
      </c>
      <c r="N79" s="19"/>
      <c r="O79" s="90">
        <v>30.84</v>
      </c>
      <c r="P79" s="79">
        <f t="shared" si="12"/>
        <v>30.84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55</v>
      </c>
      <c r="N81" s="19"/>
      <c r="O81" s="90">
        <v>11.58</v>
      </c>
      <c r="P81" s="79">
        <f t="shared" si="12"/>
        <v>11.58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3</v>
      </c>
      <c r="G83" s="43">
        <f t="shared" si="0"/>
        <v>3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1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2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100</v>
      </c>
      <c r="N83" s="19"/>
      <c r="O83" s="90">
        <v>18.14</v>
      </c>
      <c r="P83" s="79">
        <f t="shared" si="12"/>
        <v>36.28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</v>
      </c>
      <c r="G112" s="43">
        <f t="shared" si="13"/>
        <v>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2</v>
      </c>
      <c r="J112" s="43">
        <f t="shared" si="11"/>
        <v>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121">
        <v>34.25</v>
      </c>
      <c r="P112" s="79">
        <f t="shared" si="12"/>
        <v>137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20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21">
        <v>22.55</v>
      </c>
      <c r="P113" s="79">
        <f t="shared" si="12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840</v>
      </c>
      <c r="N115" s="19"/>
      <c r="O115" s="90">
        <v>23.61</v>
      </c>
      <c r="P115" s="79">
        <f t="shared" si="12"/>
        <v>330.53999999999996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1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2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3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3">
        <f t="shared" si="13"/>
        <v>3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150</v>
      </c>
      <c r="N125" s="19"/>
      <c r="O125" s="90">
        <v>33</v>
      </c>
      <c r="P125" s="79">
        <f t="shared" si="12"/>
        <v>99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110</v>
      </c>
      <c r="G131" s="43">
        <f t="shared" si="13"/>
        <v>112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109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5450</v>
      </c>
      <c r="N131" s="19"/>
      <c r="O131" s="90">
        <v>9.91</v>
      </c>
      <c r="P131" s="79">
        <f t="shared" si="12"/>
        <v>1080.19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13"/>
        <v>17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2</v>
      </c>
      <c r="J132" s="43">
        <f t="shared" si="11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12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720</v>
      </c>
      <c r="N132" s="19"/>
      <c r="O132" s="90">
        <v>16.690000000000001</v>
      </c>
      <c r="P132" s="79">
        <f t="shared" si="12"/>
        <v>200.28000000000003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47</v>
      </c>
      <c r="G133" s="43">
        <f t="shared" si="13"/>
        <v>53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9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2200</v>
      </c>
      <c r="N133" s="19"/>
      <c r="O133" s="90">
        <v>24.21</v>
      </c>
      <c r="P133" s="79">
        <f t="shared" si="12"/>
        <v>1065.24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2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2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</v>
      </c>
      <c r="N154" s="19"/>
      <c r="O154" s="90">
        <v>16.16</v>
      </c>
      <c r="P154" s="79">
        <f t="shared" si="19"/>
        <v>32.32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350</v>
      </c>
      <c r="N175" s="19"/>
      <c r="O175" s="121">
        <v>23.02</v>
      </c>
      <c r="P175" s="79">
        <f t="shared" si="19"/>
        <v>161.13999999999999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5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5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19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</v>
      </c>
      <c r="G193" s="43">
        <f t="shared" si="18"/>
        <v>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180</v>
      </c>
      <c r="N193" s="19"/>
      <c r="O193" s="90">
        <v>38</v>
      </c>
      <c r="P193" s="79">
        <f t="shared" si="19"/>
        <v>114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14</v>
      </c>
      <c r="G194" s="43">
        <f t="shared" si="18"/>
        <v>27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1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3000</v>
      </c>
      <c r="N194" s="19"/>
      <c r="O194" s="90">
        <v>73</v>
      </c>
      <c r="P194" s="79">
        <f t="shared" si="19"/>
        <v>1825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10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10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9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1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90</v>
      </c>
      <c r="N201" s="19"/>
      <c r="O201" s="90">
        <v>60</v>
      </c>
      <c r="P201" s="79">
        <f t="shared" si="19"/>
        <v>60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9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9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3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6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540</v>
      </c>
      <c r="N202" s="19"/>
      <c r="O202" s="90">
        <v>60</v>
      </c>
      <c r="P202" s="79">
        <f t="shared" si="19"/>
        <v>360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9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9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4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5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450</v>
      </c>
      <c r="N203" s="19"/>
      <c r="O203" s="90">
        <v>60</v>
      </c>
      <c r="P203" s="79">
        <f t="shared" si="19"/>
        <v>300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7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7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7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19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3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16</v>
      </c>
      <c r="G209" s="43">
        <f t="shared" si="18"/>
        <v>19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1</v>
      </c>
      <c r="J209" s="43">
        <f t="shared" si="23"/>
        <v>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90">
        <v>83</v>
      </c>
      <c r="P209" s="79">
        <f t="shared" si="1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75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130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130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57</v>
      </c>
      <c r="J215" s="43">
        <f t="shared" si="23"/>
        <v>48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25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50</v>
      </c>
      <c r="N215" s="19"/>
      <c r="O215" s="90">
        <v>10.4</v>
      </c>
      <c r="P215" s="79">
        <f t="shared" si="19"/>
        <v>260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81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200</v>
      </c>
      <c r="G216" s="43">
        <f t="shared" si="25"/>
        <v>281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30</v>
      </c>
      <c r="J216" s="43">
        <f t="shared" si="23"/>
        <v>122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129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490</v>
      </c>
      <c r="N216" s="19"/>
      <c r="O216" s="90">
        <v>9</v>
      </c>
      <c r="P216" s="79">
        <f t="shared" si="19"/>
        <v>1161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40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40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11</v>
      </c>
      <c r="J217" s="43">
        <f t="shared" si="23"/>
        <v>27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7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7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7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19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600</v>
      </c>
      <c r="G224" s="43">
        <f t="shared" si="25"/>
        <v>619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37</v>
      </c>
      <c r="J224" s="43">
        <f t="shared" si="23"/>
        <v>428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154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100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75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50</v>
      </c>
      <c r="G226" s="43">
        <f t="shared" si="25"/>
        <v>50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50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1750</v>
      </c>
      <c r="N226" s="19"/>
      <c r="O226" s="90">
        <v>23.7</v>
      </c>
      <c r="P226" s="79">
        <f t="shared" si="26"/>
        <v>1185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137</v>
      </c>
      <c r="G227" s="43">
        <f t="shared" si="25"/>
        <v>137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137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3425</v>
      </c>
      <c r="N227" s="19"/>
      <c r="O227" s="90">
        <v>20.36</v>
      </c>
      <c r="P227" s="79">
        <f t="shared" si="26"/>
        <v>2789.3199999999997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80</v>
      </c>
      <c r="G241" s="43">
        <f t="shared" si="25"/>
        <v>80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80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8000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1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1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55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1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1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6</v>
      </c>
      <c r="G249" s="43">
        <f t="shared" si="25"/>
        <v>6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200</v>
      </c>
      <c r="G253" s="43">
        <f t="shared" si="25"/>
        <v>200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200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3000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100</v>
      </c>
      <c r="G254" s="43">
        <f t="shared" si="25"/>
        <v>100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100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1500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5</v>
      </c>
      <c r="G256" s="43">
        <f t="shared" si="25"/>
        <v>5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5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145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4</v>
      </c>
      <c r="G257" s="43">
        <f t="shared" si="25"/>
        <v>4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4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116</v>
      </c>
      <c r="N257" s="19"/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x14ac:dyDescent="0.55000000000000004">
      <c r="A258" s="10"/>
      <c r="B258" s="10">
        <v>1114501</v>
      </c>
      <c r="C258" s="19" t="s">
        <v>1449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50</v>
      </c>
      <c r="G258" s="43">
        <f t="shared" si="25"/>
        <v>50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50</v>
      </c>
      <c r="L258" s="20">
        <v>60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3000</v>
      </c>
      <c r="N258" s="17" t="s">
        <v>1454</v>
      </c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x14ac:dyDescent="0.55000000000000004">
      <c r="A259" s="10"/>
      <c r="B259" s="10">
        <v>1114501</v>
      </c>
      <c r="C259" s="19" t="s">
        <v>1450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85</v>
      </c>
      <c r="G259" s="43">
        <f t="shared" si="25"/>
        <v>85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6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79</v>
      </c>
      <c r="L259" s="20">
        <v>60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4680</v>
      </c>
      <c r="N259" s="17" t="s">
        <v>1454</v>
      </c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55000000000000004">
      <c r="A260" s="10"/>
      <c r="B260" s="10">
        <v>1114501</v>
      </c>
      <c r="C260" s="19" t="s">
        <v>1451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50</v>
      </c>
      <c r="G260" s="43">
        <f t="shared" si="25"/>
        <v>50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2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48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2880</v>
      </c>
      <c r="N260" s="17" t="s">
        <v>1454</v>
      </c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x14ac:dyDescent="0.55000000000000004">
      <c r="A261" s="10"/>
      <c r="B261" s="10">
        <v>20060020</v>
      </c>
      <c r="C261" s="19" t="s">
        <v>1452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30</v>
      </c>
      <c r="G261" s="43">
        <f t="shared" si="25"/>
        <v>30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30</v>
      </c>
      <c r="L261" s="20">
        <v>19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1050</v>
      </c>
      <c r="N261" s="17" t="s">
        <v>1454</v>
      </c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55000000000000004">
      <c r="A262" s="10"/>
      <c r="B262" s="10">
        <v>20059076</v>
      </c>
      <c r="C262" s="19" t="s">
        <v>1453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13</v>
      </c>
      <c r="G262" s="43">
        <f t="shared" si="25"/>
        <v>13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75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13</v>
      </c>
      <c r="L262" s="20">
        <v>19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585</v>
      </c>
      <c r="N262" s="17" t="s">
        <v>1454</v>
      </c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x14ac:dyDescent="0.55000000000000004">
      <c r="A263" s="10"/>
      <c r="B263" s="10">
        <v>20059799</v>
      </c>
      <c r="C263" s="19" t="s">
        <v>1455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12</v>
      </c>
      <c r="G263" s="43">
        <f t="shared" si="25"/>
        <v>12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2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10</v>
      </c>
      <c r="L263" s="20">
        <v>19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350</v>
      </c>
      <c r="N263" s="17" t="s">
        <v>1454</v>
      </c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x14ac:dyDescent="0.55000000000000004">
      <c r="A264" s="10"/>
      <c r="B264" s="10">
        <v>20059085</v>
      </c>
      <c r="C264" s="19" t="s">
        <v>1459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80</v>
      </c>
      <c r="G264" s="43">
        <f t="shared" si="25"/>
        <v>80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30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80</v>
      </c>
      <c r="L264" s="20">
        <v>10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2220</v>
      </c>
      <c r="N264" s="17" t="s">
        <v>1454</v>
      </c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x14ac:dyDescent="0.55000000000000004">
      <c r="A265" s="10"/>
      <c r="B265" s="10">
        <v>3000000</v>
      </c>
      <c r="C265" s="19" t="s">
        <v>1463</v>
      </c>
      <c r="D265" s="10" t="s">
        <v>434</v>
      </c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6</v>
      </c>
      <c r="G265" s="43">
        <f t="shared" si="25"/>
        <v>6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6</v>
      </c>
      <c r="L265" s="20">
        <v>29</v>
      </c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174</v>
      </c>
      <c r="N265" s="17" t="s">
        <v>1454</v>
      </c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x14ac:dyDescent="0.55000000000000004">
      <c r="A266" s="10"/>
      <c r="B266" s="10">
        <v>3000001</v>
      </c>
      <c r="C266" s="19" t="s">
        <v>1465</v>
      </c>
      <c r="D266" s="10" t="s">
        <v>434</v>
      </c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6</v>
      </c>
      <c r="G266" s="43">
        <f t="shared" si="25"/>
        <v>6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6</v>
      </c>
      <c r="L266" s="20">
        <v>29</v>
      </c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174</v>
      </c>
      <c r="N266" s="17" t="s">
        <v>1454</v>
      </c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x14ac:dyDescent="0.55000000000000004">
      <c r="A267" s="10"/>
      <c r="B267" s="10">
        <v>3000002</v>
      </c>
      <c r="C267" s="19" t="s">
        <v>1464</v>
      </c>
      <c r="D267" s="10" t="s">
        <v>434</v>
      </c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6</v>
      </c>
      <c r="G267" s="43">
        <f t="shared" si="25"/>
        <v>6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0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6</v>
      </c>
      <c r="L267" s="20">
        <v>29</v>
      </c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174</v>
      </c>
      <c r="N267" s="17" t="s">
        <v>1454</v>
      </c>
      <c r="O267" s="90"/>
      <c r="P267" s="79">
        <f t="shared" si="26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x14ac:dyDescent="0.55000000000000004">
      <c r="A268" s="10"/>
      <c r="B268" s="10">
        <v>3000003</v>
      </c>
      <c r="C268" s="19" t="s">
        <v>1466</v>
      </c>
      <c r="D268" s="10" t="s">
        <v>434</v>
      </c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4</v>
      </c>
      <c r="G268" s="43">
        <f t="shared" si="25"/>
        <v>4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0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4</v>
      </c>
      <c r="L268" s="20">
        <v>29</v>
      </c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116</v>
      </c>
      <c r="N268" s="17" t="s">
        <v>1454</v>
      </c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x14ac:dyDescent="0.55000000000000004">
      <c r="A269" s="10"/>
      <c r="B269" s="10">
        <v>3000004</v>
      </c>
      <c r="C269" s="19" t="s">
        <v>1467</v>
      </c>
      <c r="D269" s="10" t="s">
        <v>434</v>
      </c>
      <c r="E269" s="46">
        <f>+ยกมา!J269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5</v>
      </c>
      <c r="G269" s="43">
        <f t="shared" si="25"/>
        <v>5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1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30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4</v>
      </c>
      <c r="L269" s="20">
        <v>29</v>
      </c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116</v>
      </c>
      <c r="N269" s="17" t="s">
        <v>1454</v>
      </c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x14ac:dyDescent="0.55000000000000004">
      <c r="A270" s="10"/>
      <c r="B270" s="10">
        <v>1100044</v>
      </c>
      <c r="C270" s="19" t="s">
        <v>1472</v>
      </c>
      <c r="D270" s="10" t="s">
        <v>434</v>
      </c>
      <c r="E270" s="46">
        <f>+ยกมา!J270</f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6</v>
      </c>
      <c r="G270" s="43">
        <f t="shared" si="25"/>
        <v>6</v>
      </c>
      <c r="H270" s="78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I270" s="76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43">
        <f t="shared" si="30"/>
        <v>4</v>
      </c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2</v>
      </c>
      <c r="L270" s="20">
        <v>35</v>
      </c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70</v>
      </c>
      <c r="N270" s="17" t="s">
        <v>16</v>
      </c>
      <c r="O270" s="90"/>
      <c r="P270" s="79">
        <f t="shared" si="26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x14ac:dyDescent="0.55000000000000004">
      <c r="A271" s="10"/>
      <c r="B271" s="10"/>
      <c r="C271" s="19"/>
      <c r="D271" s="10"/>
      <c r="E271" s="46">
        <f>+ยกมา!J271</f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3">
        <f t="shared" si="25"/>
        <v>0</v>
      </c>
      <c r="H271" s="78">
        <f>+'1'!H271+'2'!H271+'3'!H271+'4'!H271+'5'!H271+'6'!H271+'7'!H271+'8'!H271+'9'!H271+'10'!H271+'11'!H271+'12'!H271+'13'!H271+'14'!H271+'15'!H271+'16'!H271+'17'!H271+'18'!H271+'19'!H271+'20'!H271+'21'!H271+'22'!H271+'23'!H271+'24'!H271+'25'!H271+'26'!H271+'27'!H271+'28'!H271+'29'!H271+'30'!H271+'31.'!H271</f>
        <v>0</v>
      </c>
      <c r="I271" s="76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43">
        <f t="shared" si="30"/>
        <v>0</v>
      </c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20"/>
      <c r="M271" s="44">
        <f>+'1'!M271+'2'!M271+'3'!M271+'4'!M271+'5'!M271+'6'!M271+'7'!M271+'8'!M271+'9'!M271+'10'!M271+'11'!M271+'12'!M271+'13'!M271+'14'!M271+'15'!M271+'16'!M271+'17'!M271+'18'!M271+'19'!M271+'20'!M271+'21'!M271+'22'!M271+'23'!M271+'24'!M271+'25'!M271+'26'!M271+'27'!M271+'28'!M271+'29'!M271+'30'!M271+'31.'!M271</f>
        <v>0</v>
      </c>
      <c r="N271" s="17" t="s">
        <v>16</v>
      </c>
      <c r="O271" s="90"/>
      <c r="P271" s="79">
        <f t="shared" si="26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x14ac:dyDescent="0.55000000000000004">
      <c r="A272" s="10"/>
      <c r="B272" s="10"/>
      <c r="C272" s="19"/>
      <c r="D272" s="10"/>
      <c r="E272" s="46">
        <f>+ยกมา!J272</f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3">
        <f t="shared" si="25"/>
        <v>0</v>
      </c>
      <c r="H272" s="78">
        <f>+'1'!H272+'2'!H272+'3'!H272+'4'!H272+'5'!H272+'6'!H272+'7'!H272+'8'!H272+'9'!H272+'10'!H272+'11'!H272+'12'!H272+'13'!H272+'14'!H272+'15'!H272+'16'!H272+'17'!H272+'18'!H272+'19'!H272+'20'!H272+'21'!H272+'22'!H272+'23'!H272+'24'!H272+'25'!H272+'26'!H272+'27'!H272+'28'!H272+'29'!H272+'30'!H272+'31.'!H272</f>
        <v>0</v>
      </c>
      <c r="I272" s="76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43">
        <f t="shared" si="30"/>
        <v>0</v>
      </c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20"/>
      <c r="M272" s="44">
        <f>+'1'!M272+'2'!M272+'3'!M272+'4'!M272+'5'!M272+'6'!M272+'7'!M272+'8'!M272+'9'!M272+'10'!M272+'11'!M272+'12'!M272+'13'!M272+'14'!M272+'15'!M272+'16'!M272+'17'!M272+'18'!M272+'19'!M272+'20'!M272+'21'!M272+'22'!M272+'23'!M272+'24'!M272+'25'!M272+'26'!M272+'27'!M272+'28'!M272+'29'!M272+'30'!M272+'31.'!M272</f>
        <v>0</v>
      </c>
      <c r="N272" s="17" t="s">
        <v>16</v>
      </c>
      <c r="O272" s="90"/>
      <c r="P272" s="79">
        <f t="shared" si="26"/>
        <v>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9" x14ac:dyDescent="0.55000000000000004">
      <c r="A273" s="10"/>
      <c r="B273" s="10"/>
      <c r="C273" s="19"/>
      <c r="D273" s="10"/>
      <c r="E273" s="46">
        <f>+ยกมา!J273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3">
        <f t="shared" si="25"/>
        <v>0</v>
      </c>
      <c r="H273" s="78">
        <f>+'1'!H273+'2'!H273+'3'!H273+'4'!H273+'5'!H273+'6'!H273+'7'!H273+'8'!H273+'9'!H273+'10'!H273+'11'!H273+'12'!H273+'13'!H273+'14'!H273+'15'!H273+'16'!H273+'17'!H273+'18'!H273+'19'!H273+'20'!H273+'21'!H273+'22'!H273+'23'!H273+'24'!H273+'25'!H273+'26'!H273+'27'!H273+'28'!H273+'29'!H273+'30'!H273+'31.'!H273</f>
        <v>0</v>
      </c>
      <c r="I273" s="76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43">
        <f t="shared" si="30"/>
        <v>0</v>
      </c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20"/>
      <c r="M273" s="44">
        <f>+'1'!M273+'2'!M273+'3'!M273+'4'!M273+'5'!M273+'6'!M273+'7'!M273+'8'!M273+'9'!M273+'10'!M273+'11'!M273+'12'!M273+'13'!M273+'14'!M273+'15'!M273+'16'!M273+'17'!M273+'18'!M273+'19'!M273+'20'!M273+'21'!M273+'22'!M273+'23'!M273+'24'!M273+'25'!M273+'26'!M273+'27'!M273+'28'!M273+'29'!M273+'30'!M273+'31.'!M273</f>
        <v>0</v>
      </c>
      <c r="N273" s="17"/>
      <c r="O273" s="90"/>
      <c r="P273" s="79">
        <f t="shared" si="26"/>
        <v>0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9" x14ac:dyDescent="0.55000000000000004">
      <c r="A274" s="10"/>
      <c r="B274" s="10"/>
      <c r="C274" s="19"/>
      <c r="D274" s="10"/>
      <c r="E274" s="46">
        <f>+ยกมา!J274</f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3">
        <f t="shared" si="25"/>
        <v>0</v>
      </c>
      <c r="H274" s="78">
        <f>+'1'!H274+'2'!H274+'3'!H274+'4'!H274+'5'!H274+'6'!H274+'7'!H274+'8'!H274+'9'!H274+'10'!H274+'11'!H274+'12'!H274+'13'!H274+'14'!H274+'15'!H274+'16'!H274+'17'!H274+'18'!H274+'19'!H274+'20'!H274+'21'!H274+'22'!H274+'23'!H274+'24'!H274+'25'!H274+'26'!H274+'27'!H274+'28'!H274+'29'!H274+'30'!H274+'31.'!H274</f>
        <v>0</v>
      </c>
      <c r="I274" s="76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43">
        <f t="shared" si="30"/>
        <v>0</v>
      </c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20"/>
      <c r="M274" s="44">
        <f>+'1'!M274+'2'!M274+'3'!M274+'4'!M274+'5'!M274+'6'!M274+'7'!M274+'8'!M274+'9'!M274+'10'!M274+'11'!M274+'12'!M274+'13'!M274+'14'!M274+'15'!M274+'16'!M274+'17'!M274+'18'!M274+'19'!M274+'20'!M274+'21'!M274+'22'!M274+'23'!M274+'24'!M274+'25'!M274+'26'!M274+'27'!M274+'28'!M274+'29'!M274+'30'!M274+'31.'!M274</f>
        <v>0</v>
      </c>
      <c r="N274" s="17"/>
      <c r="O274" s="90"/>
      <c r="P274" s="79">
        <f t="shared" si="26"/>
        <v>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9" x14ac:dyDescent="0.55000000000000004">
      <c r="A275" s="10"/>
      <c r="B275" s="10"/>
      <c r="C275" s="19"/>
      <c r="D275" s="10"/>
      <c r="E275" s="46">
        <f>+ยกมา!J275</f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3">
        <f t="shared" si="25"/>
        <v>0</v>
      </c>
      <c r="H275" s="78">
        <f>+'1'!H275+'2'!H275+'3'!H275+'4'!H275+'5'!H275+'6'!H275+'7'!H275+'8'!H275+'9'!H275+'10'!H275+'11'!H275+'12'!H275+'13'!H275+'14'!H275+'15'!H275+'16'!H275+'17'!H275+'18'!H275+'19'!H275+'20'!H275+'21'!H275+'22'!H275+'23'!H275+'24'!H275+'25'!H275+'26'!H275+'27'!H275+'28'!H275+'29'!H275+'30'!H275+'31.'!H275</f>
        <v>0</v>
      </c>
      <c r="I275" s="76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43">
        <f t="shared" si="30"/>
        <v>0</v>
      </c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20"/>
      <c r="M275" s="44">
        <f>+'1'!M275+'2'!M275+'3'!M275+'4'!M275+'5'!M275+'6'!M275+'7'!M275+'8'!M275+'9'!M275+'10'!M275+'11'!M275+'12'!M275+'13'!M275+'14'!M275+'15'!M275+'16'!M275+'17'!M275+'18'!M275+'19'!M275+'20'!M275+'21'!M275+'22'!M275+'23'!M275+'24'!M275+'25'!M275+'26'!M275+'27'!M275+'28'!M275+'29'!M275+'30'!M275+'31.'!M275</f>
        <v>0</v>
      </c>
      <c r="N275" s="17" t="s">
        <v>16</v>
      </c>
      <c r="O275" s="90"/>
      <c r="P275" s="79">
        <f t="shared" si="26"/>
        <v>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9" x14ac:dyDescent="0.55000000000000004">
      <c r="A276" s="10"/>
      <c r="B276" s="10"/>
      <c r="C276" s="19"/>
      <c r="D276" s="10"/>
      <c r="E276" s="46">
        <f>+ยกมา!J274</f>
        <v>0</v>
      </c>
      <c r="F276" s="44">
        <f>+'1'!F275+'2'!F275+'3'!F283+'4'!F275+'5'!F275+'6'!F275+'7'!F276+'8'!F276+'9'!F275+'10'!F274+'11'!F275+'12'!F274+'13'!F275+'14'!F277+'15'!F277+'16'!F277+'17'!F279+'18'!F279+'19'!F279+'20'!F279+'21'!F280+'22'!F276+'23'!F276+'24'!F276+'25'!F277+'26'!F278+'27'!F278+'28'!F278+'29'!F278+'30'!F278+'31.'!F279</f>
        <v>0</v>
      </c>
      <c r="G276" s="43"/>
      <c r="H276" s="78">
        <f>+'1'!H283+'2'!H283+'3'!H283+'4'!H282+'5'!H282+'6'!H282+'7'!H280+'8'!H282+'9'!H281+'10'!H277+'11'!H277+'12'!H277+'13'!H277+'14'!H278+'15'!H278+'16'!H277+'17'!H279+'18'!H279+'19'!H280+'20'!H279+'21'!H280+'22'!H277+'23'!H277+'24'!H277+'25'!H277+'26'!H278+'27'!H278+'28'!H278+'29'!H278+'30'!H278+'31.'!H279</f>
        <v>0</v>
      </c>
      <c r="I276" s="76">
        <f>+'1'!I283+'2'!I283+'3'!I283+'4'!I282+'5'!I282+'6'!I282+'7'!I280+'8'!I282+'9'!I281+'10'!I277+'11'!I277+'12'!I277+'13'!I277+'14'!I278+'15'!I278+'16'!I277+'17'!I279+'18'!I279+'19'!I280+'20'!I279+'21'!I280+'22'!I277+'23'!I277+'24'!I277+'25'!I277+'26'!I278+'27'!I278+'28'!I278+'29'!I278+'30'!I278+'31.'!I279</f>
        <v>0</v>
      </c>
      <c r="J276" s="43">
        <f t="shared" ref="J276" si="31">E276+F276-H276-I276</f>
        <v>0</v>
      </c>
      <c r="K276" s="44">
        <f>'1'!V22</f>
        <v>0</v>
      </c>
      <c r="L276" s="20"/>
      <c r="M276" s="44">
        <f>+'1'!M279+'2'!M283+'3'!M283+'4'!M282+'5'!M282+'6'!M282+'7'!M280+'8'!M282+'9'!M281+'10'!M277+'11'!M277+'12'!M277+'13'!M277+'14'!M278+'15'!M278+'16'!M277+'17'!M279+'18'!M279+'19'!M280+'20'!M279+'21'!M280+'22'!M277+'23'!M277+'24'!M277+'25'!M277+'26'!M278+'27'!M278+'28'!M278+'29'!M278+'30'!M278+'31.'!M279</f>
        <v>0</v>
      </c>
      <c r="N276" s="17"/>
      <c r="O276" s="90"/>
      <c r="P276" s="79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9" s="49" customFormat="1" ht="25.5" customHeight="1" x14ac:dyDescent="0.55000000000000004">
      <c r="A277" s="133" t="s">
        <v>223</v>
      </c>
      <c r="B277" s="134"/>
      <c r="C277" s="134"/>
      <c r="D277" s="135"/>
      <c r="E277" s="142" t="s">
        <v>239</v>
      </c>
      <c r="F277" s="143"/>
      <c r="G277" s="136" t="s">
        <v>224</v>
      </c>
      <c r="H277" s="137"/>
      <c r="I277" s="138"/>
      <c r="J277" s="144" t="s">
        <v>225</v>
      </c>
      <c r="K277" s="144"/>
      <c r="L277" s="144"/>
      <c r="M277" s="51">
        <f>SUM(M5:M276)</f>
        <v>109775</v>
      </c>
      <c r="N277" s="52" t="s">
        <v>219</v>
      </c>
      <c r="O277" s="2"/>
      <c r="P277" s="2"/>
      <c r="Q277" s="50"/>
      <c r="R277" s="58"/>
      <c r="S277" s="5"/>
      <c r="T277" s="5"/>
      <c r="U277" s="5"/>
      <c r="V277" s="5"/>
      <c r="W277" s="5"/>
      <c r="X277" s="5"/>
      <c r="Y277" s="5"/>
      <c r="Z277" s="2"/>
      <c r="AA277" s="2"/>
      <c r="AB277" s="2"/>
      <c r="AC277" s="50"/>
    </row>
    <row r="278" spans="1:29" s="50" customFormat="1" ht="24.75" customHeight="1" x14ac:dyDescent="0.55000000000000004">
      <c r="A278" s="145" t="s">
        <v>226</v>
      </c>
      <c r="B278" s="146"/>
      <c r="C278" s="151">
        <f>+M280</f>
        <v>109775</v>
      </c>
      <c r="D278" s="152"/>
      <c r="E278" s="53" t="s">
        <v>227</v>
      </c>
      <c r="F278" s="54">
        <f>+M277</f>
        <v>109775</v>
      </c>
      <c r="G278" s="55" t="s">
        <v>217</v>
      </c>
      <c r="H278" s="160">
        <f>SUM(U36)</f>
        <v>45</v>
      </c>
      <c r="I278" s="161"/>
      <c r="J278" s="156"/>
      <c r="K278" s="156"/>
      <c r="L278" s="156"/>
      <c r="M278" s="57"/>
      <c r="N278" s="57">
        <f>+W36</f>
        <v>40477</v>
      </c>
      <c r="O278" s="2"/>
      <c r="P278" s="2"/>
      <c r="Q278" s="2"/>
      <c r="R278" s="1"/>
      <c r="S278" s="1"/>
      <c r="T278" s="1"/>
      <c r="U278" s="1"/>
      <c r="V278" s="1"/>
      <c r="W278" s="1"/>
      <c r="X278" s="1"/>
      <c r="Y278" s="1"/>
      <c r="Z278" s="2"/>
      <c r="AA278" s="2"/>
      <c r="AB278" s="2"/>
    </row>
    <row r="279" spans="1:29" s="50" customFormat="1" ht="24.75" customHeight="1" x14ac:dyDescent="0.55000000000000004">
      <c r="A279" s="145"/>
      <c r="B279" s="146"/>
      <c r="C279" s="151"/>
      <c r="D279" s="152"/>
      <c r="E279" s="53" t="s">
        <v>228</v>
      </c>
      <c r="F279" s="54">
        <f>N280</f>
        <v>31607</v>
      </c>
      <c r="G279" s="55"/>
      <c r="H279" s="160">
        <v>0</v>
      </c>
      <c r="I279" s="161"/>
      <c r="J279" s="156" t="s">
        <v>229</v>
      </c>
      <c r="K279" s="156"/>
      <c r="L279" s="156"/>
      <c r="M279" s="57">
        <f>-T36</f>
        <v>0</v>
      </c>
      <c r="N279" s="57" t="s">
        <v>228</v>
      </c>
      <c r="O279" s="2"/>
      <c r="P279" s="2"/>
      <c r="Q279" s="2"/>
      <c r="R279" s="1"/>
      <c r="S279" s="1"/>
      <c r="T279" s="1"/>
      <c r="U279" s="1"/>
      <c r="V279" s="1"/>
      <c r="W279" s="1"/>
      <c r="X279" s="1"/>
      <c r="Y279" s="1"/>
      <c r="Z279" s="2"/>
      <c r="AA279" s="2"/>
      <c r="AB279" s="2"/>
    </row>
    <row r="280" spans="1:29" s="50" customFormat="1" ht="24.75" customHeight="1" x14ac:dyDescent="0.55000000000000004">
      <c r="A280" s="147" t="s">
        <v>10</v>
      </c>
      <c r="B280" s="148"/>
      <c r="C280" s="151">
        <f>+F279</f>
        <v>31607</v>
      </c>
      <c r="D280" s="152"/>
      <c r="E280" s="53"/>
      <c r="F280" s="54"/>
      <c r="G280" s="55" t="s">
        <v>230</v>
      </c>
      <c r="H280" s="160">
        <f>+V36</f>
        <v>48</v>
      </c>
      <c r="I280" s="161"/>
      <c r="J280" s="157" t="s">
        <v>231</v>
      </c>
      <c r="K280" s="158"/>
      <c r="L280" s="159"/>
      <c r="M280" s="57">
        <f>+M277-M278</f>
        <v>109775</v>
      </c>
      <c r="N280" s="59">
        <f>+S36</f>
        <v>31607</v>
      </c>
      <c r="O280" s="2"/>
      <c r="P280" s="2"/>
      <c r="Q280" s="2"/>
      <c r="R280" s="1"/>
      <c r="S280" s="1"/>
      <c r="T280" s="1"/>
      <c r="U280" s="1"/>
      <c r="V280" s="1"/>
      <c r="W280" s="1"/>
      <c r="X280" s="1"/>
      <c r="Y280" s="1"/>
      <c r="Z280" s="2"/>
      <c r="AA280" s="2"/>
      <c r="AB280" s="2"/>
    </row>
    <row r="281" spans="1:29" s="50" customFormat="1" ht="24.75" customHeight="1" x14ac:dyDescent="0.55000000000000004">
      <c r="A281" s="149" t="s">
        <v>232</v>
      </c>
      <c r="B281" s="150"/>
      <c r="C281" s="151">
        <f>+C278-C280</f>
        <v>78168</v>
      </c>
      <c r="D281" s="152"/>
      <c r="E281" s="53" t="s">
        <v>232</v>
      </c>
      <c r="F281" s="54">
        <f>+F278-F279</f>
        <v>78168</v>
      </c>
      <c r="G281" s="55" t="s">
        <v>233</v>
      </c>
      <c r="H281" s="160">
        <f>SUM(H278:H280)</f>
        <v>93</v>
      </c>
      <c r="I281" s="161"/>
      <c r="J281" s="156" t="s">
        <v>206</v>
      </c>
      <c r="K281" s="156"/>
      <c r="L281" s="156"/>
      <c r="M281" s="57">
        <f>H281</f>
        <v>93</v>
      </c>
      <c r="N281" s="56"/>
      <c r="O281" s="2"/>
      <c r="P281" s="2"/>
      <c r="Q281" s="2"/>
      <c r="R281" s="1"/>
      <c r="S281" s="1"/>
      <c r="T281" s="1"/>
      <c r="U281" s="1"/>
      <c r="V281" s="1"/>
      <c r="W281" s="1"/>
      <c r="X281" s="1"/>
      <c r="Y281" s="1"/>
      <c r="Z281" s="2"/>
      <c r="AA281" s="2"/>
      <c r="AB281" s="2"/>
    </row>
    <row r="282" spans="1:29" s="50" customFormat="1" ht="24.75" customHeight="1" x14ac:dyDescent="0.55000000000000004">
      <c r="A282" s="60"/>
      <c r="B282" s="117"/>
      <c r="C282" s="60"/>
      <c r="D282" s="60"/>
      <c r="E282" s="53" t="s">
        <v>234</v>
      </c>
      <c r="F282" s="54">
        <v>100000</v>
      </c>
      <c r="J282" s="139" t="s">
        <v>208</v>
      </c>
      <c r="K282" s="140"/>
      <c r="L282" s="141"/>
      <c r="M282" s="57">
        <f>M280-M281-N278-N280</f>
        <v>37598</v>
      </c>
      <c r="N282" s="56"/>
      <c r="O282" s="2"/>
      <c r="P282" s="2"/>
      <c r="Q282" s="2"/>
      <c r="R282" s="1"/>
      <c r="S282" s="1"/>
      <c r="T282" s="1"/>
      <c r="U282" s="1"/>
      <c r="V282" s="1"/>
      <c r="W282" s="1"/>
      <c r="X282" s="1"/>
      <c r="Y282" s="1"/>
      <c r="Z282" s="2"/>
      <c r="AA282" s="2"/>
      <c r="AB282" s="2"/>
    </row>
    <row r="283" spans="1:29" s="50" customFormat="1" ht="24.75" customHeight="1" x14ac:dyDescent="0.55000000000000004">
      <c r="A283" s="60"/>
      <c r="B283" s="117"/>
      <c r="C283" s="60"/>
      <c r="D283" s="60"/>
      <c r="E283" s="53" t="s">
        <v>235</v>
      </c>
      <c r="F283" s="54">
        <f>F281-F282</f>
        <v>-21832</v>
      </c>
      <c r="J283" s="139" t="s">
        <v>209</v>
      </c>
      <c r="K283" s="140"/>
      <c r="L283" s="141"/>
      <c r="M283" s="57">
        <f>+Y36</f>
        <v>37598</v>
      </c>
      <c r="N283" s="56"/>
      <c r="O283" s="2"/>
      <c r="P283" s="2"/>
      <c r="Q283" s="2"/>
      <c r="R283" s="1"/>
      <c r="S283" s="1"/>
      <c r="T283" s="1"/>
      <c r="U283" s="1"/>
      <c r="V283" s="1"/>
      <c r="W283" s="1"/>
      <c r="X283" s="1"/>
      <c r="Y283" s="1"/>
      <c r="Z283" s="2"/>
      <c r="AA283" s="2"/>
      <c r="AB283" s="2"/>
      <c r="AC283" s="2"/>
    </row>
    <row r="284" spans="1:29" s="50" customFormat="1" ht="24.75" customHeight="1" x14ac:dyDescent="0.55000000000000004">
      <c r="A284" s="60"/>
      <c r="B284" s="117"/>
      <c r="C284" s="60"/>
      <c r="D284" s="60"/>
      <c r="E284" s="53" t="s">
        <v>236</v>
      </c>
      <c r="F284" s="54">
        <v>0</v>
      </c>
      <c r="J284" s="139" t="s">
        <v>210</v>
      </c>
      <c r="K284" s="140"/>
      <c r="L284" s="141"/>
      <c r="M284" s="57">
        <v>0</v>
      </c>
      <c r="N284" s="56"/>
      <c r="O284" s="2"/>
      <c r="P284" s="2"/>
      <c r="Q284" s="2"/>
      <c r="R284" s="1"/>
      <c r="S284" s="1"/>
      <c r="T284" s="1"/>
      <c r="U284" s="1"/>
      <c r="V284" s="1"/>
      <c r="W284" s="1"/>
      <c r="X284" s="1"/>
      <c r="Y284" s="1"/>
      <c r="Z284" s="2"/>
      <c r="AA284" s="2"/>
      <c r="AB284" s="2"/>
      <c r="AC284" s="2"/>
    </row>
    <row r="285" spans="1:29" ht="24.75" customHeight="1" thickBot="1" x14ac:dyDescent="0.6">
      <c r="A285" s="60"/>
      <c r="B285" s="117"/>
      <c r="C285" s="60"/>
      <c r="D285" s="60"/>
      <c r="E285" s="100" t="s">
        <v>1370</v>
      </c>
      <c r="F285" s="101">
        <v>0</v>
      </c>
      <c r="J285" s="162" t="s">
        <v>211</v>
      </c>
      <c r="K285" s="162"/>
      <c r="L285" s="162"/>
      <c r="M285" s="61">
        <f>+M283-M282</f>
        <v>0</v>
      </c>
      <c r="N285" s="66"/>
    </row>
    <row r="286" spans="1:29" ht="24.75" customHeight="1" thickBot="1" x14ac:dyDescent="0.6">
      <c r="H286" s="153" t="s">
        <v>237</v>
      </c>
      <c r="I286" s="154"/>
      <c r="J286" s="154"/>
      <c r="K286" s="154"/>
      <c r="L286" s="154"/>
      <c r="M286" s="154"/>
      <c r="N286" s="155"/>
    </row>
    <row r="287" spans="1:29" x14ac:dyDescent="0.55000000000000004">
      <c r="F287" s="23"/>
    </row>
  </sheetData>
  <autoFilter ref="A4:AC286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86:N286"/>
    <mergeCell ref="J278:L278"/>
    <mergeCell ref="J279:L279"/>
    <mergeCell ref="J280:L280"/>
    <mergeCell ref="J281:L281"/>
    <mergeCell ref="J282:L282"/>
    <mergeCell ref="J283:L283"/>
    <mergeCell ref="H281:I281"/>
    <mergeCell ref="H278:I278"/>
    <mergeCell ref="H279:I279"/>
    <mergeCell ref="H280:I280"/>
    <mergeCell ref="J285:L285"/>
    <mergeCell ref="A277:D277"/>
    <mergeCell ref="G277:I277"/>
    <mergeCell ref="J284:L284"/>
    <mergeCell ref="E277:F277"/>
    <mergeCell ref="J277:L277"/>
    <mergeCell ref="A278:B278"/>
    <mergeCell ref="A280:B280"/>
    <mergeCell ref="A281:B281"/>
    <mergeCell ref="C278:D278"/>
    <mergeCell ref="C279:D279"/>
    <mergeCell ref="C280:D280"/>
    <mergeCell ref="C281:D281"/>
    <mergeCell ref="A279:B279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61"/>
  <sheetViews>
    <sheetView zoomScale="80" zoomScaleNormal="80" workbookViewId="0">
      <pane xSplit="10" ySplit="4" topLeftCell="K261" activePane="bottomRight" state="frozen"/>
      <selection activeCell="B270" sqref="B270"/>
      <selection pane="topRight" activeCell="B270" sqref="B270"/>
      <selection pane="bottomLeft" activeCell="B270" sqref="B270"/>
      <selection pane="bottomRight" activeCell="D278" sqref="D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40</v>
      </c>
      <c r="F6" s="71"/>
      <c r="G6" s="46">
        <f t="shared" ref="G6:G26" si="2">E6+F6</f>
        <v>40</v>
      </c>
      <c r="H6" s="78">
        <v>0</v>
      </c>
      <c r="I6" s="76">
        <v>0</v>
      </c>
      <c r="J6" s="46">
        <f t="shared" ref="J6:J26" si="3">+G6-H6-K6-I6</f>
        <v>40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v>5</v>
      </c>
      <c r="F9" s="71"/>
      <c r="G9" s="46">
        <f t="shared" si="2"/>
        <v>5</v>
      </c>
      <c r="H9" s="78">
        <v>0</v>
      </c>
      <c r="I9" s="76">
        <v>0</v>
      </c>
      <c r="J9" s="46">
        <f t="shared" si="3"/>
        <v>5</v>
      </c>
      <c r="K9" s="72"/>
      <c r="L9" s="20">
        <v>100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</v>
      </c>
      <c r="F18" s="71"/>
      <c r="G18" s="46">
        <f t="shared" si="2"/>
        <v>1</v>
      </c>
      <c r="H18" s="78">
        <v>0</v>
      </c>
      <c r="I18" s="76">
        <v>0</v>
      </c>
      <c r="J18" s="46">
        <f t="shared" si="3"/>
        <v>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16</v>
      </c>
      <c r="F22" s="71"/>
      <c r="G22" s="46">
        <f t="shared" si="2"/>
        <v>16</v>
      </c>
      <c r="H22" s="78">
        <v>0</v>
      </c>
      <c r="I22" s="76">
        <v>0</v>
      </c>
      <c r="J22" s="46">
        <f t="shared" si="3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</v>
      </c>
      <c r="F28" s="71"/>
      <c r="G28" s="46">
        <f t="shared" si="7"/>
        <v>2</v>
      </c>
      <c r="H28" s="78">
        <v>0</v>
      </c>
      <c r="I28" s="76">
        <v>0</v>
      </c>
      <c r="J28" s="46">
        <f t="shared" si="8"/>
        <v>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8</v>
      </c>
      <c r="F31" s="71"/>
      <c r="G31" s="46">
        <f t="shared" si="7"/>
        <v>8</v>
      </c>
      <c r="H31" s="78">
        <v>0</v>
      </c>
      <c r="I31" s="76">
        <v>0</v>
      </c>
      <c r="J31" s="46">
        <f t="shared" si="8"/>
        <v>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</v>
      </c>
      <c r="F33" s="71"/>
      <c r="G33" s="46">
        <f t="shared" si="7"/>
        <v>2</v>
      </c>
      <c r="H33" s="78">
        <v>0</v>
      </c>
      <c r="I33" s="76">
        <v>0</v>
      </c>
      <c r="J33" s="46">
        <f t="shared" si="8"/>
        <v>2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7</v>
      </c>
      <c r="F39" s="71"/>
      <c r="G39" s="46">
        <f t="shared" si="7"/>
        <v>7</v>
      </c>
      <c r="H39" s="78">
        <v>0</v>
      </c>
      <c r="I39" s="76">
        <v>0</v>
      </c>
      <c r="J39" s="46">
        <f t="shared" si="8"/>
        <v>7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9</v>
      </c>
      <c r="F41" s="71"/>
      <c r="G41" s="46">
        <f t="shared" si="7"/>
        <v>9</v>
      </c>
      <c r="H41" s="78">
        <v>0</v>
      </c>
      <c r="I41" s="76">
        <v>0</v>
      </c>
      <c r="J41" s="46">
        <f t="shared" si="8"/>
        <v>9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6</v>
      </c>
      <c r="F46" s="71"/>
      <c r="G46" s="46">
        <f t="shared" si="7"/>
        <v>6</v>
      </c>
      <c r="H46" s="78">
        <v>0</v>
      </c>
      <c r="I46" s="76">
        <v>0</v>
      </c>
      <c r="J46" s="46">
        <f t="shared" si="8"/>
        <v>6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7</v>
      </c>
      <c r="F47" s="71"/>
      <c r="G47" s="46">
        <f t="shared" si="7"/>
        <v>7</v>
      </c>
      <c r="H47" s="78">
        <v>0</v>
      </c>
      <c r="I47" s="76">
        <v>0</v>
      </c>
      <c r="J47" s="46">
        <f t="shared" si="8"/>
        <v>7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6</v>
      </c>
      <c r="F50" s="71"/>
      <c r="G50" s="46">
        <f t="shared" si="7"/>
        <v>6</v>
      </c>
      <c r="H50" s="78">
        <v>0</v>
      </c>
      <c r="I50" s="76">
        <v>0</v>
      </c>
      <c r="J50" s="46">
        <f t="shared" si="8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3</v>
      </c>
      <c r="F59" s="71"/>
      <c r="G59" s="46">
        <f t="shared" si="7"/>
        <v>3</v>
      </c>
      <c r="H59" s="78">
        <v>0</v>
      </c>
      <c r="I59" s="76">
        <v>0</v>
      </c>
      <c r="J59" s="46">
        <f t="shared" si="8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12</v>
      </c>
      <c r="F64" s="71"/>
      <c r="G64" s="46">
        <f t="shared" si="7"/>
        <v>12</v>
      </c>
      <c r="H64" s="78">
        <v>0</v>
      </c>
      <c r="I64" s="76">
        <v>0</v>
      </c>
      <c r="J64" s="46">
        <f t="shared" si="8"/>
        <v>12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7</v>
      </c>
      <c r="F74" s="71"/>
      <c r="G74" s="46">
        <f t="shared" si="7"/>
        <v>7</v>
      </c>
      <c r="H74" s="78">
        <v>0</v>
      </c>
      <c r="I74" s="76">
        <v>0</v>
      </c>
      <c r="J74" s="46">
        <f t="shared" si="8"/>
        <v>7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3</v>
      </c>
      <c r="F79" s="71"/>
      <c r="G79" s="46">
        <f t="shared" si="7"/>
        <v>3</v>
      </c>
      <c r="H79" s="78">
        <v>0</v>
      </c>
      <c r="I79" s="76">
        <v>0</v>
      </c>
      <c r="J79" s="46">
        <f t="shared" si="8"/>
        <v>3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1</v>
      </c>
      <c r="F81" s="71"/>
      <c r="G81" s="46">
        <f t="shared" si="7"/>
        <v>1</v>
      </c>
      <c r="H81" s="78">
        <v>0</v>
      </c>
      <c r="I81" s="76">
        <v>0</v>
      </c>
      <c r="J81" s="46">
        <f t="shared" si="8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6</v>
      </c>
      <c r="F112" s="71"/>
      <c r="G112" s="46">
        <f t="shared" si="25"/>
        <v>6</v>
      </c>
      <c r="H112" s="78">
        <v>0</v>
      </c>
      <c r="I112" s="76">
        <v>0</v>
      </c>
      <c r="J112" s="46">
        <f t="shared" si="2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20</v>
      </c>
      <c r="F113" s="71"/>
      <c r="G113" s="46">
        <f t="shared" si="25"/>
        <v>20</v>
      </c>
      <c r="H113" s="78">
        <v>0</v>
      </c>
      <c r="I113" s="76">
        <v>0</v>
      </c>
      <c r="J113" s="46">
        <f t="shared" si="26"/>
        <v>20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5"/>
        <v>6</v>
      </c>
      <c r="H115" s="78">
        <v>0</v>
      </c>
      <c r="I115" s="76">
        <v>0</v>
      </c>
      <c r="J115" s="46">
        <f t="shared" si="26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2</v>
      </c>
      <c r="F154" s="71"/>
      <c r="G154" s="46">
        <f t="shared" si="25"/>
        <v>2</v>
      </c>
      <c r="H154" s="78">
        <v>0</v>
      </c>
      <c r="I154" s="76">
        <v>0</v>
      </c>
      <c r="J154" s="46">
        <f t="shared" si="26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5</v>
      </c>
      <c r="F175" s="71"/>
      <c r="G175" s="46">
        <f t="shared" si="32"/>
        <v>5</v>
      </c>
      <c r="H175" s="78">
        <v>0</v>
      </c>
      <c r="I175" s="76">
        <v>0</v>
      </c>
      <c r="J175" s="46">
        <f t="shared" si="33"/>
        <v>5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73" si="36">+L177*K177</f>
        <v>0</v>
      </c>
      <c r="N177" s="17" t="s">
        <v>16</v>
      </c>
      <c r="O177" s="18"/>
      <c r="P177" s="23">
        <f t="shared" ref="P177:P273" si="37">SUM(M177-O177)</f>
        <v>0</v>
      </c>
      <c r="Q177" s="90"/>
      <c r="R177" s="43">
        <f t="shared" ref="R177:R273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5</v>
      </c>
      <c r="F185" s="71"/>
      <c r="G185" s="46">
        <f t="shared" si="32"/>
        <v>5</v>
      </c>
      <c r="H185" s="78">
        <v>0</v>
      </c>
      <c r="I185" s="76">
        <v>0</v>
      </c>
      <c r="J185" s="46">
        <f t="shared" si="33"/>
        <v>5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13</v>
      </c>
      <c r="F194" s="71"/>
      <c r="G194" s="46">
        <f t="shared" si="32"/>
        <v>13</v>
      </c>
      <c r="H194" s="78">
        <v>0</v>
      </c>
      <c r="I194" s="76">
        <v>0</v>
      </c>
      <c r="J194" s="46">
        <f t="shared" si="33"/>
        <v>13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v>10</v>
      </c>
      <c r="F201" s="71"/>
      <c r="G201" s="46">
        <f t="shared" si="32"/>
        <v>10</v>
      </c>
      <c r="H201" s="78">
        <v>0</v>
      </c>
      <c r="I201" s="76">
        <v>0</v>
      </c>
      <c r="J201" s="46">
        <f t="shared" si="33"/>
        <v>10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v>9</v>
      </c>
      <c r="F202" s="71"/>
      <c r="G202" s="46">
        <f t="shared" si="32"/>
        <v>9</v>
      </c>
      <c r="H202" s="78">
        <v>0</v>
      </c>
      <c r="I202" s="76">
        <v>0</v>
      </c>
      <c r="J202" s="46">
        <f t="shared" si="33"/>
        <v>9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v>9</v>
      </c>
      <c r="F203" s="71"/>
      <c r="G203" s="46">
        <f t="shared" si="32"/>
        <v>9</v>
      </c>
      <c r="H203" s="78">
        <v>0</v>
      </c>
      <c r="I203" s="76">
        <v>0</v>
      </c>
      <c r="J203" s="46">
        <f t="shared" si="33"/>
        <v>9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v>7</v>
      </c>
      <c r="F204" s="71"/>
      <c r="G204" s="46">
        <f t="shared" si="32"/>
        <v>7</v>
      </c>
      <c r="H204" s="78">
        <v>0</v>
      </c>
      <c r="I204" s="76">
        <v>0</v>
      </c>
      <c r="J204" s="46">
        <f t="shared" si="33"/>
        <v>7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7</v>
      </c>
      <c r="F205" s="71"/>
      <c r="G205" s="46">
        <f t="shared" si="32"/>
        <v>7</v>
      </c>
      <c r="H205" s="78">
        <v>0</v>
      </c>
      <c r="I205" s="76">
        <v>0</v>
      </c>
      <c r="J205" s="46">
        <f t="shared" si="33"/>
        <v>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3</v>
      </c>
      <c r="F209" s="71"/>
      <c r="G209" s="46">
        <f t="shared" si="32"/>
        <v>3</v>
      </c>
      <c r="H209" s="78">
        <v>0</v>
      </c>
      <c r="I209" s="76">
        <v>0</v>
      </c>
      <c r="J209" s="46">
        <f t="shared" si="33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v>130</v>
      </c>
      <c r="F215" s="71"/>
      <c r="G215" s="46">
        <f t="shared" si="32"/>
        <v>130</v>
      </c>
      <c r="H215" s="78">
        <v>0</v>
      </c>
      <c r="I215" s="76">
        <v>0</v>
      </c>
      <c r="J215" s="46">
        <f t="shared" si="33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81</v>
      </c>
      <c r="F216" s="71"/>
      <c r="G216" s="46">
        <f t="shared" si="32"/>
        <v>81</v>
      </c>
      <c r="H216" s="78">
        <v>0</v>
      </c>
      <c r="I216" s="76">
        <v>0</v>
      </c>
      <c r="J216" s="46">
        <f t="shared" si="33"/>
        <v>81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40</v>
      </c>
      <c r="F217" s="71"/>
      <c r="G217" s="46">
        <f t="shared" si="32"/>
        <v>40</v>
      </c>
      <c r="H217" s="78">
        <v>0</v>
      </c>
      <c r="I217" s="76">
        <v>0</v>
      </c>
      <c r="J217" s="46">
        <f t="shared" si="33"/>
        <v>40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7</v>
      </c>
      <c r="F223" s="71"/>
      <c r="G223" s="46">
        <f t="shared" si="32"/>
        <v>7</v>
      </c>
      <c r="H223" s="78">
        <v>0</v>
      </c>
      <c r="I223" s="76">
        <v>0</v>
      </c>
      <c r="J223" s="46">
        <f t="shared" si="33"/>
        <v>7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19</v>
      </c>
      <c r="F224" s="71"/>
      <c r="G224" s="46">
        <f t="shared" si="32"/>
        <v>19</v>
      </c>
      <c r="H224" s="78">
        <v>0</v>
      </c>
      <c r="I224" s="76">
        <v>0</v>
      </c>
      <c r="J224" s="46">
        <f t="shared" si="33"/>
        <v>19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74" si="48">E231+F231</f>
        <v>0</v>
      </c>
      <c r="H231" s="78">
        <v>0</v>
      </c>
      <c r="I231" s="76">
        <v>0</v>
      </c>
      <c r="J231" s="46">
        <f t="shared" ref="J231:J273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9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v>1</v>
      </c>
      <c r="F244" s="71"/>
      <c r="G244" s="46">
        <f t="shared" si="50"/>
        <v>1</v>
      </c>
      <c r="H244" s="78">
        <v>0</v>
      </c>
      <c r="I244" s="76">
        <v>0</v>
      </c>
      <c r="J244" s="46">
        <f t="shared" si="51"/>
        <v>1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1</v>
      </c>
      <c r="F248" s="71"/>
      <c r="G248" s="46">
        <f t="shared" si="50"/>
        <v>1</v>
      </c>
      <c r="H248" s="78">
        <v>0</v>
      </c>
      <c r="I248" s="76">
        <v>0</v>
      </c>
      <c r="J248" s="46">
        <f t="shared" si="51"/>
        <v>1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29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29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/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8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8" ht="27.75" customHeight="1" x14ac:dyDescent="0.55000000000000004">
      <c r="A266" s="10"/>
      <c r="B266" s="10"/>
      <c r="C266" s="19"/>
      <c r="D266" s="10"/>
      <c r="E266" s="64"/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8" ht="27.75" customHeight="1" x14ac:dyDescent="0.55000000000000004">
      <c r="A267" s="10"/>
      <c r="B267" s="10"/>
      <c r="C267" s="19"/>
      <c r="D267" s="10"/>
      <c r="E267" s="64"/>
      <c r="F267" s="71"/>
      <c r="G267" s="46">
        <f t="shared" si="48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si="36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8"/>
        <v>0</v>
      </c>
    </row>
    <row r="268" spans="1:18" ht="27.75" customHeight="1" x14ac:dyDescent="0.55000000000000004">
      <c r="A268" s="10"/>
      <c r="B268" s="10"/>
      <c r="C268" s="19"/>
      <c r="D268" s="10"/>
      <c r="E268" s="64"/>
      <c r="F268" s="71"/>
      <c r="G268" s="46">
        <f t="shared" si="48"/>
        <v>0</v>
      </c>
      <c r="H268" s="78">
        <v>0</v>
      </c>
      <c r="I268" s="76">
        <v>0</v>
      </c>
      <c r="J268" s="46">
        <f t="shared" si="49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8"/>
        <v>0</v>
      </c>
    </row>
    <row r="269" spans="1:18" ht="27.75" customHeight="1" x14ac:dyDescent="0.55000000000000004">
      <c r="A269" s="10"/>
      <c r="B269" s="10"/>
      <c r="C269" s="19"/>
      <c r="D269" s="10"/>
      <c r="E269" s="64"/>
      <c r="F269" s="71"/>
      <c r="G269" s="46">
        <f t="shared" si="48"/>
        <v>0</v>
      </c>
      <c r="H269" s="78">
        <v>0</v>
      </c>
      <c r="I269" s="76">
        <v>0</v>
      </c>
      <c r="J269" s="46">
        <f t="shared" si="49"/>
        <v>0</v>
      </c>
      <c r="K269" s="72"/>
      <c r="L269" s="20"/>
      <c r="M269" s="65">
        <f t="shared" si="36"/>
        <v>0</v>
      </c>
      <c r="N269" s="17"/>
      <c r="O269" s="18"/>
      <c r="P269" s="23">
        <f t="shared" si="37"/>
        <v>0</v>
      </c>
      <c r="Q269" s="90"/>
      <c r="R269" s="43">
        <f t="shared" si="38"/>
        <v>0</v>
      </c>
    </row>
    <row r="270" spans="1:18" ht="27.75" customHeight="1" x14ac:dyDescent="0.55000000000000004">
      <c r="A270" s="10"/>
      <c r="B270" s="10"/>
      <c r="C270" s="19"/>
      <c r="D270" s="10"/>
      <c r="E270" s="64"/>
      <c r="F270" s="71"/>
      <c r="G270" s="46">
        <f t="shared" si="48"/>
        <v>0</v>
      </c>
      <c r="H270" s="78">
        <v>0</v>
      </c>
      <c r="I270" s="76">
        <v>0</v>
      </c>
      <c r="J270" s="46">
        <f t="shared" si="49"/>
        <v>0</v>
      </c>
      <c r="K270" s="72"/>
      <c r="L270" s="20"/>
      <c r="M270" s="65">
        <f t="shared" si="36"/>
        <v>0</v>
      </c>
      <c r="N270" s="17"/>
      <c r="O270" s="18"/>
      <c r="P270" s="23">
        <f t="shared" si="37"/>
        <v>0</v>
      </c>
      <c r="Q270" s="90"/>
      <c r="R270" s="43">
        <f t="shared" si="38"/>
        <v>0</v>
      </c>
    </row>
    <row r="271" spans="1:18" ht="27.75" customHeight="1" x14ac:dyDescent="0.55000000000000004">
      <c r="A271" s="10"/>
      <c r="B271" s="10"/>
      <c r="C271" s="19"/>
      <c r="D271" s="10"/>
      <c r="E271" s="64"/>
      <c r="F271" s="71"/>
      <c r="G271" s="46">
        <f t="shared" si="48"/>
        <v>0</v>
      </c>
      <c r="H271" s="78">
        <v>0</v>
      </c>
      <c r="I271" s="76">
        <v>0</v>
      </c>
      <c r="J271" s="46">
        <f t="shared" si="49"/>
        <v>0</v>
      </c>
      <c r="K271" s="72"/>
      <c r="L271" s="20"/>
      <c r="M271" s="65">
        <f t="shared" si="36"/>
        <v>0</v>
      </c>
      <c r="N271" s="17"/>
      <c r="O271" s="18"/>
      <c r="P271" s="23">
        <f t="shared" si="37"/>
        <v>0</v>
      </c>
      <c r="Q271" s="90"/>
      <c r="R271" s="43">
        <f t="shared" si="38"/>
        <v>0</v>
      </c>
    </row>
    <row r="272" spans="1:18" ht="27.75" customHeight="1" x14ac:dyDescent="0.55000000000000004">
      <c r="A272" s="10"/>
      <c r="B272" s="10"/>
      <c r="C272" s="19"/>
      <c r="D272" s="10"/>
      <c r="E272" s="64"/>
      <c r="F272" s="71"/>
      <c r="G272" s="46">
        <f t="shared" si="48"/>
        <v>0</v>
      </c>
      <c r="H272" s="78">
        <v>0</v>
      </c>
      <c r="I272" s="76">
        <v>0</v>
      </c>
      <c r="J272" s="46">
        <f t="shared" si="49"/>
        <v>0</v>
      </c>
      <c r="K272" s="72"/>
      <c r="L272" s="20"/>
      <c r="M272" s="65">
        <f t="shared" si="36"/>
        <v>0</v>
      </c>
      <c r="N272" s="17"/>
      <c r="O272" s="18"/>
      <c r="P272" s="23">
        <f t="shared" si="37"/>
        <v>0</v>
      </c>
      <c r="Q272" s="90"/>
      <c r="R272" s="43">
        <f t="shared" si="38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8"/>
        <v>0</v>
      </c>
      <c r="H273" s="78">
        <v>0</v>
      </c>
      <c r="I273" s="76">
        <v>0</v>
      </c>
      <c r="J273" s="46">
        <f t="shared" si="49"/>
        <v>0</v>
      </c>
      <c r="K273" s="72"/>
      <c r="L273" s="20"/>
      <c r="M273" s="65">
        <f t="shared" si="36"/>
        <v>0</v>
      </c>
      <c r="N273" s="17" t="s">
        <v>16</v>
      </c>
      <c r="O273" s="18"/>
      <c r="P273" s="23">
        <f t="shared" si="37"/>
        <v>0</v>
      </c>
      <c r="Q273" s="90"/>
      <c r="R273" s="43">
        <f t="shared" si="38"/>
        <v>0</v>
      </c>
    </row>
    <row r="274" spans="1:19" ht="24" customHeight="1" x14ac:dyDescent="0.55000000000000004">
      <c r="A274" s="10"/>
      <c r="B274" s="10"/>
      <c r="C274" s="19"/>
      <c r="D274" s="10"/>
      <c r="E274" s="64"/>
      <c r="F274" s="71"/>
      <c r="G274" s="46">
        <f t="shared" si="48"/>
        <v>0</v>
      </c>
      <c r="H274" s="78">
        <v>0</v>
      </c>
      <c r="I274" s="76">
        <v>0</v>
      </c>
      <c r="J274" s="46">
        <f t="shared" ref="J274" si="61">+G274-H274-K274-I274</f>
        <v>0</v>
      </c>
      <c r="K274" s="72"/>
      <c r="L274" s="20"/>
      <c r="M274" s="65">
        <f t="shared" ref="M274" si="62">+L274*K274</f>
        <v>0</v>
      </c>
      <c r="N274" s="17" t="s">
        <v>16</v>
      </c>
      <c r="O274" s="18"/>
      <c r="P274" s="23">
        <f t="shared" ref="P274" si="63">SUM(M274-O274)</f>
        <v>0</v>
      </c>
      <c r="Q274" s="90"/>
      <c r="R274" s="43">
        <f t="shared" ref="R274" si="64">+K274*Q274</f>
        <v>0</v>
      </c>
    </row>
    <row r="275" spans="1:19" ht="25.5" x14ac:dyDescent="0.55000000000000004">
      <c r="A275" s="1"/>
      <c r="E275" s="24"/>
      <c r="F275" s="25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0</v>
      </c>
      <c r="S275" s="75"/>
    </row>
    <row r="276" spans="1:19" ht="25.5" customHeight="1" x14ac:dyDescent="0.5">
      <c r="A276" s="1"/>
      <c r="E276" s="24"/>
      <c r="F276" s="25"/>
      <c r="G276" s="24"/>
      <c r="H276" s="25"/>
      <c r="I276" s="25"/>
      <c r="J276" s="24"/>
      <c r="K276" s="106" t="s">
        <v>212</v>
      </c>
      <c r="L276" s="107"/>
      <c r="M276" s="30">
        <f>+O275</f>
        <v>0</v>
      </c>
      <c r="N276" s="27"/>
      <c r="O276" s="29"/>
    </row>
    <row r="277" spans="1:19" ht="25.5" x14ac:dyDescent="0.55000000000000004">
      <c r="A277" s="1"/>
      <c r="E277" s="31"/>
      <c r="G277" s="31"/>
      <c r="J277" s="31"/>
      <c r="K277" s="32"/>
      <c r="L277" s="95" t="s">
        <v>202</v>
      </c>
      <c r="M277" s="95"/>
      <c r="N277" s="33">
        <f>SUM(M5:M276)</f>
        <v>0</v>
      </c>
    </row>
    <row r="278" spans="1:19" ht="25.5" x14ac:dyDescent="0.55000000000000004">
      <c r="A278" s="1"/>
      <c r="E278" s="3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31"/>
      <c r="G279" s="31"/>
      <c r="J279" s="31"/>
      <c r="L279" s="34" t="s">
        <v>204</v>
      </c>
      <c r="M279" s="35"/>
      <c r="N279" s="36">
        <f>SUM(O279:AF279)</f>
        <v>0</v>
      </c>
    </row>
    <row r="280" spans="1:19" ht="25.5" x14ac:dyDescent="0.55000000000000004">
      <c r="A280" s="1"/>
      <c r="E280" s="3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3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31"/>
      <c r="G282" s="31"/>
      <c r="J282" s="31"/>
      <c r="L282" s="34" t="s">
        <v>207</v>
      </c>
      <c r="M282" s="35"/>
      <c r="N282" s="37">
        <f>SUM(O5:O275)</f>
        <v>0</v>
      </c>
    </row>
    <row r="283" spans="1:19" ht="25.5" x14ac:dyDescent="0.55000000000000004">
      <c r="A283" s="1"/>
      <c r="E283" s="31"/>
      <c r="G283" s="31"/>
      <c r="J283" s="31"/>
      <c r="L283" s="34" t="s">
        <v>208</v>
      </c>
      <c r="M283" s="35"/>
      <c r="N283" s="33">
        <f>N277-N278-N279-N281-N282</f>
        <v>0</v>
      </c>
    </row>
    <row r="284" spans="1:19" ht="25.5" x14ac:dyDescent="0.55000000000000004">
      <c r="A284" s="1"/>
      <c r="E284" s="31"/>
      <c r="G284" s="31"/>
      <c r="J284" s="31"/>
      <c r="L284" s="34" t="s">
        <v>209</v>
      </c>
      <c r="M284" s="35"/>
      <c r="N284" s="37"/>
    </row>
    <row r="285" spans="1:19" ht="25.5" x14ac:dyDescent="0.55000000000000004">
      <c r="A285" s="1"/>
      <c r="E285" s="3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61"/>
  <sheetViews>
    <sheetView zoomScale="70" zoomScaleNormal="70" workbookViewId="0">
      <pane xSplit="10" ySplit="4" topLeftCell="K256" activePane="bottomRight" state="frozen"/>
      <selection activeCell="B270" sqref="B270"/>
      <selection pane="topRight" activeCell="B270" sqref="B270"/>
      <selection pane="bottomLeft" activeCell="B270" sqref="B270"/>
      <selection pane="bottomRight" activeCell="H270" sqref="H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>SUM(M6-O6)</f>
        <v>200</v>
      </c>
      <c r="Q6" s="121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+ยกมา!J9</f>
        <v>5</v>
      </c>
      <c r="F9" s="71"/>
      <c r="G9" s="46">
        <f t="shared" si="0"/>
        <v>5</v>
      </c>
      <c r="H9" s="78">
        <v>0</v>
      </c>
      <c r="I9" s="76"/>
      <c r="J9" s="46">
        <f t="shared" si="1"/>
        <v>4</v>
      </c>
      <c r="K9" s="72">
        <v>1</v>
      </c>
      <c r="L9" s="20">
        <v>100</v>
      </c>
      <c r="M9" s="65">
        <f t="shared" si="2"/>
        <v>100</v>
      </c>
      <c r="N9" s="17" t="s">
        <v>1438</v>
      </c>
      <c r="O9" s="18">
        <v>100</v>
      </c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4"/>
        <v>200</v>
      </c>
      <c r="Q22" s="121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4"/>
        <v>400</v>
      </c>
      <c r="Q31" s="121">
        <v>34.64</v>
      </c>
      <c r="R31" s="43">
        <f t="shared" si="3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7</v>
      </c>
      <c r="F39" s="71"/>
      <c r="G39" s="46">
        <f t="shared" si="5"/>
        <v>7</v>
      </c>
      <c r="H39" s="78">
        <v>0</v>
      </c>
      <c r="I39" s="76">
        <v>2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1439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2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1439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1439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12</v>
      </c>
      <c r="F64" s="71"/>
      <c r="G64" s="46">
        <f t="shared" si="5"/>
        <v>12</v>
      </c>
      <c r="H64" s="78">
        <v>0</v>
      </c>
      <c r="I64" s="76">
        <v>0</v>
      </c>
      <c r="J64" s="46">
        <f t="shared" si="6"/>
        <v>11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3</v>
      </c>
      <c r="F79" s="71"/>
      <c r="G79" s="46">
        <f t="shared" si="5"/>
        <v>3</v>
      </c>
      <c r="H79" s="78">
        <v>0</v>
      </c>
      <c r="I79" s="76">
        <v>0</v>
      </c>
      <c r="J79" s="46">
        <f t="shared" si="6"/>
        <v>2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22">
        <f t="shared" si="4"/>
        <v>35</v>
      </c>
      <c r="Q79" s="90">
        <v>30.84</v>
      </c>
      <c r="R79" s="43">
        <f t="shared" si="3"/>
        <v>30.84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20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72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10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9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81</v>
      </c>
      <c r="F216" s="71"/>
      <c r="G216" s="46">
        <f t="shared" si="30"/>
        <v>81</v>
      </c>
      <c r="H216" s="78">
        <v>0</v>
      </c>
      <c r="I216" s="76">
        <v>0</v>
      </c>
      <c r="J216" s="46">
        <f t="shared" si="31"/>
        <v>51</v>
      </c>
      <c r="K216" s="72">
        <v>30</v>
      </c>
      <c r="L216" s="20">
        <v>10</v>
      </c>
      <c r="M216" s="65">
        <f t="shared" si="34"/>
        <v>300</v>
      </c>
      <c r="N216" s="17" t="s">
        <v>16</v>
      </c>
      <c r="O216" s="18"/>
      <c r="P216" s="122">
        <f t="shared" si="35"/>
        <v>300</v>
      </c>
      <c r="Q216" s="90">
        <v>9</v>
      </c>
      <c r="R216" s="43">
        <f t="shared" si="36"/>
        <v>270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40</v>
      </c>
      <c r="F217" s="71"/>
      <c r="G217" s="46">
        <f t="shared" si="30"/>
        <v>40</v>
      </c>
      <c r="H217" s="78">
        <v>0</v>
      </c>
      <c r="I217" s="76">
        <v>1</v>
      </c>
      <c r="J217" s="46">
        <f t="shared" si="31"/>
        <v>39</v>
      </c>
      <c r="K217" s="72"/>
      <c r="L217" s="20">
        <v>10</v>
      </c>
      <c r="M217" s="65">
        <f t="shared" si="34"/>
        <v>0</v>
      </c>
      <c r="N217" s="17" t="s">
        <v>1440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19</v>
      </c>
      <c r="F224" s="71"/>
      <c r="G224" s="46">
        <f t="shared" si="30"/>
        <v>19</v>
      </c>
      <c r="H224" s="78">
        <v>0</v>
      </c>
      <c r="I224" s="76">
        <v>0</v>
      </c>
      <c r="J224" s="46">
        <f t="shared" si="31"/>
        <v>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3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72" si="48">E235+F235</f>
        <v>0</v>
      </c>
      <c r="H235" s="78">
        <v>0</v>
      </c>
      <c r="I235" s="76">
        <v>0</v>
      </c>
      <c r="J235" s="46">
        <f t="shared" ref="J235:J273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48" si="51">SUM(M235-O235)</f>
        <v>0</v>
      </c>
      <c r="Q235" s="90"/>
      <c r="R235" s="43">
        <f t="shared" ref="R235:R242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73" si="53">+L243*K243</f>
        <v>0</v>
      </c>
      <c r="N243" s="17" t="s">
        <v>16</v>
      </c>
      <c r="O243" s="18"/>
      <c r="P243" s="23">
        <f t="shared" si="51"/>
        <v>0</v>
      </c>
      <c r="Q243" s="90"/>
      <c r="R243" s="43">
        <f t="shared" ref="R243:R274" si="5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1</v>
      </c>
      <c r="F244" s="71"/>
      <c r="G244" s="46">
        <f t="shared" si="48"/>
        <v>1</v>
      </c>
      <c r="H244" s="78">
        <v>0</v>
      </c>
      <c r="I244" s="76">
        <v>0</v>
      </c>
      <c r="J244" s="46">
        <f t="shared" si="49"/>
        <v>0</v>
      </c>
      <c r="K244" s="72">
        <v>1</v>
      </c>
      <c r="L244" s="20">
        <v>55</v>
      </c>
      <c r="M244" s="65">
        <f t="shared" si="53"/>
        <v>55</v>
      </c>
      <c r="N244" s="17" t="s">
        <v>16</v>
      </c>
      <c r="O244" s="18">
        <v>55</v>
      </c>
      <c r="P244" s="23">
        <f t="shared" si="51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3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1</v>
      </c>
      <c r="F248" s="71"/>
      <c r="G248" s="46">
        <f t="shared" si="48"/>
        <v>1</v>
      </c>
      <c r="H248" s="78">
        <v>0</v>
      </c>
      <c r="I248" s="76">
        <v>0</v>
      </c>
      <c r="J248" s="46">
        <f t="shared" si="49"/>
        <v>1</v>
      </c>
      <c r="K248" s="72"/>
      <c r="L248" s="20">
        <v>50</v>
      </c>
      <c r="M248" s="65">
        <f t="shared" si="53"/>
        <v>0</v>
      </c>
      <c r="N248" s="17" t="s">
        <v>16</v>
      </c>
      <c r="O248" s="18"/>
      <c r="P248" s="23">
        <f t="shared" si="51"/>
        <v>0</v>
      </c>
      <c r="Q248" s="90"/>
      <c r="R248" s="43">
        <f t="shared" si="5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5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5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5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5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5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5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5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5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si="53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54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5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4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29</v>
      </c>
      <c r="M255" s="65">
        <f t="shared" si="5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4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29</v>
      </c>
      <c r="M256" s="65">
        <f t="shared" si="5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4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53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4"/>
        <v>0</v>
      </c>
    </row>
    <row r="258" spans="1:18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4"/>
        <v>0</v>
      </c>
    </row>
    <row r="259" spans="1:18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4"/>
        <v>0</v>
      </c>
    </row>
    <row r="260" spans="1:18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4"/>
        <v>0</v>
      </c>
    </row>
    <row r="261" spans="1:18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4"/>
        <v>0</v>
      </c>
    </row>
    <row r="262" spans="1:18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4"/>
        <v>0</v>
      </c>
    </row>
    <row r="263" spans="1:18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8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4"/>
        <v>0</v>
      </c>
    </row>
    <row r="265" spans="1:18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4"/>
        <v>0</v>
      </c>
    </row>
    <row r="266" spans="1:18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4"/>
        <v>0</v>
      </c>
    </row>
    <row r="267" spans="1:18" ht="25.5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si="48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4"/>
        <v>0</v>
      </c>
    </row>
    <row r="268" spans="1:18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8"/>
        <v>0</v>
      </c>
      <c r="H268" s="78">
        <v>0</v>
      </c>
      <c r="I268" s="76">
        <v>0</v>
      </c>
      <c r="J268" s="46">
        <f t="shared" si="49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4"/>
        <v>0</v>
      </c>
    </row>
    <row r="269" spans="1:18" ht="25.5" x14ac:dyDescent="0.55000000000000004">
      <c r="A269" s="10"/>
      <c r="B269" s="10"/>
      <c r="C269" s="19"/>
      <c r="D269" s="10"/>
      <c r="E269" s="64">
        <f>+ยกมา!J269</f>
        <v>0</v>
      </c>
      <c r="F269" s="71"/>
      <c r="G269" s="46">
        <f t="shared" si="48"/>
        <v>0</v>
      </c>
      <c r="H269" s="78">
        <v>0</v>
      </c>
      <c r="I269" s="76">
        <v>0</v>
      </c>
      <c r="J269" s="46">
        <f t="shared" si="49"/>
        <v>0</v>
      </c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54"/>
        <v>0</v>
      </c>
    </row>
    <row r="270" spans="1:18" ht="25.5" x14ac:dyDescent="0.55000000000000004">
      <c r="A270" s="10"/>
      <c r="B270" s="10"/>
      <c r="C270" s="19"/>
      <c r="D270" s="10"/>
      <c r="E270" s="64">
        <f>+ยกมา!J270</f>
        <v>0</v>
      </c>
      <c r="F270" s="71"/>
      <c r="G270" s="46">
        <f t="shared" si="48"/>
        <v>0</v>
      </c>
      <c r="H270" s="78">
        <v>0</v>
      </c>
      <c r="I270" s="76">
        <v>0</v>
      </c>
      <c r="J270" s="46">
        <f t="shared" si="49"/>
        <v>0</v>
      </c>
      <c r="K270" s="72"/>
      <c r="L270" s="20"/>
      <c r="M270" s="65">
        <f t="shared" si="53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54"/>
        <v>0</v>
      </c>
    </row>
    <row r="271" spans="1:18" ht="25.5" x14ac:dyDescent="0.55000000000000004">
      <c r="A271" s="10"/>
      <c r="B271" s="10"/>
      <c r="C271" s="19"/>
      <c r="D271" s="10"/>
      <c r="E271" s="64">
        <f>+ยกมา!J271</f>
        <v>0</v>
      </c>
      <c r="F271" s="71"/>
      <c r="G271" s="46">
        <f t="shared" si="48"/>
        <v>0</v>
      </c>
      <c r="H271" s="78">
        <v>0</v>
      </c>
      <c r="I271" s="76">
        <v>0</v>
      </c>
      <c r="J271" s="46">
        <f t="shared" si="49"/>
        <v>0</v>
      </c>
      <c r="K271" s="72"/>
      <c r="L271" s="20"/>
      <c r="M271" s="65">
        <f t="shared" si="53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54"/>
        <v>0</v>
      </c>
    </row>
    <row r="272" spans="1:18" ht="25.5" x14ac:dyDescent="0.55000000000000004">
      <c r="A272" s="10"/>
      <c r="B272" s="10"/>
      <c r="C272" s="19"/>
      <c r="D272" s="10"/>
      <c r="E272" s="64">
        <f>+ยกมา!J272</f>
        <v>0</v>
      </c>
      <c r="F272" s="71"/>
      <c r="G272" s="46">
        <f t="shared" si="48"/>
        <v>0</v>
      </c>
      <c r="H272" s="78">
        <v>0</v>
      </c>
      <c r="I272" s="76">
        <v>0</v>
      </c>
      <c r="J272" s="46">
        <f t="shared" si="49"/>
        <v>0</v>
      </c>
      <c r="K272" s="72"/>
      <c r="L272" s="20"/>
      <c r="M272" s="65">
        <f t="shared" si="53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54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>
        <v>0</v>
      </c>
      <c r="J273" s="46">
        <f t="shared" si="49"/>
        <v>0</v>
      </c>
      <c r="K273" s="72"/>
      <c r="L273" s="20"/>
      <c r="M273" s="65">
        <f t="shared" si="53"/>
        <v>0</v>
      </c>
      <c r="N273" s="17" t="s">
        <v>16</v>
      </c>
      <c r="O273" s="18"/>
      <c r="P273" s="23">
        <f t="shared" ref="P273" si="55">SUM(M273-O273)</f>
        <v>0</v>
      </c>
      <c r="Q273" s="90"/>
      <c r="R273" s="43">
        <f t="shared" si="54"/>
        <v>0</v>
      </c>
    </row>
    <row r="274" spans="1:19" ht="24" customHeight="1" x14ac:dyDescent="0.55000000000000004">
      <c r="A274" s="10"/>
      <c r="B274" s="10"/>
      <c r="C274" s="19"/>
      <c r="D274" s="10"/>
      <c r="E274" s="64">
        <f>+ยกมา!J274</f>
        <v>0</v>
      </c>
      <c r="F274" s="71"/>
      <c r="G274" s="46">
        <f t="shared" ref="G274" si="56">E274+F274</f>
        <v>0</v>
      </c>
      <c r="H274" s="78">
        <v>0</v>
      </c>
      <c r="I274" s="76">
        <v>0</v>
      </c>
      <c r="J274" s="46">
        <f t="shared" ref="J274" si="57">+G274-H274-K274-I274</f>
        <v>0</v>
      </c>
      <c r="K274" s="72"/>
      <c r="L274" s="20"/>
      <c r="M274" s="65">
        <f t="shared" ref="M274" si="58">+L274*K274</f>
        <v>0</v>
      </c>
      <c r="N274" s="17" t="s">
        <v>16</v>
      </c>
      <c r="O274" s="18"/>
      <c r="P274" s="23">
        <f t="shared" ref="P274" si="59">SUM(M274-O274)</f>
        <v>0</v>
      </c>
      <c r="Q274" s="90"/>
      <c r="R274" s="43">
        <f t="shared" si="54"/>
        <v>0</v>
      </c>
    </row>
    <row r="275" spans="1:19" ht="25.5" x14ac:dyDescent="0.55000000000000004">
      <c r="A275" s="1"/>
      <c r="B275" s="119"/>
      <c r="C275" s="120"/>
      <c r="D275" s="119"/>
      <c r="E275" s="24"/>
      <c r="F275" s="119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R275" s="75">
        <f>SUM(R5:R274)</f>
        <v>788.15999999999985</v>
      </c>
      <c r="S275" s="75"/>
    </row>
    <row r="276" spans="1:19" ht="25.5" customHeight="1" x14ac:dyDescent="0.5">
      <c r="A276" s="1"/>
      <c r="B276" s="119"/>
      <c r="C276" s="120"/>
      <c r="D276" s="119"/>
      <c r="E276" s="24"/>
      <c r="F276" s="119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B277" s="119"/>
      <c r="C277" s="120"/>
      <c r="D277" s="119"/>
      <c r="E277" s="24"/>
      <c r="F277" s="119"/>
      <c r="G277" s="31"/>
      <c r="H277" s="120"/>
      <c r="J277" s="31"/>
      <c r="K277" s="32"/>
      <c r="L277" s="95" t="s">
        <v>202</v>
      </c>
      <c r="M277" s="95"/>
      <c r="N277" s="33">
        <f>SUM(M5:M276)</f>
        <v>1760</v>
      </c>
    </row>
    <row r="278" spans="1:19" ht="25.5" x14ac:dyDescent="0.55000000000000004">
      <c r="A278" s="1"/>
      <c r="B278" s="119"/>
      <c r="C278" s="120"/>
      <c r="D278" s="119"/>
      <c r="E278" s="24"/>
      <c r="F278" s="119"/>
      <c r="G278" s="31"/>
      <c r="H278" s="120"/>
      <c r="J278" s="31"/>
      <c r="L278" s="34" t="s">
        <v>203</v>
      </c>
      <c r="M278" s="35"/>
      <c r="N278" s="36"/>
    </row>
    <row r="279" spans="1:19" ht="25.5" x14ac:dyDescent="0.55000000000000004">
      <c r="A279" s="1"/>
      <c r="B279" s="119"/>
      <c r="C279" s="120"/>
      <c r="D279" s="119"/>
      <c r="E279" s="24"/>
      <c r="F279" s="119"/>
      <c r="G279" s="31"/>
      <c r="H279" s="120"/>
      <c r="J279" s="31"/>
      <c r="L279" s="34" t="s">
        <v>204</v>
      </c>
      <c r="M279" s="35"/>
      <c r="N279" s="36">
        <f>SUM(O279:AF279)</f>
        <v>0</v>
      </c>
    </row>
    <row r="280" spans="1:19" ht="25.5" x14ac:dyDescent="0.55000000000000004">
      <c r="A280" s="1"/>
      <c r="B280" s="119"/>
      <c r="C280" s="120"/>
      <c r="D280" s="119"/>
      <c r="E280" s="24"/>
      <c r="F280" s="119"/>
      <c r="G280" s="31"/>
      <c r="H280" s="120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B281" s="119"/>
      <c r="C281" s="120"/>
      <c r="D281" s="119"/>
      <c r="E281" s="24"/>
      <c r="F281" s="119"/>
      <c r="G281" s="31"/>
      <c r="H281" s="120"/>
      <c r="J281" s="31"/>
      <c r="L281" s="34" t="s">
        <v>206</v>
      </c>
      <c r="M281" s="35"/>
      <c r="N281" s="36"/>
    </row>
    <row r="282" spans="1:19" ht="25.5" x14ac:dyDescent="0.55000000000000004">
      <c r="A282" s="1"/>
      <c r="B282" s="119"/>
      <c r="C282" s="120"/>
      <c r="D282" s="119"/>
      <c r="E282" s="24"/>
      <c r="F282" s="119"/>
      <c r="G282" s="31"/>
      <c r="H282" s="120"/>
      <c r="J282" s="31"/>
      <c r="L282" s="34" t="s">
        <v>207</v>
      </c>
      <c r="M282" s="35"/>
      <c r="N282" s="37">
        <f>SUM(O5:O275)</f>
        <v>185</v>
      </c>
    </row>
    <row r="283" spans="1:19" ht="25.5" x14ac:dyDescent="0.55000000000000004">
      <c r="A283" s="1"/>
      <c r="B283" s="119"/>
      <c r="C283" s="120"/>
      <c r="D283" s="119"/>
      <c r="E283" s="24"/>
      <c r="F283" s="119"/>
      <c r="G283" s="31"/>
      <c r="H283" s="120"/>
      <c r="J283" s="31"/>
      <c r="L283" s="34" t="s">
        <v>208</v>
      </c>
      <c r="M283" s="35"/>
      <c r="N283" s="33">
        <f>N277-N278-N279-N281-N282</f>
        <v>1575</v>
      </c>
    </row>
    <row r="284" spans="1:19" ht="25.5" x14ac:dyDescent="0.55000000000000004">
      <c r="A284" s="1"/>
      <c r="B284" s="119"/>
      <c r="C284" s="120"/>
      <c r="D284" s="119"/>
      <c r="E284" s="24"/>
      <c r="F284" s="119"/>
      <c r="G284" s="31"/>
      <c r="H284" s="120"/>
      <c r="J284" s="31"/>
      <c r="L284" s="34" t="s">
        <v>209</v>
      </c>
      <c r="M284" s="35"/>
      <c r="N284" s="37">
        <v>1575</v>
      </c>
    </row>
    <row r="285" spans="1:19" ht="25.5" x14ac:dyDescent="0.55000000000000004">
      <c r="A285" s="1"/>
      <c r="B285" s="119"/>
      <c r="C285" s="120"/>
      <c r="D285" s="119"/>
      <c r="E285" s="24"/>
      <c r="F285" s="119"/>
      <c r="G285" s="31"/>
      <c r="H285" s="120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B286" s="119"/>
      <c r="C286" s="120"/>
      <c r="D286" s="119"/>
      <c r="E286" s="24"/>
      <c r="F286" s="119"/>
      <c r="G286" s="120"/>
      <c r="H286" s="120"/>
      <c r="J286" s="2"/>
      <c r="L286" s="34" t="s">
        <v>211</v>
      </c>
      <c r="M286" s="35"/>
      <c r="N286" s="33">
        <f>+N284-N283</f>
        <v>0</v>
      </c>
    </row>
    <row r="287" spans="1:19" x14ac:dyDescent="0.5">
      <c r="B287" s="119"/>
      <c r="C287" s="120"/>
      <c r="D287" s="119"/>
      <c r="E287" s="120"/>
      <c r="F287" s="120"/>
      <c r="G287" s="120"/>
      <c r="H287" s="120"/>
      <c r="J287" s="2"/>
      <c r="L287" s="2"/>
    </row>
    <row r="288" spans="1:19" ht="25.5" x14ac:dyDescent="0.55000000000000004">
      <c r="B288" s="119"/>
      <c r="C288" s="120"/>
      <c r="D288" s="119"/>
      <c r="E288" s="120"/>
      <c r="F288" s="120"/>
      <c r="G288" s="120"/>
      <c r="H288" s="120"/>
      <c r="J288" s="2"/>
      <c r="L288" s="73" t="s">
        <v>272</v>
      </c>
      <c r="M288" s="2" t="s">
        <v>307</v>
      </c>
    </row>
    <row r="289" spans="2:12" x14ac:dyDescent="0.5">
      <c r="B289" s="119"/>
      <c r="C289" s="120"/>
      <c r="D289" s="119"/>
      <c r="E289" s="120"/>
      <c r="F289" s="120"/>
      <c r="G289" s="120"/>
      <c r="H289" s="120"/>
      <c r="J289" s="2"/>
      <c r="L289" s="2"/>
    </row>
    <row r="290" spans="2:12" x14ac:dyDescent="0.5">
      <c r="B290" s="119"/>
      <c r="C290" s="120"/>
      <c r="D290" s="119"/>
      <c r="E290" s="120"/>
      <c r="F290" s="120"/>
      <c r="G290" s="120"/>
      <c r="H290" s="120"/>
      <c r="J290" s="2"/>
      <c r="L290" s="2"/>
    </row>
    <row r="291" spans="2:12" x14ac:dyDescent="0.5">
      <c r="J291" s="2"/>
      <c r="L291" s="2"/>
    </row>
    <row r="292" spans="2:12" x14ac:dyDescent="0.5">
      <c r="J292" s="2"/>
      <c r="L292" s="2"/>
    </row>
    <row r="293" spans="2:12" x14ac:dyDescent="0.5">
      <c r="J293" s="2"/>
      <c r="L293" s="2"/>
    </row>
    <row r="294" spans="2:12" x14ac:dyDescent="0.5">
      <c r="J294" s="2"/>
      <c r="L294" s="2"/>
    </row>
    <row r="295" spans="2:12" x14ac:dyDescent="0.5">
      <c r="J295" s="2"/>
      <c r="L295" s="2"/>
    </row>
    <row r="296" spans="2:12" x14ac:dyDescent="0.5">
      <c r="J296" s="2"/>
      <c r="L296" s="2"/>
    </row>
    <row r="297" spans="2:12" x14ac:dyDescent="0.5">
      <c r="J297" s="2"/>
      <c r="L297" s="2"/>
    </row>
    <row r="298" spans="2:12" x14ac:dyDescent="0.5">
      <c r="J298" s="2"/>
      <c r="L298" s="2"/>
    </row>
    <row r="299" spans="2:12" x14ac:dyDescent="0.5">
      <c r="J299" s="2"/>
      <c r="L299" s="2"/>
    </row>
    <row r="300" spans="2:12" x14ac:dyDescent="0.5">
      <c r="J300" s="2"/>
      <c r="L300" s="2"/>
    </row>
    <row r="301" spans="2:12" x14ac:dyDescent="0.5">
      <c r="J301" s="2"/>
      <c r="L301" s="2"/>
    </row>
    <row r="302" spans="2:12" x14ac:dyDescent="0.5">
      <c r="J302" s="2"/>
      <c r="L302" s="2"/>
    </row>
    <row r="303" spans="2:12" x14ac:dyDescent="0.5">
      <c r="J303" s="2"/>
      <c r="L303" s="2"/>
    </row>
    <row r="304" spans="2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U361"/>
  <sheetViews>
    <sheetView zoomScale="70" zoomScaleNormal="70" workbookViewId="0">
      <pane xSplit="10" ySplit="4" topLeftCell="K260" activePane="bottomRight" state="frozen"/>
      <selection activeCell="B270" sqref="B270"/>
      <selection pane="topRight" activeCell="B270" sqref="B270"/>
      <selection pane="bottomLeft" activeCell="B270" sqref="B270"/>
      <selection pane="bottomRight" activeCell="C279" sqref="C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38</v>
      </c>
      <c r="F6" s="71">
        <v>20</v>
      </c>
      <c r="G6" s="46">
        <f t="shared" si="0"/>
        <v>58</v>
      </c>
      <c r="H6" s="78">
        <v>0</v>
      </c>
      <c r="I6" s="76">
        <v>0</v>
      </c>
      <c r="J6" s="46">
        <f t="shared" si="1"/>
        <v>51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110</v>
      </c>
      <c r="P6" s="122">
        <f t="shared" ref="P6:P80" si="3">SUM(M6-O6)</f>
        <v>590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>
        <v>4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9</v>
      </c>
      <c r="F41" s="71">
        <v>1</v>
      </c>
      <c r="G41" s="46">
        <f t="shared" si="5"/>
        <v>10</v>
      </c>
      <c r="H41" s="78">
        <v>0</v>
      </c>
      <c r="I41" s="76">
        <v>0</v>
      </c>
      <c r="J41" s="46">
        <f t="shared" si="6"/>
        <v>5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100</v>
      </c>
      <c r="P41" s="122">
        <f t="shared" si="3"/>
        <v>150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125</v>
      </c>
      <c r="P46" s="122">
        <f t="shared" si="3"/>
        <v>75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75</v>
      </c>
      <c r="P47" s="122">
        <f t="shared" si="3"/>
        <v>25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22">
        <f>SUM(M53-O53)</f>
        <v>100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11</v>
      </c>
      <c r="F64" s="71"/>
      <c r="G64" s="46">
        <f t="shared" si="5"/>
        <v>11</v>
      </c>
      <c r="H64" s="78">
        <v>0</v>
      </c>
      <c r="I64" s="76">
        <v>0</v>
      </c>
      <c r="J64" s="46">
        <f t="shared" si="6"/>
        <v>11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2</v>
      </c>
      <c r="F79" s="71"/>
      <c r="G79" s="46">
        <f t="shared" si="5"/>
        <v>2</v>
      </c>
      <c r="H79" s="78">
        <v>0</v>
      </c>
      <c r="I79" s="76">
        <v>2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1439</v>
      </c>
      <c r="O79" s="18"/>
      <c r="P79" s="23"/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>
        <v>3</v>
      </c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>
        <v>100</v>
      </c>
      <c r="G131" s="46">
        <f t="shared" si="23"/>
        <v>102</v>
      </c>
      <c r="H131" s="78">
        <v>0</v>
      </c>
      <c r="I131" s="76">
        <v>0</v>
      </c>
      <c r="J131" s="46">
        <f t="shared" si="24"/>
        <v>63</v>
      </c>
      <c r="K131" s="72">
        <v>39</v>
      </c>
      <c r="L131" s="22">
        <v>50</v>
      </c>
      <c r="M131" s="65">
        <f t="shared" si="7"/>
        <v>1950</v>
      </c>
      <c r="N131" s="17" t="s">
        <v>16</v>
      </c>
      <c r="O131" s="18">
        <v>1345</v>
      </c>
      <c r="P131" s="122">
        <f t="shared" si="8"/>
        <v>605</v>
      </c>
      <c r="Q131" s="90">
        <v>9.91</v>
      </c>
      <c r="R131" s="43">
        <f t="shared" si="9"/>
        <v>386.49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2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>
        <v>8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3</v>
      </c>
      <c r="K133" s="72">
        <v>11</v>
      </c>
      <c r="L133" s="20">
        <v>50</v>
      </c>
      <c r="M133" s="65">
        <f t="shared" si="7"/>
        <v>550</v>
      </c>
      <c r="N133" s="17" t="s">
        <v>16</v>
      </c>
      <c r="O133" s="18">
        <v>205</v>
      </c>
      <c r="P133" s="122">
        <f t="shared" si="8"/>
        <v>345</v>
      </c>
      <c r="Q133" s="90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3" si="34">+L177*K177</f>
        <v>0</v>
      </c>
      <c r="N177" s="17" t="s">
        <v>16</v>
      </c>
      <c r="O177" s="18"/>
      <c r="P177" s="23">
        <f t="shared" ref="P177:P273" si="35">SUM(M177-O177)</f>
        <v>0</v>
      </c>
      <c r="Q177" s="90"/>
      <c r="R177" s="43">
        <f t="shared" ref="R177:R27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10</v>
      </c>
      <c r="F201" s="71"/>
      <c r="G201" s="46">
        <f t="shared" si="30"/>
        <v>10</v>
      </c>
      <c r="H201" s="78">
        <v>0</v>
      </c>
      <c r="I201" s="76">
        <v>0</v>
      </c>
      <c r="J201" s="46">
        <f t="shared" si="31"/>
        <v>9</v>
      </c>
      <c r="K201" s="72">
        <v>1</v>
      </c>
      <c r="L201" s="20">
        <v>90</v>
      </c>
      <c r="M201" s="65">
        <f t="shared" si="34"/>
        <v>90</v>
      </c>
      <c r="N201" s="17" t="s">
        <v>16</v>
      </c>
      <c r="O201" s="18">
        <v>10</v>
      </c>
      <c r="P201" s="122">
        <f t="shared" si="35"/>
        <v>80</v>
      </c>
      <c r="Q201" s="90">
        <v>60</v>
      </c>
      <c r="R201" s="43">
        <f t="shared" si="36"/>
        <v>60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9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3</v>
      </c>
      <c r="F209" s="71">
        <v>5</v>
      </c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51</v>
      </c>
      <c r="F216" s="71"/>
      <c r="G216" s="46">
        <f t="shared" si="30"/>
        <v>51</v>
      </c>
      <c r="H216" s="78">
        <v>0</v>
      </c>
      <c r="I216" s="76">
        <v>0</v>
      </c>
      <c r="J216" s="46">
        <f t="shared" si="31"/>
        <v>49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39</v>
      </c>
      <c r="F217" s="71"/>
      <c r="G217" s="46">
        <f t="shared" si="30"/>
        <v>39</v>
      </c>
      <c r="H217" s="78">
        <v>0</v>
      </c>
      <c r="I217" s="76">
        <v>1</v>
      </c>
      <c r="J217" s="46">
        <f t="shared" si="31"/>
        <v>38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19</v>
      </c>
      <c r="F224" s="71"/>
      <c r="G224" s="46">
        <f t="shared" si="30"/>
        <v>19</v>
      </c>
      <c r="H224" s="78">
        <v>0</v>
      </c>
      <c r="I224" s="76">
        <v>0</v>
      </c>
      <c r="J224" s="46">
        <f t="shared" si="31"/>
        <v>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73" si="40">E231+F231</f>
        <v>0</v>
      </c>
      <c r="H231" s="78">
        <v>0</v>
      </c>
      <c r="I231" s="76">
        <v>0</v>
      </c>
      <c r="J231" s="46">
        <f t="shared" ref="J231:J27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67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1</v>
      </c>
      <c r="F248" s="71"/>
      <c r="G248" s="46">
        <f t="shared" si="47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2">
        <f>SUM(M248-O248)</f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:J267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+'1'!J251</f>
        <v>0</v>
      </c>
      <c r="F251" s="71"/>
      <c r="G251" s="46">
        <f t="shared" si="47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+'1'!J252</f>
        <v>0</v>
      </c>
      <c r="F252" s="71"/>
      <c r="G252" s="46">
        <f t="shared" si="47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+'1'!J253</f>
        <v>0</v>
      </c>
      <c r="F253" s="71">
        <v>100</v>
      </c>
      <c r="G253" s="46">
        <f t="shared" si="47"/>
        <v>100</v>
      </c>
      <c r="H253" s="78">
        <v>0</v>
      </c>
      <c r="I253" s="76">
        <v>0</v>
      </c>
      <c r="J253" s="46">
        <f t="shared" si="51"/>
        <v>70</v>
      </c>
      <c r="K253" s="72">
        <v>30</v>
      </c>
      <c r="L253" s="20">
        <v>15</v>
      </c>
      <c r="M253" s="65">
        <f t="shared" ref="M253" si="52">+L253*K253</f>
        <v>450</v>
      </c>
      <c r="N253" s="17" t="s">
        <v>1442</v>
      </c>
      <c r="O253" s="18">
        <v>60</v>
      </c>
      <c r="P253" s="122">
        <f t="shared" ref="P253" si="53">SUM(M253-O253)</f>
        <v>390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+'1'!J254</f>
        <v>0</v>
      </c>
      <c r="F254" s="71">
        <v>100</v>
      </c>
      <c r="G254" s="46">
        <f t="shared" si="47"/>
        <v>100</v>
      </c>
      <c r="H254" s="78">
        <v>0</v>
      </c>
      <c r="I254" s="76">
        <v>0</v>
      </c>
      <c r="J254" s="46">
        <f t="shared" si="51"/>
        <v>78</v>
      </c>
      <c r="K254" s="72">
        <v>22</v>
      </c>
      <c r="L254" s="20">
        <v>15</v>
      </c>
      <c r="M254" s="65">
        <f t="shared" si="34"/>
        <v>330</v>
      </c>
      <c r="N254" s="17" t="s">
        <v>1443</v>
      </c>
      <c r="O254" s="18">
        <v>30</v>
      </c>
      <c r="P254" s="122">
        <f t="shared" si="35"/>
        <v>300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+'1'!J255</f>
        <v>0</v>
      </c>
      <c r="F255" s="71"/>
      <c r="G255" s="46">
        <f t="shared" si="47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+'1'!J256</f>
        <v>0</v>
      </c>
      <c r="F256" s="71"/>
      <c r="G256" s="46">
        <f t="shared" si="47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+'1'!J257</f>
        <v>0</v>
      </c>
      <c r="F257" s="71"/>
      <c r="G257" s="46">
        <f t="shared" si="47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ref="P257:P266" si="55">SUM(M257-O257)</f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7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7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7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7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7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7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5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7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7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36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7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7"/>
        <v>0</v>
      </c>
      <c r="H267" s="78"/>
      <c r="I267" s="76"/>
      <c r="J267" s="46">
        <f t="shared" si="5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/>
      <c r="Q267" s="90"/>
      <c r="R267" s="43">
        <f t="shared" si="36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1" ht="25.5" x14ac:dyDescent="0.55000000000000004">
      <c r="A273" s="10"/>
      <c r="B273" s="10"/>
      <c r="C273" s="19"/>
      <c r="D273" s="10"/>
      <c r="E273" s="64">
        <f>+'1'!J266</f>
        <v>0</v>
      </c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21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6">E274+F274</f>
        <v>0</v>
      </c>
      <c r="H274" s="78">
        <v>0</v>
      </c>
      <c r="I274" s="76">
        <v>0</v>
      </c>
      <c r="J274" s="46">
        <f t="shared" ref="J274" si="57">+G274-H274-K274-I274</f>
        <v>0</v>
      </c>
      <c r="K274" s="72"/>
      <c r="L274" s="20"/>
      <c r="M274" s="65">
        <f t="shared" ref="M274" si="58">+L274*K274</f>
        <v>0</v>
      </c>
      <c r="N274" s="17" t="s">
        <v>16</v>
      </c>
      <c r="O274" s="18"/>
      <c r="P274" s="23">
        <f t="shared" ref="P274" si="59">SUM(M274-O274)</f>
        <v>0</v>
      </c>
      <c r="Q274" s="90"/>
      <c r="R274" s="43">
        <f t="shared" ref="R274" si="60">+K274*Q274</f>
        <v>0</v>
      </c>
    </row>
    <row r="275" spans="1:21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1569.89</v>
      </c>
      <c r="S275" s="75"/>
    </row>
    <row r="276" spans="1:21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21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7215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21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2815</v>
      </c>
      <c r="O279" s="2">
        <v>90</v>
      </c>
      <c r="P279" s="2">
        <v>405</v>
      </c>
      <c r="Q279" s="88">
        <v>520</v>
      </c>
      <c r="R279" s="2">
        <v>50</v>
      </c>
      <c r="S279" s="2">
        <v>400</v>
      </c>
      <c r="T279" s="2">
        <v>300</v>
      </c>
      <c r="U279" s="2">
        <v>1050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21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2770</v>
      </c>
    </row>
    <row r="283" spans="1:21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1630</v>
      </c>
    </row>
    <row r="284" spans="1:21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1630</v>
      </c>
    </row>
    <row r="285" spans="1:21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21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21" x14ac:dyDescent="0.5">
      <c r="J287" s="2"/>
      <c r="L287" s="2"/>
    </row>
    <row r="288" spans="1:21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>
    <filterColumn colId="15">
      <filters blank="1">
        <filter val="-"/>
        <filter val="1,050.00"/>
        <filter val="100.00"/>
        <filter val="150.00"/>
        <filter val="20.00"/>
        <filter val="25.00"/>
        <filter val="300.00"/>
        <filter val="345.00"/>
        <filter val="390.00"/>
        <filter val="405"/>
        <filter val="50.00"/>
        <filter val="55.00"/>
        <filter val="590.00"/>
        <filter val="6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61"/>
  <sheetViews>
    <sheetView zoomScale="70" zoomScaleNormal="70" workbookViewId="0">
      <pane xSplit="10" ySplit="4" topLeftCell="K251" activePane="bottomRight" state="frozen"/>
      <selection activeCell="B270" sqref="B270"/>
      <selection pane="topRight" activeCell="B270" sqref="B270"/>
      <selection pane="bottomLeft" activeCell="B270" sqref="B270"/>
      <selection pane="bottomRight" activeCell="E270" sqref="E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49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6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160</v>
      </c>
      <c r="P22" s="122">
        <f t="shared" si="3"/>
        <v>640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60</v>
      </c>
      <c r="P31" s="122">
        <f t="shared" si="3"/>
        <v>340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2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2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11</v>
      </c>
      <c r="F64" s="71"/>
      <c r="G64" s="46">
        <f t="shared" si="5"/>
        <v>11</v>
      </c>
      <c r="H64" s="78">
        <v>0</v>
      </c>
      <c r="I64" s="76">
        <v>0</v>
      </c>
      <c r="J64" s="46">
        <f t="shared" si="6"/>
        <v>7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22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2">
        <f t="shared" si="8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63</v>
      </c>
      <c r="F131" s="71"/>
      <c r="G131" s="46">
        <f t="shared" si="23"/>
        <v>63</v>
      </c>
      <c r="H131" s="78">
        <v>0</v>
      </c>
      <c r="I131" s="76">
        <v>0</v>
      </c>
      <c r="J131" s="46">
        <f t="shared" si="24"/>
        <v>38</v>
      </c>
      <c r="K131" s="72">
        <v>25</v>
      </c>
      <c r="L131" s="22">
        <v>50</v>
      </c>
      <c r="M131" s="65">
        <f t="shared" si="7"/>
        <v>1250</v>
      </c>
      <c r="N131" s="17" t="s">
        <v>16</v>
      </c>
      <c r="O131" s="18">
        <v>875</v>
      </c>
      <c r="P131" s="122">
        <f t="shared" si="8"/>
        <v>375</v>
      </c>
      <c r="Q131" s="90">
        <v>9.91</v>
      </c>
      <c r="R131" s="43">
        <f t="shared" si="9"/>
        <v>247.75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3" si="34">+L177*K177</f>
        <v>0</v>
      </c>
      <c r="N177" s="17" t="s">
        <v>16</v>
      </c>
      <c r="O177" s="18"/>
      <c r="P177" s="23">
        <f t="shared" ref="P177:P273" si="35">SUM(M177-O177)</f>
        <v>0</v>
      </c>
      <c r="Q177" s="90"/>
      <c r="R177" s="43">
        <f t="shared" ref="R177:R27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9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49</v>
      </c>
      <c r="F216" s="71"/>
      <c r="G216" s="46">
        <f t="shared" si="30"/>
        <v>49</v>
      </c>
      <c r="H216" s="78">
        <v>0</v>
      </c>
      <c r="I216" s="76">
        <v>0</v>
      </c>
      <c r="J216" s="46">
        <f t="shared" si="31"/>
        <v>49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38</v>
      </c>
      <c r="F217" s="71"/>
      <c r="G217" s="46">
        <f t="shared" si="30"/>
        <v>38</v>
      </c>
      <c r="H217" s="78">
        <v>0</v>
      </c>
      <c r="I217" s="76">
        <v>0</v>
      </c>
      <c r="J217" s="46">
        <f t="shared" si="31"/>
        <v>37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2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19</v>
      </c>
      <c r="F224" s="71">
        <v>300</v>
      </c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73" si="40">E231+F231</f>
        <v>0</v>
      </c>
      <c r="H231" s="78">
        <v>0</v>
      </c>
      <c r="I231" s="76">
        <v>0</v>
      </c>
      <c r="J231" s="46">
        <f t="shared" ref="J231:J27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+'2'!J253</f>
        <v>70</v>
      </c>
      <c r="F253" s="71"/>
      <c r="G253" s="46">
        <f t="shared" si="42"/>
        <v>70</v>
      </c>
      <c r="H253" s="78">
        <v>0</v>
      </c>
      <c r="I253" s="76">
        <v>0</v>
      </c>
      <c r="J253" s="46">
        <f t="shared" si="50"/>
        <v>45</v>
      </c>
      <c r="K253" s="72">
        <v>25</v>
      </c>
      <c r="L253" s="20">
        <v>15</v>
      </c>
      <c r="M253" s="65">
        <f t="shared" ref="M253" si="51">+L253*K253</f>
        <v>375</v>
      </c>
      <c r="N253" s="17" t="s">
        <v>16</v>
      </c>
      <c r="O253" s="18">
        <v>75</v>
      </c>
      <c r="P253" s="122">
        <f t="shared" ref="P253" si="52">SUM(M253-O253)</f>
        <v>300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+'2'!J254</f>
        <v>78</v>
      </c>
      <c r="F254" s="71"/>
      <c r="G254" s="46">
        <f t="shared" si="42"/>
        <v>78</v>
      </c>
      <c r="H254" s="78">
        <v>0</v>
      </c>
      <c r="I254" s="76">
        <v>0</v>
      </c>
      <c r="J254" s="46">
        <f t="shared" si="50"/>
        <v>69</v>
      </c>
      <c r="K254" s="72">
        <v>9</v>
      </c>
      <c r="L254" s="20">
        <v>15</v>
      </c>
      <c r="M254" s="65">
        <f t="shared" si="34"/>
        <v>135</v>
      </c>
      <c r="N254" s="17" t="s">
        <v>16</v>
      </c>
      <c r="O254" s="18"/>
      <c r="P254" s="122">
        <f t="shared" si="35"/>
        <v>135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+'2'!J256</f>
        <v>0</v>
      </c>
      <c r="F256" s="71">
        <v>5</v>
      </c>
      <c r="G256" s="46">
        <f t="shared" si="42"/>
        <v>5</v>
      </c>
      <c r="H256" s="78">
        <v>0</v>
      </c>
      <c r="I256" s="76">
        <v>0</v>
      </c>
      <c r="J256" s="46">
        <f t="shared" si="50"/>
        <v>5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+'2'!J257</f>
        <v>0</v>
      </c>
      <c r="F257" s="71">
        <v>4</v>
      </c>
      <c r="G257" s="46">
        <f t="shared" si="42"/>
        <v>4</v>
      </c>
      <c r="H257" s="78">
        <v>0</v>
      </c>
      <c r="I257" s="76">
        <v>0</v>
      </c>
      <c r="J257" s="46">
        <f t="shared" si="50"/>
        <v>4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/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/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/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/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3.25" customHeight="1" x14ac:dyDescent="0.55000000000000004">
      <c r="A262" s="10"/>
      <c r="B262" s="10"/>
      <c r="C262" s="19"/>
      <c r="D262" s="10"/>
      <c r="E262" s="64">
        <f>+'2'!J262</f>
        <v>0</v>
      </c>
      <c r="F262" s="71"/>
      <c r="G262" s="46"/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3.25" customHeight="1" x14ac:dyDescent="0.55000000000000004">
      <c r="A263" s="10"/>
      <c r="B263" s="10"/>
      <c r="C263" s="19"/>
      <c r="D263" s="10"/>
      <c r="E263" s="64">
        <f>+'2'!J263</f>
        <v>0</v>
      </c>
      <c r="F263" s="71"/>
      <c r="G263" s="46"/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3.25" customHeight="1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3.25" customHeight="1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3.25" customHeight="1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3.25" customHeight="1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3.25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3.25" customHeight="1" x14ac:dyDescent="0.55000000000000004">
      <c r="A269" s="10"/>
      <c r="B269" s="10"/>
      <c r="C269" s="19"/>
      <c r="D269" s="10"/>
      <c r="E269" s="64">
        <f>+'2'!J264</f>
        <v>0</v>
      </c>
      <c r="F269" s="71"/>
      <c r="G269" s="46"/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3.25" customHeight="1" x14ac:dyDescent="0.55000000000000004">
      <c r="A270" s="10"/>
      <c r="B270" s="10"/>
      <c r="C270" s="19"/>
      <c r="D270" s="10"/>
      <c r="E270" s="64">
        <f>+'2'!J265</f>
        <v>0</v>
      </c>
      <c r="F270" s="71"/>
      <c r="G270" s="46"/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3.25" customHeight="1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3.25" customHeight="1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3.25" customHeight="1" x14ac:dyDescent="0.55000000000000004">
      <c r="A273" s="10"/>
      <c r="B273" s="10"/>
      <c r="C273" s="19"/>
      <c r="D273" s="10"/>
      <c r="E273" s="64">
        <f>+'2'!J266</f>
        <v>0</v>
      </c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19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4">E274+F274</f>
        <v>0</v>
      </c>
      <c r="H274" s="78">
        <v>0</v>
      </c>
      <c r="I274" s="76">
        <v>0</v>
      </c>
      <c r="J274" s="46">
        <f t="shared" ref="J274" si="55">+G274-H274-K274-I274</f>
        <v>0</v>
      </c>
      <c r="K274" s="72"/>
      <c r="L274" s="20"/>
      <c r="M274" s="65">
        <f t="shared" ref="M274" si="56">+L274*K274</f>
        <v>0</v>
      </c>
      <c r="N274" s="17" t="s">
        <v>16</v>
      </c>
      <c r="O274" s="18"/>
      <c r="P274" s="23">
        <f t="shared" ref="P274" si="57">SUM(M274-O274)</f>
        <v>0</v>
      </c>
      <c r="Q274" s="90"/>
      <c r="R274" s="43">
        <f t="shared" ref="R274" si="58">+K274*Q274</f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1112.6300000000001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34" t="s">
        <v>202</v>
      </c>
      <c r="M277" s="35"/>
      <c r="N277" s="33">
        <f>SUM(M5:M276)</f>
        <v>4120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420</v>
      </c>
      <c r="O279" s="2">
        <v>90</v>
      </c>
      <c r="P279" s="2">
        <v>90</v>
      </c>
      <c r="Q279" s="88">
        <v>240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1355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2345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2345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61"/>
  <sheetViews>
    <sheetView zoomScale="70" zoomScaleNormal="70" workbookViewId="0">
      <pane xSplit="10" ySplit="4" topLeftCell="K251" activePane="bottomRight" state="frozen"/>
      <selection activeCell="B270" sqref="B270"/>
      <selection pane="topRight" activeCell="B270" sqref="B270"/>
      <selection pane="bottomLeft" activeCell="B270" sqref="B270"/>
      <selection pane="bottomRight" activeCell="A263" sqref="A263:XFD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49</v>
      </c>
      <c r="F6" s="71">
        <v>30</v>
      </c>
      <c r="G6" s="46">
        <f t="shared" si="0"/>
        <v>79</v>
      </c>
      <c r="H6" s="78">
        <v>0</v>
      </c>
      <c r="I6" s="76">
        <v>0</v>
      </c>
      <c r="J6" s="46">
        <f t="shared" si="1"/>
        <v>73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2">
        <f t="shared" ref="P6:P80" si="3">SUM(M6-O6)</f>
        <v>500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+'3'!J9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40</v>
      </c>
      <c r="P22" s="122">
        <f t="shared" si="3"/>
        <v>560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4</v>
      </c>
      <c r="K39" s="72">
        <v>5</v>
      </c>
      <c r="L39" s="15">
        <v>50</v>
      </c>
      <c r="M39" s="65">
        <f t="shared" si="2"/>
        <v>250</v>
      </c>
      <c r="N39" s="17" t="s">
        <v>1442</v>
      </c>
      <c r="O39" s="18">
        <v>150</v>
      </c>
      <c r="P39" s="122">
        <f t="shared" si="3"/>
        <v>100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2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2">
        <f t="shared" si="3"/>
        <v>40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1444</v>
      </c>
      <c r="O50" s="18">
        <v>150</v>
      </c>
      <c r="P50" s="23">
        <f t="shared" si="3"/>
        <v>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7</v>
      </c>
      <c r="F64" s="71">
        <v>2</v>
      </c>
      <c r="G64" s="46">
        <f t="shared" si="5"/>
        <v>9</v>
      </c>
      <c r="H64" s="78">
        <v>0</v>
      </c>
      <c r="I64" s="76">
        <v>0</v>
      </c>
      <c r="J64" s="46">
        <f t="shared" si="6"/>
        <v>7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2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2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75</v>
      </c>
      <c r="P74" s="122">
        <f t="shared" si="3"/>
        <v>175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38</v>
      </c>
      <c r="F131" s="71"/>
      <c r="G131" s="46">
        <f t="shared" si="23"/>
        <v>38</v>
      </c>
      <c r="H131" s="78">
        <v>0</v>
      </c>
      <c r="I131" s="76">
        <v>0</v>
      </c>
      <c r="J131" s="46">
        <f t="shared" si="24"/>
        <v>1</v>
      </c>
      <c r="K131" s="72">
        <v>37</v>
      </c>
      <c r="L131" s="22">
        <v>50</v>
      </c>
      <c r="M131" s="65">
        <f t="shared" si="7"/>
        <v>1850</v>
      </c>
      <c r="N131" s="17" t="s">
        <v>16</v>
      </c>
      <c r="O131" s="18">
        <v>1480</v>
      </c>
      <c r="P131" s="122">
        <f t="shared" si="8"/>
        <v>370</v>
      </c>
      <c r="Q131" s="90">
        <v>9.91</v>
      </c>
      <c r="R131" s="43">
        <f t="shared" si="9"/>
        <v>366.67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3" si="34">+L177*K177</f>
        <v>0</v>
      </c>
      <c r="N177" s="17" t="s">
        <v>16</v>
      </c>
      <c r="O177" s="18"/>
      <c r="P177" s="23">
        <f t="shared" ref="P177:P273" si="35">SUM(M177-O177)</f>
        <v>0</v>
      </c>
      <c r="Q177" s="90"/>
      <c r="R177" s="43">
        <f t="shared" ref="R177:R27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>
        <v>20</v>
      </c>
      <c r="P194" s="122">
        <f t="shared" si="35"/>
        <v>220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9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49</v>
      </c>
      <c r="F216" s="71"/>
      <c r="G216" s="46">
        <f t="shared" si="30"/>
        <v>49</v>
      </c>
      <c r="H216" s="78">
        <v>0</v>
      </c>
      <c r="I216" s="76">
        <v>0</v>
      </c>
      <c r="J216" s="46">
        <f t="shared" si="31"/>
        <v>49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37</v>
      </c>
      <c r="F217" s="71"/>
      <c r="G217" s="46">
        <f t="shared" si="30"/>
        <v>37</v>
      </c>
      <c r="H217" s="78">
        <v>0</v>
      </c>
      <c r="I217" s="76">
        <v>0</v>
      </c>
      <c r="J217" s="46">
        <f t="shared" si="31"/>
        <v>37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319</v>
      </c>
      <c r="F224" s="71"/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73" si="40">E231+F231</f>
        <v>0</v>
      </c>
      <c r="H231" s="78">
        <v>0</v>
      </c>
      <c r="I231" s="76">
        <v>0</v>
      </c>
      <c r="J231" s="46">
        <f t="shared" ref="J231:J27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7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+'3'!J253</f>
        <v>45</v>
      </c>
      <c r="F253" s="71"/>
      <c r="G253" s="46">
        <f t="shared" si="42"/>
        <v>45</v>
      </c>
      <c r="H253" s="78">
        <v>0</v>
      </c>
      <c r="I253" s="76">
        <v>0</v>
      </c>
      <c r="J253" s="46">
        <f t="shared" si="50"/>
        <v>0</v>
      </c>
      <c r="K253" s="72">
        <v>45</v>
      </c>
      <c r="L253" s="20">
        <v>15</v>
      </c>
      <c r="M253" s="65">
        <f t="shared" ref="M253" si="51">+L253*K253</f>
        <v>675</v>
      </c>
      <c r="N253" s="17" t="s">
        <v>16</v>
      </c>
      <c r="O253" s="18">
        <v>340</v>
      </c>
      <c r="P253" s="122">
        <f t="shared" ref="P253" si="52">SUM(M253-O253)</f>
        <v>335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+'3'!J254</f>
        <v>69</v>
      </c>
      <c r="F254" s="71"/>
      <c r="G254" s="46">
        <f t="shared" si="42"/>
        <v>69</v>
      </c>
      <c r="H254" s="78">
        <v>0</v>
      </c>
      <c r="I254" s="76">
        <v>0</v>
      </c>
      <c r="J254" s="46">
        <f t="shared" si="50"/>
        <v>0</v>
      </c>
      <c r="K254" s="72">
        <v>69</v>
      </c>
      <c r="L254" s="20">
        <v>15</v>
      </c>
      <c r="M254" s="65">
        <f t="shared" si="34"/>
        <v>1035</v>
      </c>
      <c r="N254" s="17" t="s">
        <v>16</v>
      </c>
      <c r="O254" s="18">
        <v>435</v>
      </c>
      <c r="P254" s="122">
        <f t="shared" si="35"/>
        <v>600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+'3'!J256</f>
        <v>5</v>
      </c>
      <c r="F256" s="71"/>
      <c r="G256" s="46">
        <f t="shared" si="42"/>
        <v>5</v>
      </c>
      <c r="H256" s="78">
        <v>0</v>
      </c>
      <c r="I256" s="76">
        <v>0</v>
      </c>
      <c r="J256" s="46">
        <f t="shared" si="50"/>
        <v>5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+'3'!J257</f>
        <v>4</v>
      </c>
      <c r="F257" s="71"/>
      <c r="G257" s="46">
        <f t="shared" si="42"/>
        <v>4</v>
      </c>
      <c r="H257" s="78">
        <v>0</v>
      </c>
      <c r="I257" s="76">
        <v>0</v>
      </c>
      <c r="J257" s="46">
        <f t="shared" si="50"/>
        <v>4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2"/>
        <v>0</v>
      </c>
      <c r="H272" s="78">
        <v>0</v>
      </c>
      <c r="I272" s="76">
        <v>0</v>
      </c>
      <c r="J272" s="46">
        <f t="shared" si="50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6"/>
        <v>0</v>
      </c>
    </row>
    <row r="273" spans="1:22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22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4">E274+F274</f>
        <v>0</v>
      </c>
      <c r="H274" s="78">
        <v>0</v>
      </c>
      <c r="I274" s="76">
        <v>0</v>
      </c>
      <c r="J274" s="46">
        <f t="shared" ref="J274" si="55">+G274-H274-K274-I274</f>
        <v>0</v>
      </c>
      <c r="K274" s="72"/>
      <c r="L274" s="20"/>
      <c r="M274" s="65">
        <f t="shared" ref="M274" si="56">+L274*K274</f>
        <v>0</v>
      </c>
      <c r="N274" s="17" t="s">
        <v>16</v>
      </c>
      <c r="O274" s="18"/>
      <c r="P274" s="23">
        <f t="shared" ref="P274" si="57">SUM(M274-O274)</f>
        <v>0</v>
      </c>
      <c r="Q274" s="90"/>
      <c r="R274" s="43">
        <f t="shared" ref="R274" si="58">+K274*Q274</f>
        <v>0</v>
      </c>
    </row>
    <row r="275" spans="1:22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1873.6900000000003</v>
      </c>
      <c r="S275" s="75"/>
    </row>
    <row r="276" spans="1:22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22" ht="25.5" x14ac:dyDescent="0.55000000000000004">
      <c r="A277" s="1"/>
      <c r="E277" s="1"/>
      <c r="F277" s="1"/>
      <c r="G277" s="31"/>
      <c r="J277" s="31"/>
      <c r="K277" s="32"/>
      <c r="L277" s="34" t="s">
        <v>202</v>
      </c>
      <c r="M277" s="35"/>
      <c r="N277" s="33">
        <f>SUM(M5:M276)</f>
        <v>7400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22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2715</v>
      </c>
      <c r="O279" s="2">
        <v>1300</v>
      </c>
      <c r="P279" s="2">
        <v>400</v>
      </c>
      <c r="Q279" s="88">
        <v>50</v>
      </c>
      <c r="R279" s="2">
        <v>75</v>
      </c>
      <c r="S279" s="2">
        <v>460</v>
      </c>
      <c r="T279" s="2">
        <v>330</v>
      </c>
      <c r="U279" s="2">
        <v>100</v>
      </c>
      <c r="V279" s="2" t="s">
        <v>1445</v>
      </c>
    </row>
    <row r="280" spans="1:22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22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22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3150</v>
      </c>
    </row>
    <row r="283" spans="1:22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1535</v>
      </c>
    </row>
    <row r="284" spans="1:22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1535</v>
      </c>
    </row>
    <row r="285" spans="1:22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22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22" x14ac:dyDescent="0.5">
      <c r="J287" s="2"/>
      <c r="L287" s="2"/>
    </row>
    <row r="288" spans="1:22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61"/>
  <sheetViews>
    <sheetView zoomScale="70" zoomScaleNormal="70" workbookViewId="0">
      <pane xSplit="10" ySplit="4" topLeftCell="K255" activePane="bottomRight" state="frozen"/>
      <selection activeCell="B270" sqref="B270"/>
      <selection pane="topRight" activeCell="B270" sqref="B270"/>
      <selection pane="bottomLeft" activeCell="B270" sqref="B270"/>
      <selection pane="bottomRight" activeCell="A265" sqref="A265:XFD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64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2">
        <f t="shared" ref="P6:P80" si="3">SUM(M6-O6)</f>
        <v>800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+'4'!J9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100</v>
      </c>
      <c r="P31" s="122">
        <f t="shared" si="3"/>
        <v>700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2">
        <f t="shared" si="3"/>
        <v>125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>
        <v>1</v>
      </c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2</v>
      </c>
      <c r="F50" s="71">
        <v>1</v>
      </c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22">
        <f t="shared" si="3"/>
        <v>75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70</v>
      </c>
      <c r="P62" s="122">
        <f t="shared" si="3"/>
        <v>50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0</v>
      </c>
      <c r="K64" s="72">
        <v>7</v>
      </c>
      <c r="L64" s="15">
        <v>50</v>
      </c>
      <c r="M64" s="65">
        <f t="shared" si="2"/>
        <v>350</v>
      </c>
      <c r="N64" s="17" t="s">
        <v>16</v>
      </c>
      <c r="O64" s="18">
        <v>100</v>
      </c>
      <c r="P64" s="122">
        <f t="shared" si="3"/>
        <v>250</v>
      </c>
      <c r="Q64" s="90">
        <v>23.69</v>
      </c>
      <c r="R64" s="43">
        <f t="shared" si="4"/>
        <v>165.83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3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9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9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49</v>
      </c>
      <c r="F216" s="71"/>
      <c r="G216" s="46">
        <f t="shared" si="30"/>
        <v>49</v>
      </c>
      <c r="H216" s="78">
        <v>0</v>
      </c>
      <c r="I216" s="76">
        <v>0</v>
      </c>
      <c r="J216" s="46">
        <f t="shared" si="31"/>
        <v>49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37</v>
      </c>
      <c r="F217" s="71"/>
      <c r="G217" s="46">
        <f t="shared" si="30"/>
        <v>37</v>
      </c>
      <c r="H217" s="78">
        <v>0</v>
      </c>
      <c r="I217" s="76">
        <v>0</v>
      </c>
      <c r="J217" s="46">
        <f t="shared" si="31"/>
        <v>37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319</v>
      </c>
      <c r="F224" s="71"/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7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+'4'!J253</f>
        <v>0</v>
      </c>
      <c r="F253" s="71">
        <v>100</v>
      </c>
      <c r="G253" s="46">
        <f t="shared" si="42"/>
        <v>100</v>
      </c>
      <c r="H253" s="78">
        <v>0</v>
      </c>
      <c r="I253" s="76">
        <v>0</v>
      </c>
      <c r="J253" s="46">
        <f t="shared" si="50"/>
        <v>23</v>
      </c>
      <c r="K253" s="72">
        <v>77</v>
      </c>
      <c r="L253" s="20">
        <v>15</v>
      </c>
      <c r="M253" s="65">
        <f t="shared" si="34"/>
        <v>1155</v>
      </c>
      <c r="N253" s="17" t="s">
        <v>16</v>
      </c>
      <c r="O253" s="18">
        <v>435</v>
      </c>
      <c r="P253" s="122">
        <f t="shared" ref="P253" si="51">SUM(M253-O253)</f>
        <v>720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+'4'!J256</f>
        <v>5</v>
      </c>
      <c r="F256" s="71"/>
      <c r="G256" s="46">
        <f t="shared" si="42"/>
        <v>5</v>
      </c>
      <c r="H256" s="78">
        <v>0</v>
      </c>
      <c r="I256" s="76">
        <v>0</v>
      </c>
      <c r="J256" s="46">
        <f t="shared" si="50"/>
        <v>5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+'4'!J257</f>
        <v>4</v>
      </c>
      <c r="F257" s="71"/>
      <c r="G257" s="46">
        <f t="shared" si="42"/>
        <v>4</v>
      </c>
      <c r="H257" s="78">
        <v>0</v>
      </c>
      <c r="I257" s="76">
        <v>0</v>
      </c>
      <c r="J257" s="46">
        <f t="shared" si="50"/>
        <v>4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ref="M264:M273" si="53">+L264*K264</f>
        <v>0</v>
      </c>
      <c r="N264" s="17" t="s">
        <v>16</v>
      </c>
      <c r="O264" s="18"/>
      <c r="P264" s="23">
        <f t="shared" ref="P264:P272" si="54">SUM(M264-O264)</f>
        <v>0</v>
      </c>
      <c r="Q264" s="90"/>
      <c r="R264" s="43">
        <f t="shared" ref="R264:R272" si="55">+K264*Q264</f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53"/>
        <v>0</v>
      </c>
      <c r="N271" s="17" t="s">
        <v>16</v>
      </c>
      <c r="O271" s="18"/>
      <c r="P271" s="23">
        <f t="shared" si="54"/>
        <v>0</v>
      </c>
      <c r="Q271" s="90"/>
      <c r="R271" s="43">
        <f t="shared" si="55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2"/>
        <v>0</v>
      </c>
      <c r="H272" s="78">
        <v>0</v>
      </c>
      <c r="I272" s="76">
        <v>0</v>
      </c>
      <c r="J272" s="46">
        <f t="shared" si="50"/>
        <v>0</v>
      </c>
      <c r="K272" s="72"/>
      <c r="L272" s="20"/>
      <c r="M272" s="65">
        <f t="shared" si="53"/>
        <v>0</v>
      </c>
      <c r="N272" s="17" t="s">
        <v>16</v>
      </c>
      <c r="O272" s="18"/>
      <c r="P272" s="23">
        <f t="shared" si="54"/>
        <v>0</v>
      </c>
      <c r="Q272" s="90"/>
      <c r="R272" s="43">
        <f t="shared" si="55"/>
        <v>0</v>
      </c>
    </row>
    <row r="273" spans="1:21" ht="25.5" x14ac:dyDescent="0.55000000000000004">
      <c r="A273" s="10"/>
      <c r="B273" s="10"/>
      <c r="C273" s="19"/>
      <c r="D273" s="10"/>
      <c r="E273" s="64"/>
      <c r="F273" s="71"/>
      <c r="G273" s="46"/>
      <c r="H273" s="78">
        <v>0</v>
      </c>
      <c r="I273" s="76">
        <v>0</v>
      </c>
      <c r="J273" s="46">
        <f t="shared" si="50"/>
        <v>0</v>
      </c>
      <c r="K273" s="72"/>
      <c r="L273" s="20"/>
      <c r="M273" s="65">
        <f t="shared" si="53"/>
        <v>0</v>
      </c>
      <c r="N273" s="17" t="s">
        <v>16</v>
      </c>
      <c r="O273" s="18"/>
      <c r="P273" s="23"/>
      <c r="Q273" s="90"/>
      <c r="R273" s="43"/>
    </row>
    <row r="274" spans="1:21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6">E274+F274</f>
        <v>0</v>
      </c>
      <c r="H274" s="78">
        <v>0</v>
      </c>
      <c r="I274" s="76">
        <v>0</v>
      </c>
      <c r="J274" s="46">
        <f t="shared" ref="J274" si="57">+G274-H274-K274-I274</f>
        <v>0</v>
      </c>
      <c r="K274" s="72"/>
      <c r="L274" s="20"/>
      <c r="M274" s="65">
        <f t="shared" ref="M274" si="58">+L274*K274</f>
        <v>0</v>
      </c>
      <c r="N274" s="17" t="s">
        <v>16</v>
      </c>
      <c r="O274" s="18"/>
      <c r="P274" s="23">
        <f t="shared" ref="P274" si="59">SUM(M274-O274)</f>
        <v>0</v>
      </c>
      <c r="Q274" s="90"/>
      <c r="R274" s="43">
        <f t="shared" ref="R274" si="60">+K274*Q274</f>
        <v>0</v>
      </c>
    </row>
    <row r="275" spans="1:21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1292.2</v>
      </c>
      <c r="S275" s="75"/>
    </row>
    <row r="276" spans="1:21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21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4490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21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1860</v>
      </c>
      <c r="O279" s="2">
        <v>1060</v>
      </c>
      <c r="P279" s="2">
        <v>130</v>
      </c>
      <c r="Q279" s="88">
        <v>150</v>
      </c>
      <c r="R279" s="2">
        <v>300</v>
      </c>
      <c r="S279" s="2">
        <v>100</v>
      </c>
      <c r="T279" s="2">
        <v>50</v>
      </c>
      <c r="U279" s="2">
        <v>70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21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1155</v>
      </c>
    </row>
    <row r="283" spans="1:21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1475</v>
      </c>
    </row>
    <row r="284" spans="1:21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1475</v>
      </c>
    </row>
    <row r="285" spans="1:21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21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21" x14ac:dyDescent="0.5">
      <c r="J287" s="2"/>
      <c r="L287" s="2"/>
    </row>
    <row r="288" spans="1:21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61"/>
  <sheetViews>
    <sheetView zoomScale="70" zoomScaleNormal="70" workbookViewId="0">
      <pane xSplit="10" ySplit="4" topLeftCell="K253" activePane="bottomRight" state="frozen"/>
      <selection activeCell="B270" sqref="B270"/>
      <selection pane="topRight" activeCell="B270" sqref="B270"/>
      <selection pane="bottomLeft" activeCell="B270" sqref="B270"/>
      <selection pane="bottomRight" activeCell="X261" sqref="X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50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120</v>
      </c>
      <c r="P6" s="122">
        <f t="shared" ref="P6:P80" si="3">SUM(M6-O6)</f>
        <v>1280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+'5'!J9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1439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1439</v>
      </c>
      <c r="O77" s="18">
        <v>100</v>
      </c>
      <c r="P77" s="23">
        <f t="shared" si="3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</v>
      </c>
      <c r="F131" s="71">
        <v>1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3" si="34">+L177*K177</f>
        <v>0</v>
      </c>
      <c r="N177" s="17" t="s">
        <v>16</v>
      </c>
      <c r="O177" s="18"/>
      <c r="P177" s="23">
        <f t="shared" ref="P177:P273" si="35">SUM(M177-O177)</f>
        <v>0</v>
      </c>
      <c r="Q177" s="90"/>
      <c r="R177" s="43">
        <f t="shared" ref="R177:R27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9</v>
      </c>
      <c r="F202" s="71"/>
      <c r="G202" s="46">
        <f t="shared" si="30"/>
        <v>9</v>
      </c>
      <c r="H202" s="78">
        <v>0</v>
      </c>
      <c r="I202" s="76">
        <v>0</v>
      </c>
      <c r="J202" s="46">
        <f t="shared" si="31"/>
        <v>6</v>
      </c>
      <c r="K202" s="72">
        <v>3</v>
      </c>
      <c r="L202" s="20">
        <v>90</v>
      </c>
      <c r="M202" s="65">
        <f t="shared" si="34"/>
        <v>270</v>
      </c>
      <c r="N202" s="17" t="s">
        <v>16</v>
      </c>
      <c r="O202" s="18"/>
      <c r="P202" s="122">
        <f t="shared" si="35"/>
        <v>270</v>
      </c>
      <c r="Q202" s="90">
        <v>60</v>
      </c>
      <c r="R202" s="43">
        <f t="shared" si="36"/>
        <v>180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9</v>
      </c>
      <c r="F203" s="71"/>
      <c r="G203" s="46">
        <f t="shared" si="30"/>
        <v>9</v>
      </c>
      <c r="H203" s="78">
        <v>0</v>
      </c>
      <c r="I203" s="76">
        <v>0</v>
      </c>
      <c r="J203" s="46">
        <f t="shared" si="31"/>
        <v>6</v>
      </c>
      <c r="K203" s="72">
        <v>3</v>
      </c>
      <c r="L203" s="20">
        <v>90</v>
      </c>
      <c r="M203" s="65">
        <f t="shared" si="34"/>
        <v>270</v>
      </c>
      <c r="N203" s="17" t="s">
        <v>16</v>
      </c>
      <c r="O203" s="18"/>
      <c r="P203" s="122">
        <f t="shared" si="35"/>
        <v>270</v>
      </c>
      <c r="Q203" s="90">
        <v>60</v>
      </c>
      <c r="R203" s="43">
        <f t="shared" si="36"/>
        <v>180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15</v>
      </c>
      <c r="P205" s="122">
        <f t="shared" si="35"/>
        <v>40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5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49</v>
      </c>
      <c r="F216" s="71"/>
      <c r="G216" s="46">
        <f t="shared" si="30"/>
        <v>49</v>
      </c>
      <c r="H216" s="78">
        <v>0</v>
      </c>
      <c r="I216" s="76">
        <v>0</v>
      </c>
      <c r="J216" s="46">
        <f t="shared" si="31"/>
        <v>49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37</v>
      </c>
      <c r="F217" s="71"/>
      <c r="G217" s="46">
        <f t="shared" si="30"/>
        <v>37</v>
      </c>
      <c r="H217" s="78">
        <v>0</v>
      </c>
      <c r="I217" s="76">
        <v>1</v>
      </c>
      <c r="J217" s="46">
        <f t="shared" si="31"/>
        <v>36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319</v>
      </c>
      <c r="F224" s="71"/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73" si="40">E231+F231</f>
        <v>0</v>
      </c>
      <c r="H231" s="78">
        <v>0</v>
      </c>
      <c r="I231" s="76">
        <v>0</v>
      </c>
      <c r="J231" s="46">
        <f t="shared" ref="J231:J27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7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+'5'!J253</f>
        <v>23</v>
      </c>
      <c r="F253" s="71"/>
      <c r="G253" s="46">
        <f t="shared" si="42"/>
        <v>23</v>
      </c>
      <c r="H253" s="78">
        <v>0</v>
      </c>
      <c r="I253" s="76">
        <v>0</v>
      </c>
      <c r="J253" s="46">
        <f t="shared" si="50"/>
        <v>6</v>
      </c>
      <c r="K253" s="72">
        <v>17</v>
      </c>
      <c r="L253" s="20">
        <v>15</v>
      </c>
      <c r="M253" s="65">
        <f t="shared" si="34"/>
        <v>255</v>
      </c>
      <c r="N253" s="17" t="s">
        <v>16</v>
      </c>
      <c r="O253" s="18">
        <v>175</v>
      </c>
      <c r="P253" s="122">
        <f t="shared" ref="P253" si="51">SUM(M253-O253)</f>
        <v>80</v>
      </c>
      <c r="Q253" s="90"/>
      <c r="R253" s="43">
        <f t="shared" ref="R253:R272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+'5'!J256</f>
        <v>5</v>
      </c>
      <c r="F256" s="71"/>
      <c r="G256" s="46">
        <f t="shared" si="42"/>
        <v>5</v>
      </c>
      <c r="H256" s="78">
        <v>0</v>
      </c>
      <c r="I256" s="76">
        <v>0</v>
      </c>
      <c r="J256" s="46">
        <f t="shared" si="50"/>
        <v>2</v>
      </c>
      <c r="K256" s="72">
        <v>3</v>
      </c>
      <c r="L256" s="20">
        <v>29</v>
      </c>
      <c r="M256" s="65">
        <f t="shared" si="34"/>
        <v>87</v>
      </c>
      <c r="N256" s="17" t="s">
        <v>16</v>
      </c>
      <c r="O256" s="18">
        <v>12</v>
      </c>
      <c r="P256" s="122">
        <f t="shared" si="35"/>
        <v>75</v>
      </c>
      <c r="Q256" s="90"/>
      <c r="R256" s="43">
        <f t="shared" si="5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+'5'!J257</f>
        <v>4</v>
      </c>
      <c r="F257" s="71"/>
      <c r="G257" s="46">
        <f t="shared" si="42"/>
        <v>4</v>
      </c>
      <c r="H257" s="78">
        <v>0</v>
      </c>
      <c r="I257" s="76">
        <v>0</v>
      </c>
      <c r="J257" s="46">
        <f t="shared" si="50"/>
        <v>2</v>
      </c>
      <c r="K257" s="72">
        <v>2</v>
      </c>
      <c r="L257" s="20">
        <v>29</v>
      </c>
      <c r="M257" s="65">
        <f t="shared" si="34"/>
        <v>58</v>
      </c>
      <c r="N257" s="17" t="s">
        <v>16</v>
      </c>
      <c r="O257" s="18">
        <v>8</v>
      </c>
      <c r="P257" s="122">
        <f t="shared" si="35"/>
        <v>50</v>
      </c>
      <c r="Q257" s="90"/>
      <c r="R257" s="43">
        <f t="shared" si="52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2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2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2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2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52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52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2"/>
        <v>0</v>
      </c>
      <c r="H272" s="78">
        <v>0</v>
      </c>
      <c r="I272" s="76"/>
      <c r="J272" s="46">
        <f t="shared" si="50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52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19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3">E274+F274</f>
        <v>0</v>
      </c>
      <c r="H274" s="78">
        <v>0</v>
      </c>
      <c r="I274" s="76">
        <v>0</v>
      </c>
      <c r="J274" s="46">
        <f t="shared" ref="J274" si="54">+G274-H274-K274-I274</f>
        <v>0</v>
      </c>
      <c r="K274" s="72"/>
      <c r="L274" s="20"/>
      <c r="M274" s="65">
        <f t="shared" ref="M274" si="55">+L274*K274</f>
        <v>0</v>
      </c>
      <c r="N274" s="17" t="s">
        <v>16</v>
      </c>
      <c r="O274" s="18"/>
      <c r="P274" s="23">
        <f t="shared" ref="P274" si="56">SUM(M274-O274)</f>
        <v>0</v>
      </c>
      <c r="Q274" s="90"/>
      <c r="R274" s="43">
        <f t="shared" ref="R274" si="57">+K274*Q274</f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1482.52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34" t="s">
        <v>202</v>
      </c>
      <c r="M277" s="35"/>
      <c r="N277" s="33">
        <f>SUM(M5:M276)</f>
        <v>3725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1065</v>
      </c>
      <c r="O279" s="2">
        <v>510</v>
      </c>
      <c r="P279" s="2">
        <v>155</v>
      </c>
      <c r="Q279" s="88">
        <v>230</v>
      </c>
      <c r="R279" s="2">
        <v>170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480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2180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2180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61"/>
  <sheetViews>
    <sheetView zoomScale="70" zoomScaleNormal="70" workbookViewId="0">
      <pane xSplit="10" ySplit="4" topLeftCell="K272" activePane="bottomRight" state="frozen"/>
      <selection activeCell="B270" sqref="B270"/>
      <selection pane="topRight" activeCell="B270" sqref="B270"/>
      <selection pane="bottomLeft" activeCell="B270" sqref="B270"/>
      <selection pane="bottomRight" activeCell="R289" sqref="R2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10</v>
      </c>
      <c r="P5" s="122">
        <f>SUM(M5-O5)</f>
        <v>40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50</v>
      </c>
      <c r="F6" s="71">
        <v>4</v>
      </c>
      <c r="G6" s="46">
        <f t="shared" si="0"/>
        <v>54</v>
      </c>
      <c r="H6" s="78">
        <v>0</v>
      </c>
      <c r="I6" s="76">
        <v>0</v>
      </c>
      <c r="J6" s="46">
        <f t="shared" si="1"/>
        <v>47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40</v>
      </c>
      <c r="P6" s="122">
        <f t="shared" ref="P6:P80" si="3">SUM(M6-O6)</f>
        <v>660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+'6'!J9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13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40</v>
      </c>
      <c r="P22" s="122">
        <f t="shared" si="3"/>
        <v>660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1439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>
        <v>4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4</v>
      </c>
      <c r="F115" s="71">
        <v>10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49</v>
      </c>
      <c r="F216" s="71"/>
      <c r="G216" s="46">
        <f t="shared" si="30"/>
        <v>49</v>
      </c>
      <c r="H216" s="78">
        <v>0</v>
      </c>
      <c r="I216" s="76">
        <v>0</v>
      </c>
      <c r="J216" s="46">
        <f t="shared" si="31"/>
        <v>44</v>
      </c>
      <c r="K216" s="72">
        <v>5</v>
      </c>
      <c r="L216" s="20">
        <v>10</v>
      </c>
      <c r="M216" s="65">
        <f t="shared" si="34"/>
        <v>50</v>
      </c>
      <c r="N216" s="17" t="s">
        <v>16</v>
      </c>
      <c r="O216" s="18"/>
      <c r="P216" s="122">
        <f t="shared" si="35"/>
        <v>50</v>
      </c>
      <c r="Q216" s="90">
        <v>9</v>
      </c>
      <c r="R216" s="43">
        <f t="shared" si="36"/>
        <v>45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36</v>
      </c>
      <c r="F217" s="71"/>
      <c r="G217" s="46">
        <f t="shared" si="30"/>
        <v>36</v>
      </c>
      <c r="H217" s="78">
        <v>0</v>
      </c>
      <c r="I217" s="76">
        <v>0</v>
      </c>
      <c r="J217" s="46">
        <f t="shared" si="31"/>
        <v>36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319</v>
      </c>
      <c r="F224" s="71"/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7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+'6'!J253</f>
        <v>6</v>
      </c>
      <c r="F253" s="71"/>
      <c r="G253" s="46">
        <f t="shared" si="42"/>
        <v>6</v>
      </c>
      <c r="H253" s="78">
        <v>0</v>
      </c>
      <c r="I253" s="76">
        <v>0</v>
      </c>
      <c r="J253" s="46">
        <f t="shared" si="50"/>
        <v>0</v>
      </c>
      <c r="K253" s="72">
        <v>6</v>
      </c>
      <c r="L253" s="20">
        <v>15</v>
      </c>
      <c r="M253" s="65">
        <f t="shared" si="34"/>
        <v>90</v>
      </c>
      <c r="N253" s="17" t="s">
        <v>16</v>
      </c>
      <c r="O253" s="18">
        <v>30</v>
      </c>
      <c r="P253" s="122">
        <f t="shared" ref="P253" si="51">SUM(M253-O253)</f>
        <v>60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+'6'!J256</f>
        <v>2</v>
      </c>
      <c r="F256" s="71"/>
      <c r="G256" s="46">
        <f t="shared" si="42"/>
        <v>2</v>
      </c>
      <c r="H256" s="78">
        <v>0</v>
      </c>
      <c r="I256" s="76">
        <v>0</v>
      </c>
      <c r="J256" s="46">
        <f t="shared" si="50"/>
        <v>1</v>
      </c>
      <c r="K256" s="72">
        <v>1</v>
      </c>
      <c r="L256" s="20">
        <v>29</v>
      </c>
      <c r="M256" s="65">
        <f t="shared" si="34"/>
        <v>29</v>
      </c>
      <c r="N256" s="17" t="s">
        <v>16</v>
      </c>
      <c r="O256" s="18">
        <v>4</v>
      </c>
      <c r="P256" s="122">
        <f t="shared" si="35"/>
        <v>25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+'6'!J257</f>
        <v>2</v>
      </c>
      <c r="F257" s="71"/>
      <c r="G257" s="46">
        <f t="shared" si="42"/>
        <v>2</v>
      </c>
      <c r="H257" s="78">
        <v>0</v>
      </c>
      <c r="I257" s="76">
        <v>0</v>
      </c>
      <c r="J257" s="46">
        <f t="shared" si="50"/>
        <v>1</v>
      </c>
      <c r="K257" s="72">
        <v>1</v>
      </c>
      <c r="L257" s="20">
        <v>29</v>
      </c>
      <c r="M257" s="65">
        <f t="shared" si="34"/>
        <v>29</v>
      </c>
      <c r="N257" s="17" t="s">
        <v>16</v>
      </c>
      <c r="O257" s="18">
        <v>4</v>
      </c>
      <c r="P257" s="122">
        <f t="shared" si="35"/>
        <v>25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ref="M265:M273" si="52">+L265*K265</f>
        <v>0</v>
      </c>
      <c r="N265" s="17" t="s">
        <v>16</v>
      </c>
      <c r="O265" s="18"/>
      <c r="P265" s="23">
        <f t="shared" ref="P265:P273" si="53">SUM(M265-O265)</f>
        <v>0</v>
      </c>
      <c r="Q265" s="90"/>
      <c r="R265" s="43">
        <f t="shared" ref="R265:R272" si="54">+K265*Q265</f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2"/>
        <v>0</v>
      </c>
      <c r="N266" s="17"/>
      <c r="O266" s="18"/>
      <c r="P266" s="23">
        <f t="shared" si="53"/>
        <v>0</v>
      </c>
      <c r="Q266" s="90"/>
      <c r="R266" s="43">
        <f t="shared" si="54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2"/>
        <v>0</v>
      </c>
      <c r="N267" s="17"/>
      <c r="O267" s="18"/>
      <c r="P267" s="23">
        <f t="shared" si="53"/>
        <v>0</v>
      </c>
      <c r="Q267" s="90"/>
      <c r="R267" s="43">
        <f t="shared" si="54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2"/>
        <v>0</v>
      </c>
      <c r="N268" s="17" t="s">
        <v>16</v>
      </c>
      <c r="O268" s="18"/>
      <c r="P268" s="23">
        <f t="shared" si="53"/>
        <v>0</v>
      </c>
      <c r="Q268" s="90"/>
      <c r="R268" s="43">
        <f t="shared" si="54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2"/>
        <v>0</v>
      </c>
      <c r="N269" s="17"/>
      <c r="O269" s="18"/>
      <c r="P269" s="23">
        <f t="shared" si="53"/>
        <v>0</v>
      </c>
      <c r="Q269" s="90"/>
      <c r="R269" s="43">
        <f t="shared" si="54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2"/>
        <v>0</v>
      </c>
      <c r="N270" s="17"/>
      <c r="O270" s="18"/>
      <c r="P270" s="23">
        <f t="shared" si="53"/>
        <v>0</v>
      </c>
      <c r="Q270" s="90"/>
      <c r="R270" s="43">
        <f t="shared" si="54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52"/>
        <v>0</v>
      </c>
      <c r="N271" s="17"/>
      <c r="O271" s="18"/>
      <c r="P271" s="23">
        <f t="shared" si="53"/>
        <v>0</v>
      </c>
      <c r="Q271" s="90"/>
      <c r="R271" s="43">
        <f t="shared" si="54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2"/>
        <v>0</v>
      </c>
      <c r="H272" s="78">
        <v>0</v>
      </c>
      <c r="I272" s="76">
        <v>0</v>
      </c>
      <c r="J272" s="46"/>
      <c r="K272" s="72"/>
      <c r="L272" s="20"/>
      <c r="M272" s="65">
        <f t="shared" si="52"/>
        <v>0</v>
      </c>
      <c r="N272" s="17"/>
      <c r="O272" s="18"/>
      <c r="P272" s="23">
        <f t="shared" si="53"/>
        <v>0</v>
      </c>
      <c r="Q272" s="90"/>
      <c r="R272" s="43">
        <f t="shared" si="54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2"/>
        <v>0</v>
      </c>
      <c r="H273" s="78">
        <v>0</v>
      </c>
      <c r="I273" s="76">
        <v>0</v>
      </c>
      <c r="J273" s="46"/>
      <c r="K273" s="72"/>
      <c r="L273" s="20"/>
      <c r="M273" s="65">
        <f t="shared" si="52"/>
        <v>0</v>
      </c>
      <c r="N273" s="17"/>
      <c r="O273" s="18"/>
      <c r="P273" s="23">
        <f t="shared" si="53"/>
        <v>0</v>
      </c>
      <c r="Q273" s="90"/>
      <c r="R273" s="43">
        <f t="shared" ref="R265:R273" si="55">+K273*Q273</f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579.16000000000008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1848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800</v>
      </c>
      <c r="O279" s="2">
        <v>800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>
        <v>48</v>
      </c>
      <c r="O281" s="2" t="s">
        <v>1446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178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822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822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61"/>
  <sheetViews>
    <sheetView zoomScale="70" zoomScaleNormal="70" workbookViewId="0">
      <pane xSplit="10" ySplit="4" topLeftCell="K256" activePane="bottomRight" state="frozen"/>
      <selection activeCell="B270" sqref="B270"/>
      <selection pane="topRight" activeCell="B270" sqref="B270"/>
      <selection pane="bottomLeft" activeCell="B270" sqref="B270"/>
      <selection pane="bottomRight" activeCell="E278" sqref="E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2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2">
        <f>SUM(M5-O5)</f>
        <v>450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+'7'!J9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7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20</v>
      </c>
      <c r="P22" s="122">
        <f t="shared" si="3"/>
        <v>580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2">
        <f>SUM(M49-O49)</f>
        <v>40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40</v>
      </c>
      <c r="P55" s="122">
        <f>SUM(M55-O55)</f>
        <v>80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40</v>
      </c>
      <c r="P62" s="122">
        <f t="shared" si="3"/>
        <v>80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10</v>
      </c>
      <c r="P113" s="122">
        <f t="shared" si="8"/>
        <v>45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10</v>
      </c>
      <c r="P125" s="122">
        <f t="shared" si="8"/>
        <v>40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3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>
        <v>10</v>
      </c>
      <c r="P185" s="122">
        <f t="shared" si="35"/>
        <v>70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10</v>
      </c>
      <c r="F194" s="71">
        <v>5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10</v>
      </c>
      <c r="P205" s="122">
        <f t="shared" si="35"/>
        <v>45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20</v>
      </c>
      <c r="P209" s="122">
        <f t="shared" si="35"/>
        <v>100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44</v>
      </c>
      <c r="F216" s="71"/>
      <c r="G216" s="46">
        <f t="shared" si="30"/>
        <v>44</v>
      </c>
      <c r="H216" s="78">
        <v>0</v>
      </c>
      <c r="I216" s="76">
        <v>0</v>
      </c>
      <c r="J216" s="46">
        <f t="shared" si="31"/>
        <v>44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36</v>
      </c>
      <c r="F217" s="71"/>
      <c r="G217" s="46">
        <f t="shared" si="30"/>
        <v>36</v>
      </c>
      <c r="H217" s="78">
        <v>0</v>
      </c>
      <c r="I217" s="76">
        <v>0</v>
      </c>
      <c r="J217" s="46">
        <f t="shared" si="31"/>
        <v>36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319</v>
      </c>
      <c r="F224" s="71"/>
      <c r="G224" s="46">
        <f t="shared" si="30"/>
        <v>319</v>
      </c>
      <c r="H224" s="78">
        <v>0</v>
      </c>
      <c r="I224" s="76">
        <v>0</v>
      </c>
      <c r="J224" s="46">
        <f t="shared" si="31"/>
        <v>319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7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3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+'7'!J256</f>
        <v>1</v>
      </c>
      <c r="F256" s="71"/>
      <c r="G256" s="46">
        <f t="shared" si="42"/>
        <v>1</v>
      </c>
      <c r="H256" s="78">
        <v>0</v>
      </c>
      <c r="I256" s="76">
        <v>0</v>
      </c>
      <c r="J256" s="46">
        <f t="shared" si="50"/>
        <v>1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+'7'!J257</f>
        <v>1</v>
      </c>
      <c r="F257" s="71"/>
      <c r="G257" s="46">
        <f t="shared" si="42"/>
        <v>1</v>
      </c>
      <c r="H257" s="78">
        <v>0</v>
      </c>
      <c r="I257" s="76">
        <v>0</v>
      </c>
      <c r="J257" s="46">
        <f t="shared" si="50"/>
        <v>1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ref="M264:M273" si="54">+L264*K264</f>
        <v>0</v>
      </c>
      <c r="N264" s="17" t="s">
        <v>16</v>
      </c>
      <c r="O264" s="18"/>
      <c r="P264" s="23">
        <f t="shared" ref="P264:P266" si="55">SUM(M264-O264)</f>
        <v>0</v>
      </c>
      <c r="Q264" s="90"/>
      <c r="R264" s="43">
        <f t="shared" ref="R264:R273" si="56">+K264*Q264</f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56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6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2"/>
        <v>0</v>
      </c>
      <c r="H273" s="78">
        <v>0</v>
      </c>
      <c r="I273" s="76"/>
      <c r="J273" s="46">
        <f t="shared" si="50"/>
        <v>0</v>
      </c>
      <c r="K273" s="72"/>
      <c r="L273" s="20"/>
      <c r="M273" s="65">
        <f t="shared" si="54"/>
        <v>0</v>
      </c>
      <c r="N273" s="17"/>
      <c r="O273" s="18"/>
      <c r="P273" s="23"/>
      <c r="Q273" s="90"/>
      <c r="R273" s="43">
        <f t="shared" si="56"/>
        <v>0</v>
      </c>
    </row>
    <row r="274" spans="1:19" ht="24" customHeight="1" x14ac:dyDescent="0.55000000000000004">
      <c r="A274" s="10"/>
      <c r="B274" s="10"/>
      <c r="C274" s="19"/>
      <c r="D274" s="10"/>
      <c r="E274" s="64"/>
      <c r="F274" s="71"/>
      <c r="G274" s="46">
        <f t="shared" ref="G274" si="57">E274+F274</f>
        <v>0</v>
      </c>
      <c r="H274" s="78">
        <v>0</v>
      </c>
      <c r="I274" s="76">
        <v>0</v>
      </c>
      <c r="J274" s="46">
        <f t="shared" ref="J274" si="58">+G274-H274-K274-I274</f>
        <v>0</v>
      </c>
      <c r="K274" s="72"/>
      <c r="L274" s="20"/>
      <c r="M274" s="65">
        <f t="shared" ref="M274" si="59">+L274*K274</f>
        <v>0</v>
      </c>
      <c r="N274" s="17" t="s">
        <v>16</v>
      </c>
      <c r="O274" s="18"/>
      <c r="P274" s="23">
        <f t="shared" ref="P274" si="60">SUM(M274-O274)</f>
        <v>0</v>
      </c>
      <c r="Q274" s="90"/>
      <c r="R274" s="43">
        <f t="shared" ref="R274" si="61">+K274*Q274</f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1101.92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2890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285</v>
      </c>
      <c r="O279" s="2">
        <v>285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305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2300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2300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61"/>
  <sheetViews>
    <sheetView zoomScale="70" zoomScaleNormal="70" workbookViewId="0">
      <pane xSplit="10" ySplit="4" topLeftCell="K252" activePane="bottomRight" state="frozen"/>
      <selection activeCell="B270" sqref="B270"/>
      <selection pane="topRight" activeCell="B270" sqref="B270"/>
      <selection pane="bottomLeft" activeCell="B270" sqref="B270"/>
      <selection pane="bottomRight" activeCell="L268" sqref="L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43</v>
      </c>
      <c r="F6" s="71">
        <v>20</v>
      </c>
      <c r="G6" s="46">
        <f t="shared" si="0"/>
        <v>63</v>
      </c>
      <c r="H6" s="78">
        <v>0</v>
      </c>
      <c r="I6" s="76">
        <v>20</v>
      </c>
      <c r="J6" s="46">
        <f t="shared" si="1"/>
        <v>28</v>
      </c>
      <c r="K6" s="72">
        <v>15</v>
      </c>
      <c r="L6" s="15">
        <v>100</v>
      </c>
      <c r="M6" s="65">
        <f t="shared" ref="M6:M80" si="2">+L6*K6</f>
        <v>1500</v>
      </c>
      <c r="N6" s="17" t="s">
        <v>271</v>
      </c>
      <c r="O6" s="18">
        <v>300</v>
      </c>
      <c r="P6" s="122">
        <f t="shared" ref="P6:P80" si="3">SUM(M6-O6)</f>
        <v>1200</v>
      </c>
      <c r="Q6" s="121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+'8'!J9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22">
        <f t="shared" si="3"/>
        <v>240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</v>
      </c>
      <c r="F28" s="71"/>
      <c r="G28" s="46">
        <f t="shared" si="5"/>
        <v>1</v>
      </c>
      <c r="H28" s="78">
        <v>0</v>
      </c>
      <c r="I28" s="76">
        <v>1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1447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60</v>
      </c>
      <c r="P31" s="122">
        <f t="shared" si="3"/>
        <v>540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20</v>
      </c>
      <c r="P46" s="122">
        <f t="shared" si="3"/>
        <v>80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122">
        <f t="shared" si="3"/>
        <v>80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>SUM(M48-O48)</f>
        <v>80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20</v>
      </c>
      <c r="P53" s="122">
        <f>SUM(M53-O53)</f>
        <v>80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1439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20</v>
      </c>
      <c r="P116" s="122">
        <f t="shared" si="8"/>
        <v>180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>
        <v>15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</v>
      </c>
      <c r="K133" s="72">
        <v>14</v>
      </c>
      <c r="L133" s="20">
        <v>50</v>
      </c>
      <c r="M133" s="65">
        <f t="shared" si="7"/>
        <v>700</v>
      </c>
      <c r="N133" s="17" t="s">
        <v>16</v>
      </c>
      <c r="O133" s="18">
        <v>130</v>
      </c>
      <c r="P133" s="122">
        <f t="shared" si="8"/>
        <v>570</v>
      </c>
      <c r="Q133" s="90">
        <v>24.21</v>
      </c>
      <c r="R133" s="43">
        <f t="shared" si="9"/>
        <v>338.94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73" si="35">SUM(M177-O177)</f>
        <v>0</v>
      </c>
      <c r="Q177" s="90"/>
      <c r="R177" s="43">
        <f t="shared" ref="R177:R27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4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>
        <v>200</v>
      </c>
      <c r="P194" s="122">
        <f t="shared" si="35"/>
        <v>1000</v>
      </c>
      <c r="Q194" s="90">
        <v>73</v>
      </c>
      <c r="R194" s="43">
        <f t="shared" si="36"/>
        <v>730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5</v>
      </c>
      <c r="K202" s="72">
        <v>1</v>
      </c>
      <c r="L202" s="20">
        <v>90</v>
      </c>
      <c r="M202" s="65">
        <f t="shared" si="34"/>
        <v>90</v>
      </c>
      <c r="N202" s="17" t="s">
        <v>16</v>
      </c>
      <c r="O202" s="18">
        <v>10</v>
      </c>
      <c r="P202" s="122">
        <f t="shared" si="35"/>
        <v>80</v>
      </c>
      <c r="Q202" s="90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44</v>
      </c>
      <c r="F216" s="71"/>
      <c r="G216" s="46">
        <f t="shared" si="30"/>
        <v>44</v>
      </c>
      <c r="H216" s="78">
        <v>0</v>
      </c>
      <c r="I216" s="76">
        <v>30</v>
      </c>
      <c r="J216" s="46">
        <f t="shared" si="31"/>
        <v>14</v>
      </c>
      <c r="K216" s="72"/>
      <c r="L216" s="20">
        <v>10</v>
      </c>
      <c r="M216" s="65">
        <f t="shared" si="34"/>
        <v>0</v>
      </c>
      <c r="N216" s="17" t="s">
        <v>1448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36</v>
      </c>
      <c r="F217" s="71"/>
      <c r="G217" s="46">
        <f t="shared" si="30"/>
        <v>36</v>
      </c>
      <c r="H217" s="78">
        <v>0</v>
      </c>
      <c r="I217" s="76">
        <v>1</v>
      </c>
      <c r="J217" s="46">
        <f t="shared" si="31"/>
        <v>35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319</v>
      </c>
      <c r="F224" s="71"/>
      <c r="G224" s="46">
        <f t="shared" si="30"/>
        <v>319</v>
      </c>
      <c r="H224" s="78">
        <v>0</v>
      </c>
      <c r="I224" s="76">
        <v>30</v>
      </c>
      <c r="J224" s="46">
        <f t="shared" si="31"/>
        <v>289</v>
      </c>
      <c r="K224" s="72"/>
      <c r="L224" s="20">
        <v>0</v>
      </c>
      <c r="M224" s="65">
        <f t="shared" si="34"/>
        <v>0</v>
      </c>
      <c r="N224" s="17" t="s">
        <v>1448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>
        <v>30</v>
      </c>
      <c r="G227" s="46">
        <f t="shared" si="30"/>
        <v>30</v>
      </c>
      <c r="H227" s="78">
        <v>0</v>
      </c>
      <c r="I227" s="76">
        <v>0</v>
      </c>
      <c r="J227" s="46">
        <f t="shared" si="31"/>
        <v>0</v>
      </c>
      <c r="K227" s="72">
        <v>30</v>
      </c>
      <c r="L227" s="20">
        <v>25</v>
      </c>
      <c r="M227" s="65">
        <f t="shared" si="34"/>
        <v>750</v>
      </c>
      <c r="N227" s="17" t="s">
        <v>16</v>
      </c>
      <c r="O227" s="18"/>
      <c r="P227" s="122">
        <f t="shared" si="35"/>
        <v>750</v>
      </c>
      <c r="Q227" s="90">
        <v>20.36</v>
      </c>
      <c r="R227" s="43">
        <f t="shared" si="36"/>
        <v>610.79999999999995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73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>
        <v>20</v>
      </c>
      <c r="G241" s="46">
        <f t="shared" si="42"/>
        <v>20</v>
      </c>
      <c r="H241" s="78">
        <v>0</v>
      </c>
      <c r="I241" s="76">
        <v>0</v>
      </c>
      <c r="J241" s="46">
        <f t="shared" si="43"/>
        <v>0</v>
      </c>
      <c r="K241" s="72">
        <v>20</v>
      </c>
      <c r="L241" s="20">
        <v>100</v>
      </c>
      <c r="M241" s="65">
        <f t="shared" si="44"/>
        <v>2000</v>
      </c>
      <c r="N241" s="17" t="s">
        <v>16</v>
      </c>
      <c r="O241" s="18">
        <v>600</v>
      </c>
      <c r="P241" s="122">
        <f t="shared" si="45"/>
        <v>1400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:M27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:R270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5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5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+'8'!J256</f>
        <v>1</v>
      </c>
      <c r="F256" s="71"/>
      <c r="G256" s="46">
        <f t="shared" si="42"/>
        <v>1</v>
      </c>
      <c r="H256" s="78">
        <v>0</v>
      </c>
      <c r="I256" s="76">
        <v>0</v>
      </c>
      <c r="J256" s="46">
        <f t="shared" si="50"/>
        <v>0</v>
      </c>
      <c r="K256" s="72">
        <v>1</v>
      </c>
      <c r="L256" s="20">
        <v>29</v>
      </c>
      <c r="M256" s="65">
        <f t="shared" si="51"/>
        <v>29</v>
      </c>
      <c r="N256" s="17" t="s">
        <v>1439</v>
      </c>
      <c r="O256" s="18">
        <v>29</v>
      </c>
      <c r="P256" s="23">
        <f t="shared" si="35"/>
        <v>0</v>
      </c>
      <c r="Q256" s="90"/>
      <c r="R256" s="43">
        <f t="shared" si="53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+'8'!J257</f>
        <v>1</v>
      </c>
      <c r="F257" s="71"/>
      <c r="G257" s="46">
        <f t="shared" si="42"/>
        <v>1</v>
      </c>
      <c r="H257" s="78">
        <v>0</v>
      </c>
      <c r="I257" s="76">
        <v>0</v>
      </c>
      <c r="J257" s="46">
        <f t="shared" si="50"/>
        <v>0</v>
      </c>
      <c r="K257" s="72">
        <v>1</v>
      </c>
      <c r="L257" s="20">
        <v>29</v>
      </c>
      <c r="M257" s="65">
        <f t="shared" si="51"/>
        <v>29</v>
      </c>
      <c r="N257" s="17" t="s">
        <v>1439</v>
      </c>
      <c r="O257" s="18">
        <v>29</v>
      </c>
      <c r="P257" s="23">
        <f t="shared" si="35"/>
        <v>0</v>
      </c>
      <c r="Q257" s="90"/>
      <c r="R257" s="43">
        <f t="shared" si="53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51"/>
        <v>0</v>
      </c>
      <c r="N258" s="17"/>
      <c r="O258" s="18"/>
      <c r="P258" s="23">
        <f t="shared" si="35"/>
        <v>0</v>
      </c>
      <c r="Q258" s="90"/>
      <c r="R258" s="43">
        <f t="shared" si="53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51"/>
        <v>0</v>
      </c>
      <c r="N259" s="17"/>
      <c r="O259" s="18"/>
      <c r="P259" s="23">
        <f t="shared" si="35"/>
        <v>0</v>
      </c>
      <c r="Q259" s="90"/>
      <c r="R259" s="43">
        <f t="shared" si="53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51"/>
        <v>0</v>
      </c>
      <c r="N260" s="17"/>
      <c r="O260" s="18"/>
      <c r="P260" s="23">
        <f t="shared" si="35"/>
        <v>0</v>
      </c>
      <c r="Q260" s="90"/>
      <c r="R260" s="43">
        <f t="shared" si="5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51"/>
        <v>0</v>
      </c>
      <c r="N261" s="17"/>
      <c r="O261" s="18"/>
      <c r="P261" s="23">
        <f t="shared" si="35"/>
        <v>0</v>
      </c>
      <c r="Q261" s="90"/>
      <c r="R261" s="43">
        <f t="shared" si="53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51"/>
        <v>0</v>
      </c>
      <c r="N262" s="17"/>
      <c r="O262" s="18"/>
      <c r="P262" s="23">
        <f t="shared" si="35"/>
        <v>0</v>
      </c>
      <c r="Q262" s="90"/>
      <c r="R262" s="43">
        <f t="shared" si="53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1"/>
        <v>0</v>
      </c>
      <c r="N263" s="17"/>
      <c r="O263" s="18"/>
      <c r="P263" s="23">
        <f t="shared" si="35"/>
        <v>0</v>
      </c>
      <c r="Q263" s="90"/>
      <c r="R263" s="43">
        <f t="shared" si="53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1"/>
        <v>0</v>
      </c>
      <c r="N264" s="17"/>
      <c r="O264" s="18"/>
      <c r="P264" s="23">
        <f t="shared" si="35"/>
        <v>0</v>
      </c>
      <c r="Q264" s="90"/>
      <c r="R264" s="43">
        <f t="shared" si="53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1"/>
        <v>0</v>
      </c>
      <c r="N265" s="17"/>
      <c r="O265" s="18"/>
      <c r="P265" s="23">
        <f t="shared" si="35"/>
        <v>0</v>
      </c>
      <c r="Q265" s="90"/>
      <c r="R265" s="43">
        <f t="shared" si="53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1"/>
        <v>0</v>
      </c>
      <c r="N269" s="17"/>
      <c r="O269" s="18"/>
      <c r="P269" s="23">
        <f t="shared" si="35"/>
        <v>0</v>
      </c>
      <c r="Q269" s="90"/>
      <c r="R269" s="43">
        <f t="shared" si="5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1"/>
        <v>0</v>
      </c>
      <c r="N270" s="17"/>
      <c r="O270" s="18"/>
      <c r="P270" s="23">
        <f t="shared" si="35"/>
        <v>0</v>
      </c>
      <c r="Q270" s="90"/>
      <c r="R270" s="43">
        <f t="shared" si="5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2"/>
        <v>0</v>
      </c>
      <c r="H273" s="78">
        <v>0</v>
      </c>
      <c r="I273" s="76"/>
      <c r="J273" s="46"/>
      <c r="K273" s="72"/>
      <c r="L273" s="20"/>
      <c r="M273" s="65">
        <f t="shared" si="51"/>
        <v>0</v>
      </c>
      <c r="N273" s="17"/>
      <c r="O273" s="18"/>
      <c r="P273" s="23">
        <f t="shared" si="35"/>
        <v>0</v>
      </c>
      <c r="Q273" s="90"/>
      <c r="R273" s="43">
        <f t="shared" si="36"/>
        <v>0</v>
      </c>
    </row>
    <row r="274" spans="1:19" ht="24" customHeight="1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ref="P274" si="54">SUM(M274-O274)</f>
        <v>0</v>
      </c>
      <c r="Q274" s="90"/>
      <c r="R274" s="43">
        <f t="shared" ref="R274" si="55">+K274*Q274</f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2908.8700000000008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8198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4300</v>
      </c>
      <c r="O279" s="2">
        <v>750</v>
      </c>
      <c r="P279" s="2">
        <v>2650</v>
      </c>
      <c r="Q279" s="88">
        <v>900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1608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2290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2290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61"/>
  <sheetViews>
    <sheetView zoomScale="70" zoomScaleNormal="70" workbookViewId="0">
      <pane xSplit="10" ySplit="4" topLeftCell="K256" activePane="bottomRight" state="frozen"/>
      <selection activeCell="B270" sqref="B270"/>
      <selection pane="topRight" activeCell="B270" sqref="B270"/>
      <selection pane="bottomLeft" activeCell="B270" sqref="B270"/>
      <selection pane="bottomRight" activeCell="F278" sqref="F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16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60</v>
      </c>
      <c r="P6" s="122">
        <f t="shared" ref="P6:P80" si="3">SUM(M6-O6)</f>
        <v>1140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+'9'!J9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6</v>
      </c>
      <c r="F66" s="71"/>
      <c r="G66" s="46">
        <f t="shared" si="5"/>
        <v>6</v>
      </c>
      <c r="H66" s="78">
        <v>0</v>
      </c>
      <c r="I66" s="76">
        <v>1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1439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2">
        <f t="shared" si="8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4</v>
      </c>
      <c r="F194" s="71"/>
      <c r="G194" s="46">
        <f t="shared" si="30"/>
        <v>4</v>
      </c>
      <c r="H194" s="78">
        <v>0</v>
      </c>
      <c r="I194" s="76">
        <v>1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1439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14</v>
      </c>
      <c r="F216" s="71"/>
      <c r="G216" s="46">
        <f t="shared" si="30"/>
        <v>14</v>
      </c>
      <c r="H216" s="78">
        <v>0</v>
      </c>
      <c r="I216" s="76">
        <v>0</v>
      </c>
      <c r="J216" s="46">
        <f t="shared" si="31"/>
        <v>14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35</v>
      </c>
      <c r="F217" s="71"/>
      <c r="G217" s="46">
        <f t="shared" si="30"/>
        <v>35</v>
      </c>
      <c r="H217" s="78">
        <v>0</v>
      </c>
      <c r="I217" s="76">
        <v>1</v>
      </c>
      <c r="J217" s="46">
        <f t="shared" si="31"/>
        <v>34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289</v>
      </c>
      <c r="F224" s="71"/>
      <c r="G224" s="46">
        <f t="shared" si="30"/>
        <v>289</v>
      </c>
      <c r="H224" s="78">
        <v>0</v>
      </c>
      <c r="I224" s="76">
        <v>0</v>
      </c>
      <c r="J224" s="46">
        <f t="shared" si="31"/>
        <v>289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7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72" si="54">+K257*Q257</f>
        <v>0</v>
      </c>
    </row>
    <row r="258" spans="1:18" ht="25.5" x14ac:dyDescent="0.55000000000000004">
      <c r="A258" s="10">
        <v>254</v>
      </c>
      <c r="B258" s="10">
        <v>1114501</v>
      </c>
      <c r="C258" s="19" t="s">
        <v>1449</v>
      </c>
      <c r="D258" s="10" t="s">
        <v>434</v>
      </c>
      <c r="E258" s="64"/>
      <c r="F258" s="71">
        <v>50</v>
      </c>
      <c r="G258" s="46">
        <f t="shared" si="42"/>
        <v>50</v>
      </c>
      <c r="H258" s="78">
        <v>0</v>
      </c>
      <c r="I258" s="76">
        <v>0</v>
      </c>
      <c r="J258" s="46">
        <f t="shared" si="50"/>
        <v>46</v>
      </c>
      <c r="K258" s="72">
        <v>4</v>
      </c>
      <c r="L258" s="20">
        <v>60</v>
      </c>
      <c r="M258" s="65">
        <f t="shared" ref="M258:M272" si="55">+L258*K258</f>
        <v>240</v>
      </c>
      <c r="N258" s="17" t="s">
        <v>1454</v>
      </c>
      <c r="O258" s="18">
        <v>164</v>
      </c>
      <c r="P258" s="122">
        <f t="shared" si="35"/>
        <v>76</v>
      </c>
      <c r="Q258" s="90"/>
      <c r="R258" s="43">
        <f t="shared" si="54"/>
        <v>0</v>
      </c>
    </row>
    <row r="259" spans="1:18" ht="25.5" x14ac:dyDescent="0.55000000000000004">
      <c r="A259" s="10">
        <v>255</v>
      </c>
      <c r="B259" s="10">
        <v>1114501</v>
      </c>
      <c r="C259" s="19" t="s">
        <v>1450</v>
      </c>
      <c r="D259" s="10" t="s">
        <v>434</v>
      </c>
      <c r="E259" s="64"/>
      <c r="F259" s="71">
        <v>50</v>
      </c>
      <c r="G259" s="46">
        <f t="shared" si="42"/>
        <v>50</v>
      </c>
      <c r="H259" s="78">
        <v>0</v>
      </c>
      <c r="I259" s="76">
        <v>0</v>
      </c>
      <c r="J259" s="46">
        <f t="shared" si="50"/>
        <v>46</v>
      </c>
      <c r="K259" s="72">
        <v>4</v>
      </c>
      <c r="L259" s="20">
        <v>60</v>
      </c>
      <c r="M259" s="65">
        <f t="shared" si="55"/>
        <v>240</v>
      </c>
      <c r="N259" s="17" t="s">
        <v>1454</v>
      </c>
      <c r="O259" s="18">
        <v>164</v>
      </c>
      <c r="P259" s="122">
        <f t="shared" si="35"/>
        <v>76</v>
      </c>
      <c r="Q259" s="90"/>
      <c r="R259" s="43">
        <f t="shared" si="54"/>
        <v>0</v>
      </c>
    </row>
    <row r="260" spans="1:18" ht="25.5" x14ac:dyDescent="0.55000000000000004">
      <c r="A260" s="10">
        <v>256</v>
      </c>
      <c r="B260" s="10">
        <v>1114501</v>
      </c>
      <c r="C260" s="19" t="s">
        <v>1451</v>
      </c>
      <c r="D260" s="10" t="s">
        <v>434</v>
      </c>
      <c r="E260" s="64"/>
      <c r="F260" s="71">
        <v>50</v>
      </c>
      <c r="G260" s="46">
        <f t="shared" si="42"/>
        <v>50</v>
      </c>
      <c r="H260" s="78">
        <v>0</v>
      </c>
      <c r="I260" s="76">
        <v>0</v>
      </c>
      <c r="J260" s="46">
        <f t="shared" si="50"/>
        <v>47</v>
      </c>
      <c r="K260" s="72">
        <v>3</v>
      </c>
      <c r="L260" s="20">
        <v>60</v>
      </c>
      <c r="M260" s="65">
        <f t="shared" si="55"/>
        <v>180</v>
      </c>
      <c r="N260" s="17" t="s">
        <v>1454</v>
      </c>
      <c r="O260" s="18">
        <v>123</v>
      </c>
      <c r="P260" s="122">
        <f t="shared" si="35"/>
        <v>57</v>
      </c>
      <c r="Q260" s="90"/>
      <c r="R260" s="43">
        <f t="shared" si="54"/>
        <v>0</v>
      </c>
    </row>
    <row r="261" spans="1:18" ht="25.5" x14ac:dyDescent="0.55000000000000004">
      <c r="A261" s="10">
        <v>257</v>
      </c>
      <c r="B261" s="10">
        <v>20060020</v>
      </c>
      <c r="C261" s="19" t="s">
        <v>1452</v>
      </c>
      <c r="D261" s="10" t="s">
        <v>434</v>
      </c>
      <c r="E261" s="64"/>
      <c r="F261" s="71">
        <v>30</v>
      </c>
      <c r="G261" s="46">
        <f t="shared" si="42"/>
        <v>30</v>
      </c>
      <c r="H261" s="78">
        <v>0</v>
      </c>
      <c r="I261" s="76">
        <v>0</v>
      </c>
      <c r="J261" s="46">
        <f t="shared" si="50"/>
        <v>30</v>
      </c>
      <c r="K261" s="72"/>
      <c r="L261" s="20">
        <v>35</v>
      </c>
      <c r="M261" s="65">
        <f t="shared" si="55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54"/>
        <v>0</v>
      </c>
    </row>
    <row r="262" spans="1:18" ht="25.5" x14ac:dyDescent="0.55000000000000004">
      <c r="A262" s="10">
        <v>258</v>
      </c>
      <c r="B262" s="10">
        <v>20059076</v>
      </c>
      <c r="C262" s="19" t="s">
        <v>1453</v>
      </c>
      <c r="D262" s="10" t="s">
        <v>434</v>
      </c>
      <c r="E262" s="64"/>
      <c r="F262" s="71">
        <v>13</v>
      </c>
      <c r="G262" s="46">
        <f t="shared" si="42"/>
        <v>13</v>
      </c>
      <c r="H262" s="78">
        <v>0</v>
      </c>
      <c r="I262" s="76">
        <v>0</v>
      </c>
      <c r="J262" s="46">
        <f t="shared" si="50"/>
        <v>10</v>
      </c>
      <c r="K262" s="72">
        <v>3</v>
      </c>
      <c r="L262" s="20">
        <v>45</v>
      </c>
      <c r="M262" s="65">
        <f t="shared" si="55"/>
        <v>135</v>
      </c>
      <c r="N262" s="17" t="s">
        <v>1454</v>
      </c>
      <c r="O262" s="18">
        <v>78</v>
      </c>
      <c r="P262" s="122">
        <f t="shared" si="35"/>
        <v>57</v>
      </c>
      <c r="Q262" s="90"/>
      <c r="R262" s="43">
        <f t="shared" si="54"/>
        <v>0</v>
      </c>
    </row>
    <row r="263" spans="1:18" ht="25.5" x14ac:dyDescent="0.55000000000000004">
      <c r="A263" s="10">
        <v>259</v>
      </c>
      <c r="B263" s="10">
        <v>20059799</v>
      </c>
      <c r="C263" s="19" t="s">
        <v>1455</v>
      </c>
      <c r="D263" s="10" t="s">
        <v>434</v>
      </c>
      <c r="E263" s="64"/>
      <c r="F263" s="71">
        <v>12</v>
      </c>
      <c r="G263" s="46">
        <f t="shared" si="42"/>
        <v>12</v>
      </c>
      <c r="H263" s="78">
        <v>0</v>
      </c>
      <c r="I263" s="76">
        <v>0</v>
      </c>
      <c r="J263" s="46">
        <f t="shared" si="50"/>
        <v>12</v>
      </c>
      <c r="K263" s="72"/>
      <c r="L263" s="20">
        <v>19</v>
      </c>
      <c r="M263" s="65">
        <f t="shared" si="55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5"/>
        <v>0</v>
      </c>
      <c r="N264" s="17"/>
      <c r="O264" s="18"/>
      <c r="P264" s="23">
        <f t="shared" si="35"/>
        <v>0</v>
      </c>
      <c r="Q264" s="90"/>
      <c r="R264" s="43">
        <f t="shared" si="54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5"/>
        <v>0</v>
      </c>
      <c r="N265" s="17"/>
      <c r="O265" s="18"/>
      <c r="P265" s="23">
        <f t="shared" ref="P265:P274" si="56">SUM(M265-O265)</f>
        <v>0</v>
      </c>
      <c r="Q265" s="90"/>
      <c r="R265" s="43">
        <f t="shared" si="54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5"/>
        <v>0</v>
      </c>
      <c r="N266" s="17"/>
      <c r="O266" s="18"/>
      <c r="P266" s="23">
        <f t="shared" si="56"/>
        <v>0</v>
      </c>
      <c r="Q266" s="90"/>
      <c r="R266" s="43">
        <f t="shared" si="54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5"/>
        <v>0</v>
      </c>
      <c r="N270" s="17"/>
      <c r="O270" s="18"/>
      <c r="P270" s="23">
        <f t="shared" si="56"/>
        <v>0</v>
      </c>
      <c r="Q270" s="90"/>
      <c r="R270" s="43">
        <f t="shared" si="54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55"/>
        <v>0</v>
      </c>
      <c r="N271" s="17"/>
      <c r="O271" s="18"/>
      <c r="P271" s="23">
        <f t="shared" si="56"/>
        <v>0</v>
      </c>
      <c r="Q271" s="90"/>
      <c r="R271" s="43">
        <f t="shared" si="54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2"/>
        <v>0</v>
      </c>
      <c r="H272" s="78"/>
      <c r="I272" s="76">
        <v>0</v>
      </c>
      <c r="J272" s="46">
        <f t="shared" si="50"/>
        <v>0</v>
      </c>
      <c r="K272" s="72"/>
      <c r="L272" s="20"/>
      <c r="M272" s="65">
        <f t="shared" si="55"/>
        <v>0</v>
      </c>
      <c r="N272" s="17"/>
      <c r="O272" s="18"/>
      <c r="P272" s="23">
        <f t="shared" si="56"/>
        <v>0</v>
      </c>
      <c r="Q272" s="90"/>
      <c r="R272" s="43">
        <f t="shared" si="54"/>
        <v>0</v>
      </c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si="56"/>
        <v>0</v>
      </c>
      <c r="Q274" s="90"/>
      <c r="R274" s="43"/>
    </row>
    <row r="275" spans="1:20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1019.9400000000002</v>
      </c>
      <c r="S275" s="75"/>
    </row>
    <row r="276" spans="1:20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20" ht="25.5" x14ac:dyDescent="0.55000000000000004">
      <c r="A277" s="1"/>
      <c r="E277" s="1"/>
      <c r="F277" s="1"/>
      <c r="G277" s="31"/>
      <c r="J277" s="31"/>
      <c r="K277" s="32"/>
      <c r="L277" s="34" t="s">
        <v>202</v>
      </c>
      <c r="M277" s="35"/>
      <c r="N277" s="33">
        <f>SUM(M5:M276)</f>
        <v>3495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20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912</v>
      </c>
      <c r="O279" s="2">
        <v>38</v>
      </c>
      <c r="P279" s="2">
        <v>238</v>
      </c>
      <c r="Q279" s="88">
        <v>50</v>
      </c>
      <c r="R279" s="2">
        <v>390</v>
      </c>
      <c r="S279" s="2">
        <v>158</v>
      </c>
      <c r="T279" s="2">
        <v>38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779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1804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1804</v>
      </c>
    </row>
    <row r="285" spans="1:20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20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20" x14ac:dyDescent="0.5">
      <c r="J287" s="2"/>
      <c r="L287" s="2"/>
    </row>
    <row r="288" spans="1:20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61"/>
  <sheetViews>
    <sheetView zoomScale="70" zoomScaleNormal="70" workbookViewId="0">
      <pane xSplit="10" ySplit="4" topLeftCell="K253" activePane="bottomRight" state="frozen"/>
      <selection activeCell="B270" sqref="B270"/>
      <selection pane="topRight" activeCell="B270" sqref="B270"/>
      <selection pane="bottomLeft" activeCell="B270" sqref="B270"/>
      <selection pane="bottomRight" activeCell="A271" sqref="A271:XFD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80</v>
      </c>
      <c r="P6" s="122">
        <f t="shared" ref="P6:P80" si="3">SUM(M6-O6)</f>
        <v>420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+'10'!J9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22">
        <f t="shared" si="3"/>
        <v>240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2">
        <f t="shared" si="3"/>
        <v>40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 t="shared" si="3"/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/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1439</v>
      </c>
      <c r="O65" s="18">
        <v>100</v>
      </c>
      <c r="P65" s="23">
        <f t="shared" si="3"/>
        <v>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5</v>
      </c>
      <c r="F74" s="71"/>
      <c r="G74" s="46">
        <f t="shared" si="5"/>
        <v>5</v>
      </c>
      <c r="H74" s="78">
        <v>0</v>
      </c>
      <c r="I74" s="76">
        <v>2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1439</v>
      </c>
      <c r="O74" s="18">
        <v>100</v>
      </c>
      <c r="P74" s="23">
        <f t="shared" si="3"/>
        <v>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</v>
      </c>
      <c r="F175" s="71">
        <v>5</v>
      </c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3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</v>
      </c>
      <c r="F194" s="71"/>
      <c r="G194" s="46">
        <f t="shared" si="27"/>
        <v>3</v>
      </c>
      <c r="H194" s="78">
        <v>1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5</v>
      </c>
      <c r="F202" s="71"/>
      <c r="G202" s="46">
        <f t="shared" si="27"/>
        <v>5</v>
      </c>
      <c r="H202" s="78">
        <v>0</v>
      </c>
      <c r="I202" s="76">
        <v>0</v>
      </c>
      <c r="J202" s="46">
        <f t="shared" si="28"/>
        <v>5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7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130</v>
      </c>
      <c r="F215" s="71"/>
      <c r="G215" s="46">
        <f t="shared" si="27"/>
        <v>130</v>
      </c>
      <c r="H215" s="78">
        <v>0</v>
      </c>
      <c r="I215" s="76">
        <v>0</v>
      </c>
      <c r="J215" s="46">
        <f t="shared" si="28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14</v>
      </c>
      <c r="F216" s="71"/>
      <c r="G216" s="46">
        <f t="shared" si="27"/>
        <v>14</v>
      </c>
      <c r="H216" s="78">
        <v>0</v>
      </c>
      <c r="I216" s="76">
        <v>0</v>
      </c>
      <c r="J216" s="46">
        <f t="shared" si="28"/>
        <v>14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34</v>
      </c>
      <c r="F217" s="71"/>
      <c r="G217" s="46">
        <f t="shared" si="27"/>
        <v>34</v>
      </c>
      <c r="H217" s="78">
        <v>0</v>
      </c>
      <c r="I217" s="76">
        <v>0</v>
      </c>
      <c r="J217" s="46">
        <f t="shared" si="28"/>
        <v>34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289</v>
      </c>
      <c r="F224" s="71"/>
      <c r="G224" s="46">
        <f t="shared" si="27"/>
        <v>289</v>
      </c>
      <c r="H224" s="78">
        <v>0</v>
      </c>
      <c r="I224" s="76">
        <v>0</v>
      </c>
      <c r="J224" s="46">
        <f t="shared" si="28"/>
        <v>289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7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7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1454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1454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1"/>
        <v>0</v>
      </c>
      <c r="N257" s="17" t="s">
        <v>1454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+'10'!J258</f>
        <v>46</v>
      </c>
      <c r="F258" s="71"/>
      <c r="G258" s="46">
        <f t="shared" si="39"/>
        <v>46</v>
      </c>
      <c r="H258" s="78">
        <v>0</v>
      </c>
      <c r="I258" s="76">
        <v>0</v>
      </c>
      <c r="J258" s="46">
        <f t="shared" si="45"/>
        <v>39</v>
      </c>
      <c r="K258" s="72">
        <v>7</v>
      </c>
      <c r="L258" s="20">
        <v>60</v>
      </c>
      <c r="M258" s="65">
        <f t="shared" si="31"/>
        <v>420</v>
      </c>
      <c r="N258" s="17" t="s">
        <v>1454</v>
      </c>
      <c r="O258" s="18">
        <v>306</v>
      </c>
      <c r="P258" s="122">
        <f t="shared" si="36"/>
        <v>114</v>
      </c>
      <c r="Q258" s="90"/>
      <c r="R258" s="43">
        <f t="shared" si="32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+'10'!J259</f>
        <v>46</v>
      </c>
      <c r="F259" s="71"/>
      <c r="G259" s="46">
        <f t="shared" si="39"/>
        <v>46</v>
      </c>
      <c r="H259" s="78">
        <v>0</v>
      </c>
      <c r="I259" s="76">
        <v>0</v>
      </c>
      <c r="J259" s="46">
        <f t="shared" si="45"/>
        <v>40</v>
      </c>
      <c r="K259" s="72">
        <v>6</v>
      </c>
      <c r="L259" s="20">
        <v>60</v>
      </c>
      <c r="M259" s="65">
        <f t="shared" si="31"/>
        <v>360</v>
      </c>
      <c r="N259" s="17" t="s">
        <v>1454</v>
      </c>
      <c r="O259" s="18">
        <v>265</v>
      </c>
      <c r="P259" s="122">
        <f t="shared" si="36"/>
        <v>95</v>
      </c>
      <c r="Q259" s="90"/>
      <c r="R259" s="43">
        <f t="shared" ref="R259:R273" si="48">+K259*Q259</f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+'10'!J260</f>
        <v>47</v>
      </c>
      <c r="F260" s="71"/>
      <c r="G260" s="46">
        <f t="shared" si="39"/>
        <v>47</v>
      </c>
      <c r="H260" s="78">
        <v>0</v>
      </c>
      <c r="I260" s="76">
        <v>0</v>
      </c>
      <c r="J260" s="46">
        <f t="shared" si="45"/>
        <v>44</v>
      </c>
      <c r="K260" s="72">
        <v>3</v>
      </c>
      <c r="L260" s="20">
        <v>60</v>
      </c>
      <c r="M260" s="65">
        <f t="shared" si="31"/>
        <v>180</v>
      </c>
      <c r="N260" s="17" t="s">
        <v>1454</v>
      </c>
      <c r="O260" s="18">
        <v>123</v>
      </c>
      <c r="P260" s="122">
        <f t="shared" si="36"/>
        <v>57</v>
      </c>
      <c r="Q260" s="90"/>
      <c r="R260" s="43">
        <f t="shared" si="48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+'10'!J261</f>
        <v>30</v>
      </c>
      <c r="F261" s="71"/>
      <c r="G261" s="46">
        <f t="shared" si="39"/>
        <v>30</v>
      </c>
      <c r="H261" s="78">
        <v>0</v>
      </c>
      <c r="I261" s="76">
        <v>0</v>
      </c>
      <c r="J261" s="46">
        <f t="shared" si="45"/>
        <v>0</v>
      </c>
      <c r="K261" s="72">
        <v>30</v>
      </c>
      <c r="L261" s="20">
        <v>35</v>
      </c>
      <c r="M261" s="65">
        <f t="shared" si="31"/>
        <v>1050</v>
      </c>
      <c r="N261" s="17" t="s">
        <v>1454</v>
      </c>
      <c r="O261" s="18">
        <v>480</v>
      </c>
      <c r="P261" s="122">
        <f t="shared" si="36"/>
        <v>570</v>
      </c>
      <c r="Q261" s="90"/>
      <c r="R261" s="43">
        <f t="shared" si="48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+'10'!J262</f>
        <v>10</v>
      </c>
      <c r="F262" s="71"/>
      <c r="G262" s="46">
        <f t="shared" si="39"/>
        <v>10</v>
      </c>
      <c r="H262" s="78">
        <v>0</v>
      </c>
      <c r="I262" s="76">
        <v>0</v>
      </c>
      <c r="J262" s="46">
        <f t="shared" si="45"/>
        <v>0</v>
      </c>
      <c r="K262" s="72">
        <v>10</v>
      </c>
      <c r="L262" s="20">
        <v>45</v>
      </c>
      <c r="M262" s="65">
        <f t="shared" si="31"/>
        <v>450</v>
      </c>
      <c r="N262" s="17" t="s">
        <v>1454</v>
      </c>
      <c r="O262" s="18">
        <v>260</v>
      </c>
      <c r="P262" s="122">
        <f t="shared" si="36"/>
        <v>190</v>
      </c>
      <c r="Q262" s="90"/>
      <c r="R262" s="43">
        <f t="shared" si="48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+'10'!J263</f>
        <v>12</v>
      </c>
      <c r="F263" s="71"/>
      <c r="G263" s="46">
        <f t="shared" si="39"/>
        <v>12</v>
      </c>
      <c r="H263" s="78">
        <v>0</v>
      </c>
      <c r="I263" s="76">
        <v>0</v>
      </c>
      <c r="J263" s="46">
        <f t="shared" si="45"/>
        <v>2</v>
      </c>
      <c r="K263" s="72">
        <v>10</v>
      </c>
      <c r="L263" s="20">
        <v>35</v>
      </c>
      <c r="M263" s="65">
        <f t="shared" si="31"/>
        <v>350</v>
      </c>
      <c r="N263" s="17" t="s">
        <v>1454</v>
      </c>
      <c r="O263" s="18">
        <v>160</v>
      </c>
      <c r="P263" s="122">
        <f t="shared" si="36"/>
        <v>190</v>
      </c>
      <c r="Q263" s="90"/>
      <c r="R263" s="43">
        <f t="shared" si="48"/>
        <v>0</v>
      </c>
    </row>
    <row r="264" spans="1:18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ref="M264:M270" si="49">+L264*K264</f>
        <v>0</v>
      </c>
      <c r="N264" s="17"/>
      <c r="O264" s="18"/>
      <c r="P264" s="23">
        <f t="shared" si="36"/>
        <v>0</v>
      </c>
      <c r="Q264" s="90"/>
      <c r="R264" s="43">
        <f t="shared" si="48"/>
        <v>0</v>
      </c>
    </row>
    <row r="265" spans="1:18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49"/>
        <v>0</v>
      </c>
      <c r="N265" s="17"/>
      <c r="O265" s="18"/>
      <c r="P265" s="23">
        <f t="shared" si="36"/>
        <v>0</v>
      </c>
      <c r="Q265" s="90"/>
      <c r="R265" s="43">
        <f t="shared" si="48"/>
        <v>0</v>
      </c>
    </row>
    <row r="266" spans="1:18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49"/>
        <v>0</v>
      </c>
      <c r="N266" s="17"/>
      <c r="O266" s="18"/>
      <c r="P266" s="23">
        <f t="shared" si="36"/>
        <v>0</v>
      </c>
      <c r="Q266" s="90"/>
      <c r="R266" s="43">
        <f t="shared" si="48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>
        <f t="shared" si="45"/>
        <v>0</v>
      </c>
      <c r="K267" s="72"/>
      <c r="L267" s="20"/>
      <c r="M267" s="65">
        <f t="shared" si="49"/>
        <v>0</v>
      </c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>
        <f t="shared" si="45"/>
        <v>0</v>
      </c>
      <c r="K268" s="72"/>
      <c r="L268" s="20"/>
      <c r="M268" s="65">
        <f t="shared" si="49"/>
        <v>0</v>
      </c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>
        <f t="shared" si="45"/>
        <v>0</v>
      </c>
      <c r="K269" s="72"/>
      <c r="L269" s="20"/>
      <c r="M269" s="65">
        <f t="shared" si="49"/>
        <v>0</v>
      </c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>
        <f>+'10'!J270</f>
        <v>0</v>
      </c>
      <c r="F270" s="71"/>
      <c r="G270" s="46">
        <f t="shared" si="39"/>
        <v>0</v>
      </c>
      <c r="H270" s="78">
        <v>0</v>
      </c>
      <c r="I270" s="76">
        <v>0</v>
      </c>
      <c r="J270" s="46">
        <f t="shared" si="45"/>
        <v>0</v>
      </c>
      <c r="K270" s="72"/>
      <c r="L270" s="20"/>
      <c r="M270" s="65">
        <f t="shared" si="49"/>
        <v>0</v>
      </c>
      <c r="N270" s="17"/>
      <c r="O270" s="18"/>
      <c r="P270" s="23">
        <f t="shared" si="36"/>
        <v>0</v>
      </c>
      <c r="Q270" s="90"/>
      <c r="R270" s="43">
        <f t="shared" si="48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>
        <f>+'10'!J271</f>
        <v>0</v>
      </c>
      <c r="F273" s="71"/>
      <c r="G273" s="46">
        <f t="shared" ref="G273:G274" si="50">E273+F273</f>
        <v>0</v>
      </c>
      <c r="H273" s="78">
        <v>0</v>
      </c>
      <c r="I273" s="76">
        <v>0</v>
      </c>
      <c r="J273" s="46">
        <f t="shared" ref="J273:J274" si="51">+G273-H273-K273-I273</f>
        <v>0</v>
      </c>
      <c r="K273" s="72"/>
      <c r="L273" s="20"/>
      <c r="M273" s="65">
        <f t="shared" ref="M273" si="52">+L273*K273</f>
        <v>0</v>
      </c>
      <c r="N273" s="17"/>
      <c r="O273" s="18"/>
      <c r="P273" s="23">
        <f t="shared" si="36"/>
        <v>0</v>
      </c>
      <c r="Q273" s="90"/>
      <c r="R273" s="43">
        <f t="shared" si="48"/>
        <v>0</v>
      </c>
    </row>
    <row r="274" spans="1:19" ht="24" customHeight="1" x14ac:dyDescent="0.55000000000000004">
      <c r="A274" s="10"/>
      <c r="B274" s="10"/>
      <c r="C274" s="19"/>
      <c r="D274" s="10"/>
      <c r="E274" s="64">
        <f>+'10'!J272</f>
        <v>0</v>
      </c>
      <c r="F274" s="71"/>
      <c r="G274" s="46">
        <f t="shared" si="50"/>
        <v>0</v>
      </c>
      <c r="H274" s="78">
        <v>0</v>
      </c>
      <c r="I274" s="76">
        <v>0</v>
      </c>
      <c r="J274" s="46">
        <f t="shared" si="51"/>
        <v>0</v>
      </c>
      <c r="K274" s="72"/>
      <c r="L274" s="20"/>
      <c r="M274" s="65"/>
      <c r="N274" s="17"/>
      <c r="O274" s="18"/>
      <c r="P274" s="23">
        <f t="shared" ref="P274" si="53">SUM(M274-O274)</f>
        <v>0</v>
      </c>
      <c r="Q274" s="90"/>
      <c r="R274" s="43">
        <f t="shared" ref="R274" si="54">+K274*Q274</f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500.16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34" t="s">
        <v>202</v>
      </c>
      <c r="M277" s="35"/>
      <c r="N277" s="33">
        <f>SUM(M5:M276)</f>
        <v>4300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2064</v>
      </c>
      <c r="O279" s="2">
        <v>1070</v>
      </c>
      <c r="P279" s="2">
        <v>219</v>
      </c>
      <c r="Q279" s="88">
        <v>775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2084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152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152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61"/>
  <sheetViews>
    <sheetView zoomScale="70" zoomScaleNormal="70" workbookViewId="0">
      <pane xSplit="10" ySplit="4" topLeftCell="K257" activePane="bottomRight" state="frozen"/>
      <selection activeCell="B270" sqref="B270"/>
      <selection pane="topRight" activeCell="B270" sqref="B270"/>
      <selection pane="bottomLeft" activeCell="B270" sqref="B270"/>
      <selection pane="bottomRight" activeCell="E280" sqref="E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+'11'!J9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3</v>
      </c>
      <c r="K9" s="72">
        <v>1</v>
      </c>
      <c r="L9" s="20">
        <v>100</v>
      </c>
      <c r="M9" s="65">
        <f t="shared" si="2"/>
        <v>100</v>
      </c>
      <c r="N9" s="17" t="s">
        <v>16</v>
      </c>
      <c r="O9" s="18">
        <v>50</v>
      </c>
      <c r="P9" s="122">
        <f t="shared" si="3"/>
        <v>50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60</v>
      </c>
      <c r="P62" s="122">
        <f t="shared" si="3"/>
        <v>180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4" si="35">SUM(M177-O177)</f>
        <v>0</v>
      </c>
      <c r="Q177" s="90"/>
      <c r="R177" s="43">
        <f t="shared" ref="R177:R27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120</v>
      </c>
      <c r="P209" s="122">
        <f t="shared" si="35"/>
        <v>120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130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14</v>
      </c>
      <c r="F216" s="71"/>
      <c r="G216" s="46">
        <f t="shared" si="30"/>
        <v>14</v>
      </c>
      <c r="H216" s="78">
        <v>0</v>
      </c>
      <c r="I216" s="76">
        <v>0</v>
      </c>
      <c r="J216" s="46">
        <f t="shared" si="31"/>
        <v>11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6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34</v>
      </c>
      <c r="F217" s="71"/>
      <c r="G217" s="46">
        <f t="shared" si="30"/>
        <v>34</v>
      </c>
      <c r="H217" s="78">
        <v>0</v>
      </c>
      <c r="I217" s="76">
        <v>1</v>
      </c>
      <c r="J217" s="46">
        <f t="shared" si="31"/>
        <v>33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293</v>
      </c>
      <c r="F224" s="71"/>
      <c r="G224" s="46">
        <f t="shared" si="30"/>
        <v>293</v>
      </c>
      <c r="H224" s="78">
        <v>0</v>
      </c>
      <c r="I224" s="76">
        <v>0</v>
      </c>
      <c r="J224" s="46">
        <f t="shared" si="31"/>
        <v>293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7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4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4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5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+'11'!J258</f>
        <v>39</v>
      </c>
      <c r="F258" s="71"/>
      <c r="G258" s="46">
        <f t="shared" si="42"/>
        <v>39</v>
      </c>
      <c r="H258" s="78">
        <v>0</v>
      </c>
      <c r="I258" s="76">
        <v>0</v>
      </c>
      <c r="J258" s="46">
        <f t="shared" si="50"/>
        <v>33</v>
      </c>
      <c r="K258" s="72">
        <v>6</v>
      </c>
      <c r="L258" s="20">
        <v>60</v>
      </c>
      <c r="M258" s="65">
        <f t="shared" si="54"/>
        <v>360</v>
      </c>
      <c r="N258" s="17" t="s">
        <v>1454</v>
      </c>
      <c r="O258" s="18">
        <v>246</v>
      </c>
      <c r="P258" s="122">
        <f t="shared" si="35"/>
        <v>114</v>
      </c>
      <c r="Q258" s="90"/>
      <c r="R258" s="43"/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+'11'!J259</f>
        <v>40</v>
      </c>
      <c r="F259" s="71"/>
      <c r="G259" s="46">
        <f t="shared" si="42"/>
        <v>40</v>
      </c>
      <c r="H259" s="78">
        <v>0</v>
      </c>
      <c r="I259" s="76">
        <v>0</v>
      </c>
      <c r="J259" s="46">
        <f t="shared" si="50"/>
        <v>36</v>
      </c>
      <c r="K259" s="72">
        <v>4</v>
      </c>
      <c r="L259" s="20">
        <v>60</v>
      </c>
      <c r="M259" s="65">
        <f t="shared" si="54"/>
        <v>240</v>
      </c>
      <c r="N259" s="17" t="s">
        <v>1454</v>
      </c>
      <c r="O259" s="18">
        <v>164</v>
      </c>
      <c r="P259" s="122">
        <f t="shared" si="35"/>
        <v>76</v>
      </c>
      <c r="Q259" s="90"/>
      <c r="R259" s="43"/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+'11'!J260</f>
        <v>44</v>
      </c>
      <c r="F260" s="71"/>
      <c r="G260" s="46">
        <f t="shared" si="42"/>
        <v>44</v>
      </c>
      <c r="H260" s="78">
        <v>0</v>
      </c>
      <c r="I260" s="76">
        <v>0</v>
      </c>
      <c r="J260" s="46">
        <f t="shared" si="50"/>
        <v>36</v>
      </c>
      <c r="K260" s="72">
        <v>8</v>
      </c>
      <c r="L260" s="20">
        <v>60</v>
      </c>
      <c r="M260" s="65">
        <f t="shared" si="54"/>
        <v>480</v>
      </c>
      <c r="N260" s="17" t="s">
        <v>1454</v>
      </c>
      <c r="O260" s="18">
        <v>328</v>
      </c>
      <c r="P260" s="122">
        <f t="shared" si="35"/>
        <v>152</v>
      </c>
      <c r="Q260" s="90"/>
      <c r="R260" s="43"/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/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/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+'11'!J263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/>
    </row>
    <row r="264" spans="1:18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4"/>
        <v>0</v>
      </c>
      <c r="N264" s="17"/>
      <c r="O264" s="18"/>
      <c r="P264" s="23">
        <f t="shared" si="35"/>
        <v>0</v>
      </c>
      <c r="Q264" s="90"/>
      <c r="R264" s="43"/>
    </row>
    <row r="265" spans="1:18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4"/>
        <v>0</v>
      </c>
      <c r="N265" s="17"/>
      <c r="O265" s="18"/>
      <c r="P265" s="23">
        <f t="shared" si="35"/>
        <v>0</v>
      </c>
      <c r="Q265" s="90"/>
      <c r="R265" s="43"/>
    </row>
    <row r="266" spans="1:18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4"/>
        <v>0</v>
      </c>
      <c r="N266" s="17"/>
      <c r="O266" s="18"/>
      <c r="P266" s="23">
        <f t="shared" si="35"/>
        <v>0</v>
      </c>
      <c r="Q266" s="90"/>
      <c r="R266" s="43"/>
    </row>
    <row r="267" spans="1:18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/>
      <c r="H267" s="78"/>
      <c r="I267" s="76"/>
      <c r="J267" s="46">
        <f t="shared" si="50"/>
        <v>0</v>
      </c>
      <c r="K267" s="72"/>
      <c r="L267" s="20"/>
      <c r="M267" s="65">
        <f t="shared" si="54"/>
        <v>0</v>
      </c>
      <c r="N267" s="17"/>
      <c r="O267" s="18"/>
      <c r="P267" s="23">
        <f t="shared" si="35"/>
        <v>0</v>
      </c>
      <c r="Q267" s="90"/>
      <c r="R267" s="43"/>
    </row>
    <row r="268" spans="1:18" ht="25.5" x14ac:dyDescent="0.55000000000000004">
      <c r="A268" s="10"/>
      <c r="B268" s="10"/>
      <c r="C268" s="19"/>
      <c r="D268" s="10"/>
      <c r="E268" s="64">
        <f>+'11'!J268</f>
        <v>0</v>
      </c>
      <c r="F268" s="71"/>
      <c r="G268" s="46"/>
      <c r="H268" s="78"/>
      <c r="I268" s="76"/>
      <c r="J268" s="46">
        <f t="shared" si="50"/>
        <v>0</v>
      </c>
      <c r="K268" s="72"/>
      <c r="L268" s="20"/>
      <c r="M268" s="65">
        <f t="shared" si="54"/>
        <v>0</v>
      </c>
      <c r="N268" s="17"/>
      <c r="O268" s="18"/>
      <c r="P268" s="23">
        <f t="shared" si="35"/>
        <v>0</v>
      </c>
      <c r="Q268" s="90"/>
      <c r="R268" s="43"/>
    </row>
    <row r="269" spans="1:18" ht="25.5" x14ac:dyDescent="0.55000000000000004">
      <c r="A269" s="10"/>
      <c r="B269" s="10"/>
      <c r="C269" s="19"/>
      <c r="D269" s="10"/>
      <c r="E269" s="64">
        <f>+'11'!J269</f>
        <v>0</v>
      </c>
      <c r="F269" s="71"/>
      <c r="G269" s="46"/>
      <c r="H269" s="78"/>
      <c r="I269" s="76"/>
      <c r="J269" s="46">
        <f t="shared" si="50"/>
        <v>0</v>
      </c>
      <c r="K269" s="72"/>
      <c r="L269" s="20"/>
      <c r="M269" s="65">
        <f t="shared" si="54"/>
        <v>0</v>
      </c>
      <c r="N269" s="17"/>
      <c r="O269" s="18"/>
      <c r="P269" s="23">
        <f t="shared" si="35"/>
        <v>0</v>
      </c>
      <c r="Q269" s="90"/>
      <c r="R269" s="43"/>
    </row>
    <row r="270" spans="1:18" ht="25.5" x14ac:dyDescent="0.55000000000000004">
      <c r="A270" s="10"/>
      <c r="B270" s="10"/>
      <c r="C270" s="19"/>
      <c r="D270" s="10"/>
      <c r="E270" s="64">
        <f>+'11'!J270</f>
        <v>0</v>
      </c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4"/>
        <v>0</v>
      </c>
      <c r="N270" s="17"/>
      <c r="O270" s="18"/>
      <c r="P270" s="23">
        <f t="shared" si="35"/>
        <v>0</v>
      </c>
      <c r="Q270" s="90"/>
      <c r="R270" s="43"/>
    </row>
    <row r="271" spans="1:18" ht="25.5" x14ac:dyDescent="0.55000000000000004">
      <c r="A271" s="10"/>
      <c r="B271" s="10"/>
      <c r="C271" s="19"/>
      <c r="D271" s="10"/>
      <c r="E271" s="64">
        <f>+'11'!J273</f>
        <v>0</v>
      </c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54"/>
        <v>0</v>
      </c>
      <c r="N271" s="17"/>
      <c r="O271" s="18"/>
      <c r="P271" s="23">
        <f t="shared" si="35"/>
        <v>0</v>
      </c>
      <c r="Q271" s="90"/>
      <c r="R271" s="43"/>
    </row>
    <row r="272" spans="1:18" ht="25.5" x14ac:dyDescent="0.55000000000000004">
      <c r="A272" s="10"/>
      <c r="B272" s="10"/>
      <c r="C272" s="19"/>
      <c r="D272" s="10"/>
      <c r="E272" s="64">
        <f>+'11'!J274</f>
        <v>0</v>
      </c>
      <c r="F272" s="71"/>
      <c r="G272" s="46">
        <f t="shared" si="42"/>
        <v>0</v>
      </c>
      <c r="H272" s="78">
        <v>0</v>
      </c>
      <c r="I272" s="76">
        <v>0</v>
      </c>
      <c r="J272" s="46">
        <f t="shared" si="50"/>
        <v>0</v>
      </c>
      <c r="K272" s="72"/>
      <c r="L272" s="20"/>
      <c r="M272" s="65">
        <f t="shared" si="54"/>
        <v>0</v>
      </c>
      <c r="N272" s="17"/>
      <c r="O272" s="18"/>
      <c r="P272" s="23">
        <f t="shared" si="35"/>
        <v>0</v>
      </c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>
        <f>+'11'!J273</f>
        <v>0</v>
      </c>
      <c r="F274" s="71"/>
      <c r="G274" s="46"/>
      <c r="H274" s="78"/>
      <c r="I274" s="76">
        <v>0</v>
      </c>
      <c r="J274" s="46">
        <f t="shared" si="50"/>
        <v>0</v>
      </c>
      <c r="K274" s="72"/>
      <c r="L274" s="20"/>
      <c r="M274" s="65">
        <f t="shared" si="54"/>
        <v>0</v>
      </c>
      <c r="N274" s="17"/>
      <c r="O274" s="18"/>
      <c r="P274" s="23">
        <f t="shared" si="35"/>
        <v>0</v>
      </c>
      <c r="Q274" s="90"/>
      <c r="R274" s="43">
        <f t="shared" si="36"/>
        <v>0</v>
      </c>
    </row>
    <row r="275" spans="1:19" ht="25.5" x14ac:dyDescent="0.55000000000000004">
      <c r="A275" s="1"/>
      <c r="E275" s="1"/>
      <c r="F275" s="1"/>
      <c r="G275" s="24"/>
      <c r="H275" s="25"/>
      <c r="I275" s="25"/>
      <c r="J275" s="24"/>
      <c r="K275" s="24"/>
      <c r="L275" s="26"/>
      <c r="M275" s="28"/>
      <c r="N275" s="27"/>
      <c r="O275" s="18">
        <v>0</v>
      </c>
      <c r="P275" s="74" t="s">
        <v>213</v>
      </c>
      <c r="Q275" s="91"/>
      <c r="R275" s="75">
        <f>SUM(R5:R274)</f>
        <v>406.88</v>
      </c>
      <c r="S275" s="75"/>
    </row>
    <row r="276" spans="1:19" ht="25.5" customHeight="1" x14ac:dyDescent="0.5">
      <c r="A276" s="1"/>
      <c r="E276" s="1"/>
      <c r="F276" s="1"/>
      <c r="G276" s="24"/>
      <c r="H276" s="25"/>
      <c r="I276" s="25"/>
      <c r="J276" s="24"/>
      <c r="K276" s="173" t="s">
        <v>212</v>
      </c>
      <c r="L276" s="174"/>
      <c r="M276" s="30">
        <f>+O275</f>
        <v>0</v>
      </c>
      <c r="N276" s="27"/>
      <c r="O276" s="29"/>
    </row>
    <row r="277" spans="1:19" ht="25.5" x14ac:dyDescent="0.55000000000000004">
      <c r="A277" s="1"/>
      <c r="E277" s="1"/>
      <c r="F277" s="1"/>
      <c r="G277" s="31"/>
      <c r="J277" s="31"/>
      <c r="K277" s="32"/>
      <c r="L277" s="95" t="s">
        <v>202</v>
      </c>
      <c r="M277" s="95"/>
      <c r="N277" s="33">
        <f>SUM(M5:M276)</f>
        <v>2230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203</v>
      </c>
      <c r="M278" s="35"/>
      <c r="N278" s="36"/>
    </row>
    <row r="279" spans="1:19" ht="25.5" x14ac:dyDescent="0.55000000000000004">
      <c r="A279" s="1"/>
      <c r="E279" s="1"/>
      <c r="F279" s="1"/>
      <c r="G279" s="31"/>
      <c r="J279" s="31"/>
      <c r="L279" s="34" t="s">
        <v>204</v>
      </c>
      <c r="M279" s="35"/>
      <c r="N279" s="36">
        <f>SUM(O279:AF279)</f>
        <v>322</v>
      </c>
      <c r="O279" s="2">
        <v>120</v>
      </c>
      <c r="P279" s="2">
        <v>202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205</v>
      </c>
      <c r="M280" s="35"/>
      <c r="N280" s="36">
        <v>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206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207</v>
      </c>
      <c r="M282" s="35"/>
      <c r="N282" s="37">
        <f>SUM(O5:O275)</f>
        <v>1088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208</v>
      </c>
      <c r="M283" s="35"/>
      <c r="N283" s="33">
        <f>N277-N278-N279-N281-N282</f>
        <v>820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209</v>
      </c>
      <c r="M284" s="35"/>
      <c r="N284" s="37">
        <v>820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210</v>
      </c>
      <c r="M285" s="35"/>
      <c r="N285" s="33">
        <f>+N284-N283</f>
        <v>0</v>
      </c>
    </row>
    <row r="286" spans="1:19" ht="25.5" x14ac:dyDescent="0.55000000000000004">
      <c r="E286" s="1"/>
      <c r="F286" s="1"/>
      <c r="J286" s="2"/>
      <c r="L286" s="34" t="s">
        <v>211</v>
      </c>
      <c r="M286" s="35"/>
      <c r="N286" s="33">
        <f>+N284-N283</f>
        <v>0</v>
      </c>
    </row>
    <row r="287" spans="1:19" x14ac:dyDescent="0.5">
      <c r="J287" s="2"/>
      <c r="L287" s="2"/>
    </row>
    <row r="288" spans="1:19" ht="25.5" x14ac:dyDescent="0.55000000000000004">
      <c r="J288" s="2"/>
      <c r="L288" s="73" t="s">
        <v>272</v>
      </c>
      <c r="M288" s="2" t="s">
        <v>307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</sheetData>
  <autoFilter ref="A1:S286" xr:uid="{A8659A1D-7742-48A0-A8EC-0F2280F9B025}"/>
  <mergeCells count="16">
    <mergeCell ref="Q3:Q4"/>
    <mergeCell ref="R3:R4"/>
    <mergeCell ref="K276:L27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62"/>
  <sheetViews>
    <sheetView zoomScale="70" zoomScaleNormal="70" workbookViewId="0">
      <pane xSplit="10" ySplit="4" topLeftCell="K260" activePane="bottomRight" state="frozen"/>
      <selection activeCell="B270" sqref="B270"/>
      <selection pane="topRight" activeCell="B270" sqref="B270"/>
      <selection pane="bottomLeft" activeCell="B270" sqref="B270"/>
      <selection pane="bottomRight" activeCell="A272" sqref="A272:XFD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0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2">
        <f t="shared" ref="P6:P80" si="3">SUM(M6-O6)</f>
        <v>800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+'12'!J9</f>
        <v>3</v>
      </c>
      <c r="F9" s="71"/>
      <c r="G9" s="46">
        <f t="shared" si="0"/>
        <v>3</v>
      </c>
      <c r="H9" s="78">
        <v>0</v>
      </c>
      <c r="I9" s="76">
        <v>0</v>
      </c>
      <c r="J9" s="46">
        <f t="shared" si="1"/>
        <v>0</v>
      </c>
      <c r="K9" s="72">
        <v>3</v>
      </c>
      <c r="L9" s="20">
        <v>100</v>
      </c>
      <c r="M9" s="65">
        <f t="shared" si="2"/>
        <v>300</v>
      </c>
      <c r="N9" s="17" t="s">
        <v>16</v>
      </c>
      <c r="O9" s="18">
        <v>150</v>
      </c>
      <c r="P9" s="122">
        <f t="shared" si="3"/>
        <v>150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150</v>
      </c>
      <c r="P24" s="122">
        <f t="shared" si="3"/>
        <v>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20</v>
      </c>
      <c r="P46" s="122">
        <f t="shared" si="3"/>
        <v>80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20</v>
      </c>
      <c r="P48" s="122">
        <f>SUM(M48-O48)</f>
        <v>80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2">
        <f>SUM(M49-O49)</f>
        <v>80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>SUM(M53-O53)</f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25</v>
      </c>
      <c r="P64" s="122">
        <f t="shared" si="3"/>
        <v>75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100</v>
      </c>
      <c r="P65" s="122">
        <f t="shared" si="3"/>
        <v>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125</v>
      </c>
      <c r="P66" s="122">
        <f t="shared" si="3"/>
        <v>25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1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4" si="34">+L177*K177</f>
        <v>0</v>
      </c>
      <c r="N177" s="17" t="s">
        <v>16</v>
      </c>
      <c r="O177" s="18"/>
      <c r="P177" s="23">
        <f t="shared" ref="P177:P274" si="35">SUM(M177-O177)</f>
        <v>0</v>
      </c>
      <c r="Q177" s="90"/>
      <c r="R177" s="43">
        <f t="shared" ref="R177:R27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21</v>
      </c>
      <c r="P205" s="122">
        <f t="shared" si="35"/>
        <v>34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130</v>
      </c>
      <c r="F215" s="71"/>
      <c r="G215" s="46">
        <f t="shared" si="30"/>
        <v>130</v>
      </c>
      <c r="H215" s="78">
        <v>0</v>
      </c>
      <c r="I215" s="76">
        <v>0</v>
      </c>
      <c r="J215" s="46">
        <f t="shared" si="31"/>
        <v>129</v>
      </c>
      <c r="K215" s="72">
        <v>1</v>
      </c>
      <c r="L215" s="20">
        <v>10</v>
      </c>
      <c r="M215" s="65">
        <f>+L215*K215</f>
        <v>10</v>
      </c>
      <c r="N215" s="17" t="s">
        <v>16</v>
      </c>
      <c r="O215" s="18"/>
      <c r="P215" s="122">
        <f>SUM(M215-O215)</f>
        <v>10</v>
      </c>
      <c r="Q215" s="90">
        <v>10.4</v>
      </c>
      <c r="R215" s="43">
        <f>+K215*Q215</f>
        <v>10.4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11</v>
      </c>
      <c r="F216" s="71"/>
      <c r="G216" s="46">
        <f t="shared" si="30"/>
        <v>11</v>
      </c>
      <c r="H216" s="78">
        <v>0</v>
      </c>
      <c r="I216" s="76">
        <v>0</v>
      </c>
      <c r="J216" s="46">
        <f t="shared" si="31"/>
        <v>11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33</v>
      </c>
      <c r="F217" s="71"/>
      <c r="G217" s="46">
        <f t="shared" si="30"/>
        <v>33</v>
      </c>
      <c r="H217" s="78">
        <v>0</v>
      </c>
      <c r="I217" s="76">
        <v>0</v>
      </c>
      <c r="J217" s="46">
        <f t="shared" si="31"/>
        <v>33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293</v>
      </c>
      <c r="F224" s="71"/>
      <c r="G224" s="46">
        <f t="shared" si="30"/>
        <v>293</v>
      </c>
      <c r="H224" s="78">
        <v>0</v>
      </c>
      <c r="I224" s="76">
        <v>0</v>
      </c>
      <c r="J224" s="46">
        <f t="shared" si="31"/>
        <v>293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7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4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+'12'!J258</f>
        <v>33</v>
      </c>
      <c r="F258" s="71"/>
      <c r="G258" s="46">
        <f t="shared" si="42"/>
        <v>33</v>
      </c>
      <c r="H258" s="78">
        <v>0</v>
      </c>
      <c r="I258" s="76">
        <v>0</v>
      </c>
      <c r="J258" s="46">
        <f t="shared" si="50"/>
        <v>2</v>
      </c>
      <c r="K258" s="72">
        <v>31</v>
      </c>
      <c r="L258" s="20">
        <v>60</v>
      </c>
      <c r="M258" s="65">
        <f t="shared" si="34"/>
        <v>1860</v>
      </c>
      <c r="N258" s="17" t="s">
        <v>1454</v>
      </c>
      <c r="O258" s="18">
        <v>1309</v>
      </c>
      <c r="P258" s="122">
        <f t="shared" si="35"/>
        <v>551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+'12'!J259</f>
        <v>36</v>
      </c>
      <c r="F259" s="71"/>
      <c r="G259" s="46">
        <f t="shared" si="42"/>
        <v>36</v>
      </c>
      <c r="H259" s="78">
        <v>0</v>
      </c>
      <c r="I259" s="76">
        <v>0</v>
      </c>
      <c r="J259" s="46">
        <f t="shared" si="50"/>
        <v>13</v>
      </c>
      <c r="K259" s="72">
        <v>23</v>
      </c>
      <c r="L259" s="20">
        <v>60</v>
      </c>
      <c r="M259" s="65">
        <f t="shared" si="34"/>
        <v>1380</v>
      </c>
      <c r="N259" s="17" t="s">
        <v>1454</v>
      </c>
      <c r="O259" s="18">
        <v>962</v>
      </c>
      <c r="P259" s="122">
        <f t="shared" si="35"/>
        <v>418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+'12'!J260</f>
        <v>36</v>
      </c>
      <c r="F260" s="71"/>
      <c r="G260" s="46">
        <f t="shared" si="42"/>
        <v>36</v>
      </c>
      <c r="H260" s="78">
        <v>0</v>
      </c>
      <c r="I260" s="76">
        <v>0</v>
      </c>
      <c r="J260" s="46">
        <f t="shared" si="50"/>
        <v>19</v>
      </c>
      <c r="K260" s="72">
        <v>17</v>
      </c>
      <c r="L260" s="20">
        <v>60</v>
      </c>
      <c r="M260" s="65">
        <f t="shared" si="34"/>
        <v>1020</v>
      </c>
      <c r="N260" s="17" t="s">
        <v>1454</v>
      </c>
      <c r="O260" s="18">
        <v>735</v>
      </c>
      <c r="P260" s="122">
        <f t="shared" si="35"/>
        <v>285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3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3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+'12'!J263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3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/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36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>
        <f>+'12'!J266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34"/>
        <v>0</v>
      </c>
      <c r="N269" s="17"/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>
        <f>+'12'!J270</f>
        <v>0</v>
      </c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34"/>
        <v>0</v>
      </c>
      <c r="N270" s="17"/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>
        <f>+'12'!J271</f>
        <v>0</v>
      </c>
      <c r="F271" s="71"/>
      <c r="G271" s="46">
        <f t="shared" si="42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34"/>
        <v>0</v>
      </c>
      <c r="N271" s="17"/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>
        <f>+'12'!J272</f>
        <v>0</v>
      </c>
      <c r="F274" s="71"/>
      <c r="G274" s="46">
        <f t="shared" si="42"/>
        <v>0</v>
      </c>
      <c r="H274" s="78">
        <v>0</v>
      </c>
      <c r="I274" s="76">
        <v>0</v>
      </c>
      <c r="J274" s="46">
        <f t="shared" si="50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19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4">E275+F275</f>
        <v>0</v>
      </c>
      <c r="H275" s="78">
        <v>0</v>
      </c>
      <c r="I275" s="76">
        <v>0</v>
      </c>
      <c r="J275" s="46">
        <f t="shared" ref="J275" si="55">+G275-H275-K275-I275</f>
        <v>0</v>
      </c>
      <c r="K275" s="72"/>
      <c r="L275" s="20"/>
      <c r="M275" s="65">
        <f t="shared" ref="M275" si="56">+L275*K275</f>
        <v>0</v>
      </c>
      <c r="N275" s="17" t="s">
        <v>16</v>
      </c>
      <c r="O275" s="18"/>
      <c r="P275" s="23">
        <f t="shared" ref="P275" si="57">SUM(M275-O275)</f>
        <v>0</v>
      </c>
      <c r="Q275" s="90"/>
      <c r="R275" s="43">
        <f t="shared" ref="R275" si="58">+K275*Q275</f>
        <v>0</v>
      </c>
    </row>
    <row r="276" spans="1:19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Q276" s="91"/>
      <c r="R276" s="75">
        <f>SUM(R5:R275)</f>
        <v>1250.6999999999996</v>
      </c>
      <c r="S276" s="75"/>
    </row>
    <row r="277" spans="1:19" ht="25.5" customHeight="1" x14ac:dyDescent="0.5">
      <c r="A277" s="1"/>
      <c r="E277" s="1"/>
      <c r="F277" s="1"/>
      <c r="G277" s="24"/>
      <c r="H277" s="25"/>
      <c r="I277" s="25"/>
      <c r="J277" s="24"/>
      <c r="K277" s="173" t="s">
        <v>212</v>
      </c>
      <c r="L277" s="174"/>
      <c r="M277" s="30">
        <f>+O276</f>
        <v>0</v>
      </c>
      <c r="N277" s="27"/>
      <c r="O277" s="29"/>
    </row>
    <row r="278" spans="1:19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7755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>
        <v>15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2407</v>
      </c>
      <c r="O280" s="2">
        <v>500</v>
      </c>
      <c r="P280" s="2">
        <v>300</v>
      </c>
      <c r="Q280" s="88">
        <v>1007</v>
      </c>
      <c r="R280" s="2">
        <v>100</v>
      </c>
      <c r="S280" s="2">
        <v>500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4092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1241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1241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19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19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/>
  <mergeCells count="16">
    <mergeCell ref="Q3:Q4"/>
    <mergeCell ref="R3:R4"/>
    <mergeCell ref="K277:L27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63"/>
  <sheetViews>
    <sheetView zoomScale="70" zoomScaleNormal="70" workbookViewId="0">
      <pane xSplit="10" ySplit="4" topLeftCell="K258" activePane="bottomRight" state="frozen"/>
      <selection activeCell="B270" sqref="B270"/>
      <selection pane="topRight" activeCell="B270" sqref="B270"/>
      <selection pane="bottomLeft" activeCell="B270" sqref="B270"/>
      <selection pane="bottomRight" activeCell="C280" sqref="C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0</v>
      </c>
      <c r="F6" s="71">
        <v>50</v>
      </c>
      <c r="G6" s="46">
        <f t="shared" si="0"/>
        <v>50</v>
      </c>
      <c r="H6" s="78">
        <v>0</v>
      </c>
      <c r="I6" s="76">
        <v>0</v>
      </c>
      <c r="J6" s="46">
        <f t="shared" si="1"/>
        <v>48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40</v>
      </c>
      <c r="P6" s="122">
        <f t="shared" ref="P6:P80" si="3">SUM(M6-O6)</f>
        <v>160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60</v>
      </c>
      <c r="P24" s="122">
        <f t="shared" si="3"/>
        <v>340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60</v>
      </c>
      <c r="P31" s="122">
        <f t="shared" si="3"/>
        <v>240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>SUM(M113-O113)</f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0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>
        <v>120</v>
      </c>
      <c r="P132" s="122">
        <f t="shared" si="8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4" si="35">SUM(M177-O177)</f>
        <v>0</v>
      </c>
      <c r="Q177" s="90"/>
      <c r="R177" s="43">
        <f t="shared" ref="R177:R27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3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180</v>
      </c>
      <c r="P209" s="122">
        <f t="shared" si="35"/>
        <v>180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129</v>
      </c>
      <c r="F215" s="71"/>
      <c r="G215" s="46">
        <f t="shared" si="30"/>
        <v>129</v>
      </c>
      <c r="H215" s="78">
        <v>0</v>
      </c>
      <c r="I215" s="76">
        <v>0</v>
      </c>
      <c r="J215" s="46">
        <f t="shared" si="31"/>
        <v>129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11</v>
      </c>
      <c r="F216" s="71"/>
      <c r="G216" s="46">
        <f t="shared" si="30"/>
        <v>11</v>
      </c>
      <c r="H216" s="78">
        <v>0</v>
      </c>
      <c r="I216" s="76">
        <v>0</v>
      </c>
      <c r="J216" s="46">
        <f t="shared" si="31"/>
        <v>11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33</v>
      </c>
      <c r="F217" s="71"/>
      <c r="G217" s="46">
        <f t="shared" si="30"/>
        <v>33</v>
      </c>
      <c r="H217" s="78">
        <v>0</v>
      </c>
      <c r="I217" s="76">
        <v>1</v>
      </c>
      <c r="J217" s="46">
        <f t="shared" si="31"/>
        <v>32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293</v>
      </c>
      <c r="F224" s="71"/>
      <c r="G224" s="46">
        <f t="shared" si="30"/>
        <v>293</v>
      </c>
      <c r="H224" s="78">
        <v>0</v>
      </c>
      <c r="I224" s="76">
        <v>0</v>
      </c>
      <c r="J224" s="46">
        <f t="shared" si="31"/>
        <v>293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75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>
        <v>10</v>
      </c>
      <c r="G241" s="46">
        <f t="shared" si="42"/>
        <v>10</v>
      </c>
      <c r="H241" s="78">
        <v>0</v>
      </c>
      <c r="I241" s="76">
        <v>0</v>
      </c>
      <c r="J241" s="46">
        <f t="shared" si="43"/>
        <v>0</v>
      </c>
      <c r="K241" s="72">
        <v>10</v>
      </c>
      <c r="L241" s="20">
        <v>100</v>
      </c>
      <c r="M241" s="65">
        <f t="shared" si="44"/>
        <v>1000</v>
      </c>
      <c r="N241" s="17" t="s">
        <v>16</v>
      </c>
      <c r="O241" s="18">
        <v>300</v>
      </c>
      <c r="P241" s="122">
        <f t="shared" si="45"/>
        <v>700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5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5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+'13'!J258</f>
        <v>2</v>
      </c>
      <c r="F258" s="71"/>
      <c r="G258" s="46">
        <f t="shared" si="42"/>
        <v>2</v>
      </c>
      <c r="H258" s="78">
        <v>0</v>
      </c>
      <c r="I258" s="76">
        <v>0</v>
      </c>
      <c r="J258" s="46">
        <f t="shared" si="50"/>
        <v>0</v>
      </c>
      <c r="K258" s="72">
        <v>2</v>
      </c>
      <c r="L258" s="20">
        <v>60</v>
      </c>
      <c r="M258" s="65">
        <f t="shared" si="54"/>
        <v>120</v>
      </c>
      <c r="N258" s="17" t="s">
        <v>1454</v>
      </c>
      <c r="O258" s="18">
        <v>120</v>
      </c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+'13'!J259</f>
        <v>13</v>
      </c>
      <c r="F259" s="71"/>
      <c r="G259" s="46">
        <f t="shared" si="42"/>
        <v>13</v>
      </c>
      <c r="H259" s="78">
        <v>0</v>
      </c>
      <c r="I259" s="76">
        <v>0</v>
      </c>
      <c r="J259" s="46">
        <f t="shared" si="50"/>
        <v>9</v>
      </c>
      <c r="K259" s="72">
        <v>4</v>
      </c>
      <c r="L259" s="20">
        <v>60</v>
      </c>
      <c r="M259" s="65">
        <f t="shared" si="54"/>
        <v>240</v>
      </c>
      <c r="N259" s="17" t="s">
        <v>1454</v>
      </c>
      <c r="O259" s="18">
        <v>164</v>
      </c>
      <c r="P259" s="122">
        <f t="shared" si="35"/>
        <v>76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+'13'!J260</f>
        <v>19</v>
      </c>
      <c r="F260" s="71"/>
      <c r="G260" s="46">
        <f t="shared" si="42"/>
        <v>19</v>
      </c>
      <c r="H260" s="78">
        <v>0</v>
      </c>
      <c r="I260" s="76">
        <v>0</v>
      </c>
      <c r="J260" s="46">
        <f t="shared" si="50"/>
        <v>17</v>
      </c>
      <c r="K260" s="72">
        <v>2</v>
      </c>
      <c r="L260" s="20">
        <v>60</v>
      </c>
      <c r="M260" s="65">
        <f t="shared" si="54"/>
        <v>120</v>
      </c>
      <c r="N260" s="17" t="s">
        <v>1454</v>
      </c>
      <c r="O260" s="18">
        <v>82</v>
      </c>
      <c r="P260" s="122">
        <f t="shared" si="35"/>
        <v>38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+'13'!J263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4"/>
        <v>0</v>
      </c>
      <c r="N264" s="17"/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>
        <f>+'13'!J265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4"/>
        <v>0</v>
      </c>
      <c r="N268" s="17"/>
      <c r="O268" s="18"/>
      <c r="P268" s="23">
        <f t="shared" si="35"/>
        <v>0</v>
      </c>
      <c r="Q268" s="90"/>
      <c r="R268" s="43">
        <f t="shared" si="36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>
        <f>+'13'!J269</f>
        <v>0</v>
      </c>
      <c r="F273" s="71"/>
      <c r="G273" s="46">
        <f t="shared" si="42"/>
        <v>0</v>
      </c>
      <c r="H273" s="78">
        <v>0</v>
      </c>
      <c r="I273" s="76">
        <v>0</v>
      </c>
      <c r="J273" s="46">
        <f t="shared" si="50"/>
        <v>0</v>
      </c>
      <c r="K273" s="72"/>
      <c r="L273" s="20"/>
      <c r="M273" s="65">
        <f t="shared" si="54"/>
        <v>0</v>
      </c>
      <c r="N273" s="17"/>
      <c r="O273" s="18"/>
      <c r="P273" s="23">
        <f t="shared" si="35"/>
        <v>0</v>
      </c>
      <c r="Q273" s="90"/>
      <c r="R273" s="43">
        <f t="shared" si="36"/>
        <v>0</v>
      </c>
    </row>
    <row r="274" spans="1:19" ht="25.5" x14ac:dyDescent="0.55000000000000004">
      <c r="A274" s="10"/>
      <c r="B274" s="10"/>
      <c r="C274" s="19"/>
      <c r="D274" s="10"/>
      <c r="E274" s="64">
        <f>+'13'!J270</f>
        <v>0</v>
      </c>
      <c r="F274" s="71"/>
      <c r="G274" s="46">
        <f t="shared" si="42"/>
        <v>0</v>
      </c>
      <c r="H274" s="78">
        <v>0</v>
      </c>
      <c r="I274" s="76">
        <v>0</v>
      </c>
      <c r="J274" s="46">
        <f t="shared" si="50"/>
        <v>0</v>
      </c>
      <c r="K274" s="72"/>
      <c r="L274" s="20"/>
      <c r="M274" s="65">
        <f t="shared" si="5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19" ht="25.5" x14ac:dyDescent="0.55000000000000004">
      <c r="A275" s="10"/>
      <c r="B275" s="10"/>
      <c r="C275" s="19"/>
      <c r="D275" s="10"/>
      <c r="E275" s="64">
        <f>+'13'!J271</f>
        <v>0</v>
      </c>
      <c r="F275" s="71"/>
      <c r="G275" s="46">
        <f t="shared" si="42"/>
        <v>0</v>
      </c>
      <c r="H275" s="78">
        <v>0</v>
      </c>
      <c r="I275" s="76">
        <v>0</v>
      </c>
      <c r="J275" s="46">
        <f t="shared" si="50"/>
        <v>0</v>
      </c>
      <c r="K275" s="72"/>
      <c r="L275" s="20"/>
      <c r="M275" s="65">
        <f t="shared" si="54"/>
        <v>0</v>
      </c>
      <c r="N275" s="17"/>
      <c r="O275" s="18"/>
      <c r="P275" s="23">
        <f t="shared" ref="P275" si="55">SUM(M275-O275)</f>
        <v>0</v>
      </c>
      <c r="Q275" s="90"/>
      <c r="R275" s="43"/>
    </row>
    <row r="276" spans="1:19" ht="24" customHeight="1" x14ac:dyDescent="0.55000000000000004">
      <c r="A276" s="10"/>
      <c r="B276" s="10"/>
      <c r="C276" s="19"/>
      <c r="D276" s="10"/>
      <c r="E276" s="64">
        <f>+'13'!J274</f>
        <v>0</v>
      </c>
      <c r="F276" s="71"/>
      <c r="G276" s="46">
        <f t="shared" ref="G276" si="56">E276+F276</f>
        <v>0</v>
      </c>
      <c r="H276" s="78">
        <v>0</v>
      </c>
      <c r="I276" s="76">
        <v>0</v>
      </c>
      <c r="J276" s="46">
        <f t="shared" ref="J276" si="57">+G276-H276-K276-I276</f>
        <v>0</v>
      </c>
      <c r="K276" s="72"/>
      <c r="L276" s="20"/>
      <c r="M276" s="65">
        <f t="shared" ref="M276" si="58">+L276*K276</f>
        <v>0</v>
      </c>
      <c r="N276" s="17" t="s">
        <v>16</v>
      </c>
      <c r="O276" s="18"/>
      <c r="P276" s="23">
        <f t="shared" ref="P276" si="59">SUM(M276-O276)</f>
        <v>0</v>
      </c>
      <c r="Q276" s="90"/>
      <c r="R276" s="43">
        <f t="shared" ref="R276" si="60">+K276*Q276</f>
        <v>0</v>
      </c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Q277" s="91"/>
      <c r="R277" s="75">
        <f>SUM(R5:R276)</f>
        <v>1017.13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73" t="s">
        <v>212</v>
      </c>
      <c r="L278" s="174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3835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2141</v>
      </c>
      <c r="O281" s="2">
        <v>700</v>
      </c>
      <c r="P281" s="2">
        <v>520</v>
      </c>
      <c r="Q281" s="88">
        <v>118</v>
      </c>
      <c r="R281" s="2">
        <v>500</v>
      </c>
      <c r="S281" s="2">
        <v>303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1176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518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518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6">
    <mergeCell ref="Q3:Q4"/>
    <mergeCell ref="R3:R4"/>
    <mergeCell ref="K278:L27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63"/>
  <sheetViews>
    <sheetView zoomScale="70" zoomScaleNormal="70" workbookViewId="0">
      <pane xSplit="10" ySplit="4" topLeftCell="K257" activePane="bottomRight" state="frozen"/>
      <selection activeCell="B270" sqref="B270"/>
      <selection pane="topRight" activeCell="B270" sqref="B270"/>
      <selection pane="bottomLeft" activeCell="B270" sqref="B270"/>
      <selection pane="bottomRight" activeCell="A271" sqref="A271:XFD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48</v>
      </c>
      <c r="F6" s="71"/>
      <c r="G6" s="46">
        <f t="shared" si="0"/>
        <v>48</v>
      </c>
      <c r="H6" s="78">
        <v>0</v>
      </c>
      <c r="I6" s="76">
        <v>1</v>
      </c>
      <c r="J6" s="46">
        <f t="shared" si="1"/>
        <v>47</v>
      </c>
      <c r="K6" s="72"/>
      <c r="L6" s="15">
        <v>100</v>
      </c>
      <c r="M6" s="65">
        <f t="shared" ref="M6:M80" si="2">+L6*K6</f>
        <v>0</v>
      </c>
      <c r="N6" s="17" t="s">
        <v>1456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</v>
      </c>
      <c r="F24" s="71"/>
      <c r="G24" s="46">
        <f t="shared" si="0"/>
        <v>1</v>
      </c>
      <c r="H24" s="78">
        <v>0</v>
      </c>
      <c r="I24" s="76">
        <v>1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1456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1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1456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6</v>
      </c>
      <c r="F112" s="71"/>
      <c r="G112" s="46">
        <f t="shared" si="23"/>
        <v>6</v>
      </c>
      <c r="H112" s="78">
        <v>0</v>
      </c>
      <c r="I112" s="76">
        <v>2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1457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1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1458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129</v>
      </c>
      <c r="F215" s="71"/>
      <c r="G215" s="46">
        <f t="shared" si="30"/>
        <v>129</v>
      </c>
      <c r="H215" s="78">
        <v>0</v>
      </c>
      <c r="I215" s="76">
        <v>0</v>
      </c>
      <c r="J215" s="46">
        <f t="shared" si="31"/>
        <v>129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11</v>
      </c>
      <c r="F216" s="71"/>
      <c r="G216" s="46">
        <f t="shared" si="30"/>
        <v>11</v>
      </c>
      <c r="H216" s="78">
        <v>0</v>
      </c>
      <c r="I216" s="76">
        <v>0</v>
      </c>
      <c r="J216" s="46">
        <f t="shared" si="31"/>
        <v>9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32</v>
      </c>
      <c r="F217" s="71"/>
      <c r="G217" s="46">
        <f t="shared" si="30"/>
        <v>32</v>
      </c>
      <c r="H217" s="78">
        <v>0</v>
      </c>
      <c r="I217" s="76">
        <v>0</v>
      </c>
      <c r="J217" s="46">
        <f t="shared" si="31"/>
        <v>32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293</v>
      </c>
      <c r="F224" s="71"/>
      <c r="G224" s="46">
        <f t="shared" si="30"/>
        <v>293</v>
      </c>
      <c r="H224" s="78">
        <v>0</v>
      </c>
      <c r="I224" s="76">
        <v>0</v>
      </c>
      <c r="J224" s="46">
        <f t="shared" si="31"/>
        <v>293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76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5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75" si="55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55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+'14'!J259</f>
        <v>9</v>
      </c>
      <c r="F259" s="71"/>
      <c r="G259" s="46">
        <f t="shared" si="42"/>
        <v>9</v>
      </c>
      <c r="H259" s="78">
        <v>0</v>
      </c>
      <c r="I259" s="76">
        <v>0</v>
      </c>
      <c r="J259" s="46">
        <f t="shared" si="50"/>
        <v>7</v>
      </c>
      <c r="K259" s="72">
        <v>2</v>
      </c>
      <c r="L259" s="20">
        <v>60</v>
      </c>
      <c r="M259" s="65">
        <f t="shared" si="54"/>
        <v>120</v>
      </c>
      <c r="N259" s="17" t="s">
        <v>1454</v>
      </c>
      <c r="O259" s="18">
        <v>82</v>
      </c>
      <c r="P259" s="122">
        <f t="shared" si="35"/>
        <v>38</v>
      </c>
      <c r="Q259" s="90"/>
      <c r="R259" s="43">
        <f t="shared" si="55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+'14'!J260</f>
        <v>17</v>
      </c>
      <c r="F260" s="71"/>
      <c r="G260" s="46">
        <f t="shared" si="42"/>
        <v>17</v>
      </c>
      <c r="H260" s="78">
        <v>0</v>
      </c>
      <c r="I260" s="76">
        <v>0</v>
      </c>
      <c r="J260" s="46">
        <f t="shared" si="50"/>
        <v>15</v>
      </c>
      <c r="K260" s="72">
        <v>2</v>
      </c>
      <c r="L260" s="20">
        <v>60</v>
      </c>
      <c r="M260" s="65">
        <f t="shared" si="54"/>
        <v>120</v>
      </c>
      <c r="N260" s="17" t="s">
        <v>1454</v>
      </c>
      <c r="O260" s="18">
        <v>82</v>
      </c>
      <c r="P260" s="122">
        <f t="shared" si="35"/>
        <v>38</v>
      </c>
      <c r="Q260" s="90"/>
      <c r="R260" s="43">
        <f t="shared" si="55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55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55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+'14'!J263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55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+'14'!J264</f>
        <v>0</v>
      </c>
      <c r="F264" s="71">
        <v>80</v>
      </c>
      <c r="G264" s="46">
        <f t="shared" si="42"/>
        <v>80</v>
      </c>
      <c r="H264" s="78">
        <v>0</v>
      </c>
      <c r="I264" s="76">
        <v>0</v>
      </c>
      <c r="J264" s="46">
        <f t="shared" si="50"/>
        <v>71</v>
      </c>
      <c r="K264" s="72">
        <v>9</v>
      </c>
      <c r="L264" s="20">
        <v>10</v>
      </c>
      <c r="M264" s="65">
        <f t="shared" si="54"/>
        <v>90</v>
      </c>
      <c r="N264" s="17" t="s">
        <v>1454</v>
      </c>
      <c r="O264" s="18"/>
      <c r="P264" s="122">
        <f t="shared" si="35"/>
        <v>90</v>
      </c>
      <c r="Q264" s="90"/>
      <c r="R264" s="43">
        <f t="shared" si="55"/>
        <v>0</v>
      </c>
    </row>
    <row r="265" spans="1:18" ht="25.5" x14ac:dyDescent="0.55000000000000004">
      <c r="A265" s="10"/>
      <c r="B265" s="10"/>
      <c r="C265" s="19"/>
      <c r="D265" s="10"/>
      <c r="E265" s="64">
        <f>+'14'!J268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4"/>
        <v>0</v>
      </c>
      <c r="N265" s="17"/>
      <c r="O265" s="18"/>
      <c r="P265" s="23">
        <f t="shared" si="35"/>
        <v>0</v>
      </c>
      <c r="Q265" s="90"/>
      <c r="R265" s="43">
        <f t="shared" si="55"/>
        <v>0</v>
      </c>
    </row>
    <row r="266" spans="1:18" ht="25.5" x14ac:dyDescent="0.55000000000000004">
      <c r="A266" s="10"/>
      <c r="B266" s="10"/>
      <c r="C266" s="19"/>
      <c r="D266" s="10"/>
      <c r="E266" s="64">
        <f>+'14'!J273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4"/>
        <v>0</v>
      </c>
      <c r="N266" s="17"/>
      <c r="O266" s="18"/>
      <c r="P266" s="23">
        <f t="shared" si="35"/>
        <v>0</v>
      </c>
      <c r="Q266" s="90"/>
      <c r="R266" s="43">
        <f t="shared" si="55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>
        <f>+'14'!J274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4"/>
        <v>0</v>
      </c>
      <c r="N269" s="17"/>
      <c r="O269" s="18"/>
      <c r="P269" s="23">
        <f t="shared" si="35"/>
        <v>0</v>
      </c>
      <c r="Q269" s="90"/>
      <c r="R269" s="43">
        <f t="shared" si="55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>
        <f t="shared" si="50"/>
        <v>0</v>
      </c>
      <c r="K270" s="72"/>
      <c r="L270" s="20"/>
      <c r="M270" s="65"/>
      <c r="N270" s="17"/>
      <c r="O270" s="18"/>
      <c r="P270" s="23">
        <f t="shared" si="35"/>
        <v>0</v>
      </c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>
        <f t="shared" si="50"/>
        <v>0</v>
      </c>
      <c r="K274" s="72"/>
      <c r="L274" s="20"/>
      <c r="M274" s="65"/>
      <c r="N274" s="17"/>
      <c r="O274" s="18"/>
      <c r="P274" s="23">
        <f t="shared" si="35"/>
        <v>0</v>
      </c>
      <c r="Q274" s="90"/>
      <c r="R274" s="43"/>
    </row>
    <row r="275" spans="1:19" ht="25.5" x14ac:dyDescent="0.55000000000000004">
      <c r="A275" s="10"/>
      <c r="B275" s="10"/>
      <c r="C275" s="19"/>
      <c r="D275" s="10"/>
      <c r="E275" s="64">
        <f>+'14'!J275</f>
        <v>0</v>
      </c>
      <c r="F275" s="71"/>
      <c r="G275" s="46">
        <f t="shared" si="42"/>
        <v>0</v>
      </c>
      <c r="H275" s="78">
        <v>0</v>
      </c>
      <c r="I275" s="76">
        <v>0</v>
      </c>
      <c r="J275" s="46">
        <f t="shared" si="50"/>
        <v>0</v>
      </c>
      <c r="K275" s="72"/>
      <c r="L275" s="20"/>
      <c r="M275" s="65">
        <f t="shared" si="54"/>
        <v>0</v>
      </c>
      <c r="N275" s="17"/>
      <c r="O275" s="18"/>
      <c r="P275" s="23">
        <f t="shared" si="35"/>
        <v>0</v>
      </c>
      <c r="Q275" s="90"/>
      <c r="R275" s="43">
        <f t="shared" si="55"/>
        <v>0</v>
      </c>
    </row>
    <row r="276" spans="1:19" ht="25.5" x14ac:dyDescent="0.55000000000000004">
      <c r="A276" s="10"/>
      <c r="B276" s="10"/>
      <c r="C276" s="19"/>
      <c r="D276" s="10"/>
      <c r="E276" s="64">
        <f>+'14'!J268</f>
        <v>0</v>
      </c>
      <c r="F276" s="71"/>
      <c r="G276" s="46">
        <f t="shared" si="42"/>
        <v>0</v>
      </c>
      <c r="H276" s="78">
        <v>0</v>
      </c>
      <c r="I276" s="76">
        <v>0</v>
      </c>
      <c r="J276" s="46">
        <f t="shared" si="50"/>
        <v>0</v>
      </c>
      <c r="K276" s="72"/>
      <c r="L276" s="20"/>
      <c r="M276" s="65"/>
      <c r="N276" s="17"/>
      <c r="O276" s="18"/>
      <c r="P276" s="23">
        <f t="shared" si="35"/>
        <v>0</v>
      </c>
      <c r="Q276" s="90"/>
      <c r="R276" s="43"/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Q277" s="91"/>
      <c r="R277" s="75">
        <f>SUM(R5:R276)</f>
        <v>382.47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73" t="s">
        <v>212</v>
      </c>
      <c r="L278" s="174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1375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655</v>
      </c>
      <c r="O281" s="2">
        <v>230</v>
      </c>
      <c r="P281" s="2">
        <v>425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214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506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506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6">
    <mergeCell ref="Q3:Q4"/>
    <mergeCell ref="R3:R4"/>
    <mergeCell ref="K278:L27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U362"/>
  <sheetViews>
    <sheetView zoomScale="70" zoomScaleNormal="70" workbookViewId="0">
      <pane xSplit="10" ySplit="4" topLeftCell="K257" activePane="bottomRight" state="frozen"/>
      <selection activeCell="B270" sqref="B270"/>
      <selection pane="topRight" activeCell="B270" sqref="B270"/>
      <selection pane="bottomLeft" activeCell="B270" sqref="B270"/>
      <selection pane="bottomRight" activeCell="C270" sqref="C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1439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47</v>
      </c>
      <c r="F6" s="71">
        <v>10</v>
      </c>
      <c r="G6" s="46">
        <f t="shared" si="0"/>
        <v>57</v>
      </c>
      <c r="H6" s="78">
        <v>0</v>
      </c>
      <c r="I6" s="76">
        <v>30</v>
      </c>
      <c r="J6" s="46">
        <f t="shared" si="1"/>
        <v>20</v>
      </c>
      <c r="K6" s="72">
        <v>7</v>
      </c>
      <c r="L6" s="15">
        <v>100</v>
      </c>
      <c r="M6" s="65">
        <f t="shared" ref="M6:M80" si="2">+L6*K6</f>
        <v>700</v>
      </c>
      <c r="N6" s="17" t="s">
        <v>1460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1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130</v>
      </c>
      <c r="P32" s="122">
        <f t="shared" si="3"/>
        <v>650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5</v>
      </c>
      <c r="F116" s="71"/>
      <c r="G116" s="46">
        <f t="shared" si="23"/>
        <v>5</v>
      </c>
      <c r="H116" s="78">
        <v>1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</v>
      </c>
      <c r="F133" s="71">
        <v>4</v>
      </c>
      <c r="G133" s="46">
        <f t="shared" si="23"/>
        <v>5</v>
      </c>
      <c r="H133" s="78">
        <v>0</v>
      </c>
      <c r="I133" s="76">
        <v>0</v>
      </c>
      <c r="J133" s="46">
        <f t="shared" si="24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50</v>
      </c>
      <c r="P133" s="122">
        <f t="shared" si="8"/>
        <v>200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4" si="34">+L177*K177</f>
        <v>0</v>
      </c>
      <c r="N177" s="17" t="s">
        <v>16</v>
      </c>
      <c r="O177" s="18"/>
      <c r="P177" s="23">
        <f t="shared" ref="P177:P274" si="35">SUM(M177-O177)</f>
        <v>0</v>
      </c>
      <c r="Q177" s="90"/>
      <c r="R177" s="43">
        <f t="shared" ref="R177:R27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>
        <v>3</v>
      </c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</v>
      </c>
      <c r="F194" s="71">
        <v>3</v>
      </c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2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129</v>
      </c>
      <c r="F215" s="71"/>
      <c r="G215" s="46">
        <f t="shared" si="30"/>
        <v>129</v>
      </c>
      <c r="H215" s="78">
        <v>0</v>
      </c>
      <c r="I215" s="76">
        <v>0</v>
      </c>
      <c r="J215" s="46">
        <f t="shared" si="31"/>
        <v>129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9</v>
      </c>
      <c r="F216" s="71"/>
      <c r="G216" s="46">
        <f t="shared" si="30"/>
        <v>9</v>
      </c>
      <c r="H216" s="78">
        <v>0</v>
      </c>
      <c r="I216" s="76">
        <v>0</v>
      </c>
      <c r="J216" s="46">
        <f t="shared" si="31"/>
        <v>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32</v>
      </c>
      <c r="F217" s="71"/>
      <c r="G217" s="46">
        <f t="shared" si="30"/>
        <v>32</v>
      </c>
      <c r="H217" s="78">
        <v>0</v>
      </c>
      <c r="I217" s="76">
        <v>1</v>
      </c>
      <c r="J217" s="46">
        <f t="shared" si="31"/>
        <v>31</v>
      </c>
      <c r="K217" s="72"/>
      <c r="L217" s="20">
        <v>10</v>
      </c>
      <c r="M217" s="65">
        <f t="shared" si="34"/>
        <v>0</v>
      </c>
      <c r="N217" s="17" t="s">
        <v>1461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293</v>
      </c>
      <c r="F224" s="71"/>
      <c r="G224" s="46">
        <f t="shared" si="30"/>
        <v>293</v>
      </c>
      <c r="H224" s="78">
        <v>0</v>
      </c>
      <c r="I224" s="76">
        <v>0</v>
      </c>
      <c r="J224" s="46">
        <f t="shared" si="31"/>
        <v>289</v>
      </c>
      <c r="K224" s="72">
        <v>4</v>
      </c>
      <c r="L224" s="20">
        <v>25</v>
      </c>
      <c r="M224" s="65">
        <f t="shared" si="34"/>
        <v>100</v>
      </c>
      <c r="N224" s="17" t="s">
        <v>16</v>
      </c>
      <c r="O224" s="18"/>
      <c r="P224" s="122">
        <f t="shared" si="35"/>
        <v>100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7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7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64" si="54">+L257*K257</f>
        <v>0</v>
      </c>
      <c r="N257" s="17" t="s">
        <v>16</v>
      </c>
      <c r="O257" s="18"/>
      <c r="P257" s="23">
        <f t="shared" ref="P257:P269" si="55">SUM(M257-O257)</f>
        <v>0</v>
      </c>
      <c r="Q257" s="90"/>
      <c r="R257" s="43">
        <f t="shared" ref="R257:R269" si="56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55"/>
        <v>0</v>
      </c>
      <c r="Q258" s="90"/>
      <c r="R258" s="43">
        <f t="shared" si="5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+'15'!J259</f>
        <v>7</v>
      </c>
      <c r="F259" s="71"/>
      <c r="G259" s="46">
        <f t="shared" si="42"/>
        <v>7</v>
      </c>
      <c r="H259" s="78">
        <v>0</v>
      </c>
      <c r="I259" s="76">
        <v>0</v>
      </c>
      <c r="J259" s="46">
        <f t="shared" si="50"/>
        <v>2</v>
      </c>
      <c r="K259" s="72">
        <v>5</v>
      </c>
      <c r="L259" s="20">
        <v>60</v>
      </c>
      <c r="M259" s="65">
        <f t="shared" si="54"/>
        <v>300</v>
      </c>
      <c r="N259" s="17" t="s">
        <v>1462</v>
      </c>
      <c r="O259" s="18">
        <v>205</v>
      </c>
      <c r="P259" s="122">
        <f t="shared" si="55"/>
        <v>95</v>
      </c>
      <c r="Q259" s="90"/>
      <c r="R259" s="43">
        <f t="shared" si="5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+'15'!J260</f>
        <v>15</v>
      </c>
      <c r="F260" s="71"/>
      <c r="G260" s="46">
        <f t="shared" si="42"/>
        <v>15</v>
      </c>
      <c r="H260" s="78">
        <v>0</v>
      </c>
      <c r="I260" s="76">
        <v>0</v>
      </c>
      <c r="J260" s="46">
        <f t="shared" si="50"/>
        <v>10</v>
      </c>
      <c r="K260" s="72">
        <v>5</v>
      </c>
      <c r="L260" s="20">
        <v>60</v>
      </c>
      <c r="M260" s="65">
        <f t="shared" si="54"/>
        <v>300</v>
      </c>
      <c r="N260" s="17" t="s">
        <v>1454</v>
      </c>
      <c r="O260" s="18">
        <v>205</v>
      </c>
      <c r="P260" s="122">
        <f t="shared" si="55"/>
        <v>95</v>
      </c>
      <c r="Q260" s="90"/>
      <c r="R260" s="43">
        <f t="shared" si="5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55"/>
        <v>0</v>
      </c>
      <c r="Q261" s="90"/>
      <c r="R261" s="43">
        <f t="shared" si="5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55"/>
        <v>0</v>
      </c>
      <c r="Q262" s="90"/>
      <c r="R262" s="43">
        <f t="shared" si="5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+'15'!J263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55"/>
        <v>0</v>
      </c>
      <c r="Q263" s="90"/>
      <c r="R263" s="43">
        <f t="shared" si="5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+'15'!J264</f>
        <v>71</v>
      </c>
      <c r="F264" s="71"/>
      <c r="G264" s="46">
        <f t="shared" si="42"/>
        <v>71</v>
      </c>
      <c r="H264" s="78">
        <v>0</v>
      </c>
      <c r="I264" s="76">
        <v>0</v>
      </c>
      <c r="J264" s="46">
        <f t="shared" si="50"/>
        <v>0</v>
      </c>
      <c r="K264" s="72">
        <v>71</v>
      </c>
      <c r="L264" s="20">
        <v>30</v>
      </c>
      <c r="M264" s="65">
        <f t="shared" si="54"/>
        <v>2130</v>
      </c>
      <c r="N264" s="17" t="s">
        <v>1454</v>
      </c>
      <c r="O264" s="18">
        <v>1490</v>
      </c>
      <c r="P264" s="122">
        <f t="shared" si="55"/>
        <v>640</v>
      </c>
      <c r="Q264" s="90"/>
      <c r="R264" s="43">
        <f t="shared" si="56"/>
        <v>0</v>
      </c>
    </row>
    <row r="265" spans="1:18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/>
      <c r="N265" s="17"/>
      <c r="O265" s="18"/>
      <c r="P265" s="23">
        <f t="shared" si="55"/>
        <v>0</v>
      </c>
      <c r="Q265" s="90"/>
      <c r="R265" s="43">
        <f t="shared" si="56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/>
      <c r="N269" s="17"/>
      <c r="O269" s="18"/>
      <c r="P269" s="23">
        <f t="shared" si="55"/>
        <v>0</v>
      </c>
      <c r="Q269" s="90"/>
      <c r="R269" s="43">
        <f t="shared" si="5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1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1" ht="25.5" x14ac:dyDescent="0.55000000000000004">
      <c r="A274" s="10"/>
      <c r="B274" s="10"/>
      <c r="C274" s="19"/>
      <c r="D274" s="10"/>
      <c r="E274" s="64"/>
      <c r="F274" s="71"/>
      <c r="G274" s="46">
        <f t="shared" si="42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1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7">E275+F275</f>
        <v>0</v>
      </c>
      <c r="H275" s="78">
        <v>0</v>
      </c>
      <c r="I275" s="76">
        <v>0</v>
      </c>
      <c r="J275" s="46">
        <f t="shared" ref="J275" si="58">+G275-H275-K275-I275</f>
        <v>0</v>
      </c>
      <c r="K275" s="72"/>
      <c r="L275" s="20"/>
      <c r="M275" s="65">
        <f t="shared" ref="M275" si="59">+L275*K275</f>
        <v>0</v>
      </c>
      <c r="N275" s="17" t="s">
        <v>16</v>
      </c>
      <c r="O275" s="18"/>
      <c r="P275" s="23">
        <f t="shared" ref="P275" si="60">SUM(M275-O275)</f>
        <v>0</v>
      </c>
      <c r="Q275" s="90"/>
      <c r="R275" s="43">
        <f t="shared" ref="R275" si="61">+K275*Q275</f>
        <v>0</v>
      </c>
    </row>
    <row r="276" spans="1:21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Q276" s="91"/>
      <c r="R276" s="75">
        <f>SUM(R5:R275)</f>
        <v>1173.5</v>
      </c>
      <c r="S276" s="75"/>
    </row>
    <row r="277" spans="1:21" ht="25.5" customHeight="1" x14ac:dyDescent="0.5">
      <c r="A277" s="1"/>
      <c r="E277" s="1"/>
      <c r="F277" s="1"/>
      <c r="G277" s="24"/>
      <c r="H277" s="25"/>
      <c r="I277" s="25"/>
      <c r="J277" s="24"/>
      <c r="K277" s="173" t="s">
        <v>212</v>
      </c>
      <c r="L277" s="174"/>
      <c r="M277" s="30">
        <f>+O276</f>
        <v>0</v>
      </c>
      <c r="N277" s="27"/>
      <c r="O277" s="29"/>
    </row>
    <row r="278" spans="1:21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5580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/>
    </row>
    <row r="280" spans="1:21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2286</v>
      </c>
      <c r="O280" s="2">
        <v>98</v>
      </c>
      <c r="P280" s="2">
        <v>370</v>
      </c>
      <c r="Q280" s="88">
        <v>350</v>
      </c>
      <c r="R280" s="2">
        <v>238</v>
      </c>
      <c r="S280" s="2">
        <v>260</v>
      </c>
      <c r="T280" s="2">
        <v>850</v>
      </c>
      <c r="U280" s="2">
        <v>120</v>
      </c>
    </row>
    <row r="281" spans="1:21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21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21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2310</v>
      </c>
    </row>
    <row r="284" spans="1:21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984</v>
      </c>
    </row>
    <row r="285" spans="1:21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984</v>
      </c>
    </row>
    <row r="286" spans="1:21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21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21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>
    <filterColumn colId="15">
      <filters blank="1">
        <filter val="-"/>
        <filter val="100.00"/>
        <filter val="200.00"/>
        <filter val="240.00"/>
        <filter val="370"/>
        <filter val="50.00"/>
        <filter val="60.00"/>
        <filter val="650.00"/>
        <filter val="700.00"/>
        <filter val="80.00"/>
        <filter val="95.00"/>
        <filter val="ส่วนลดสินค้า SALE"/>
      </filters>
    </filterColumn>
  </autoFilter>
  <mergeCells count="16">
    <mergeCell ref="Q3:Q4"/>
    <mergeCell ref="R3:R4"/>
    <mergeCell ref="K277:L27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64"/>
  <sheetViews>
    <sheetView zoomScale="70" zoomScaleNormal="70" workbookViewId="0">
      <pane xSplit="10" ySplit="4" topLeftCell="K264" activePane="bottomRight" state="frozen"/>
      <selection activeCell="B270" sqref="B270"/>
      <selection pane="topRight" activeCell="B270" sqref="B270"/>
      <selection pane="bottomLeft" activeCell="B270" sqref="B270"/>
      <selection pane="bottomRight" activeCell="D283" sqref="D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20</v>
      </c>
      <c r="F6" s="71"/>
      <c r="G6" s="46">
        <f t="shared" si="0"/>
        <v>20</v>
      </c>
      <c r="H6" s="78">
        <v>0</v>
      </c>
      <c r="I6" s="76">
        <v>15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271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0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75</v>
      </c>
      <c r="P39" s="122">
        <f t="shared" si="3"/>
        <v>175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2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129</v>
      </c>
      <c r="F215" s="71"/>
      <c r="G215" s="46">
        <f t="shared" si="30"/>
        <v>129</v>
      </c>
      <c r="H215" s="78">
        <v>0</v>
      </c>
      <c r="I215" s="76">
        <v>0</v>
      </c>
      <c r="J215" s="46">
        <f t="shared" si="31"/>
        <v>129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9</v>
      </c>
      <c r="F216" s="71"/>
      <c r="G216" s="46">
        <f t="shared" si="30"/>
        <v>9</v>
      </c>
      <c r="H216" s="78">
        <v>0</v>
      </c>
      <c r="I216" s="76">
        <v>0</v>
      </c>
      <c r="J216" s="46">
        <f t="shared" si="31"/>
        <v>8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31</v>
      </c>
      <c r="F217" s="71"/>
      <c r="G217" s="46">
        <f t="shared" si="30"/>
        <v>31</v>
      </c>
      <c r="H217" s="78">
        <v>0</v>
      </c>
      <c r="I217" s="76">
        <v>0</v>
      </c>
      <c r="J217" s="46">
        <f t="shared" si="31"/>
        <v>31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289</v>
      </c>
      <c r="F224" s="71"/>
      <c r="G224" s="46">
        <f t="shared" si="30"/>
        <v>289</v>
      </c>
      <c r="H224" s="78">
        <v>0</v>
      </c>
      <c r="I224" s="76">
        <v>0</v>
      </c>
      <c r="J224" s="46">
        <f t="shared" si="31"/>
        <v>289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76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2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5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69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+'16'!J259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50"/>
        <v>0</v>
      </c>
      <c r="K259" s="72">
        <v>2</v>
      </c>
      <c r="L259" s="20">
        <v>60</v>
      </c>
      <c r="M259" s="65">
        <f t="shared" si="54"/>
        <v>120</v>
      </c>
      <c r="N259" s="17" t="s">
        <v>1454</v>
      </c>
      <c r="O259" s="18">
        <v>110</v>
      </c>
      <c r="P259" s="122">
        <f t="shared" si="35"/>
        <v>10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+'16'!J260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50"/>
        <v>6</v>
      </c>
      <c r="K260" s="72">
        <v>4</v>
      </c>
      <c r="L260" s="20">
        <v>60</v>
      </c>
      <c r="M260" s="65">
        <f t="shared" si="54"/>
        <v>240</v>
      </c>
      <c r="N260" s="17" t="s">
        <v>1454</v>
      </c>
      <c r="O260" s="18">
        <v>210</v>
      </c>
      <c r="P260" s="122">
        <f t="shared" si="35"/>
        <v>30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+'16'!J263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>
        <v>10</v>
      </c>
      <c r="M264" s="65">
        <f t="shared" si="54"/>
        <v>0</v>
      </c>
      <c r="N264" s="17" t="s">
        <v>1454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+'16'!J265</f>
        <v>0</v>
      </c>
      <c r="F265" s="71">
        <v>6</v>
      </c>
      <c r="G265" s="46">
        <f t="shared" si="42"/>
        <v>6</v>
      </c>
      <c r="H265" s="78">
        <v>0</v>
      </c>
      <c r="I265" s="76">
        <v>0</v>
      </c>
      <c r="J265" s="46">
        <f t="shared" si="50"/>
        <v>6</v>
      </c>
      <c r="K265" s="72"/>
      <c r="L265" s="20">
        <v>29</v>
      </c>
      <c r="M265" s="65">
        <f t="shared" si="54"/>
        <v>0</v>
      </c>
      <c r="N265" s="17" t="s">
        <v>1454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+'16'!J266</f>
        <v>0</v>
      </c>
      <c r="F266" s="71">
        <v>6</v>
      </c>
      <c r="G266" s="46">
        <f t="shared" si="42"/>
        <v>6</v>
      </c>
      <c r="H266" s="78">
        <v>0</v>
      </c>
      <c r="I266" s="76">
        <v>0</v>
      </c>
      <c r="J266" s="46">
        <f t="shared" si="50"/>
        <v>6</v>
      </c>
      <c r="K266" s="72"/>
      <c r="L266" s="20">
        <v>29</v>
      </c>
      <c r="M266" s="65">
        <f t="shared" si="54"/>
        <v>0</v>
      </c>
      <c r="N266" s="17" t="s">
        <v>1454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+'16'!J267</f>
        <v>0</v>
      </c>
      <c r="F267" s="71">
        <v>6</v>
      </c>
      <c r="G267" s="46">
        <f t="shared" si="42"/>
        <v>6</v>
      </c>
      <c r="H267" s="78">
        <v>0</v>
      </c>
      <c r="I267" s="76">
        <v>0</v>
      </c>
      <c r="J267" s="46">
        <f t="shared" si="50"/>
        <v>5</v>
      </c>
      <c r="K267" s="72">
        <v>1</v>
      </c>
      <c r="L267" s="20">
        <v>29</v>
      </c>
      <c r="M267" s="65">
        <f t="shared" si="54"/>
        <v>29</v>
      </c>
      <c r="N267" s="17" t="s">
        <v>1454</v>
      </c>
      <c r="O267" s="18">
        <v>29</v>
      </c>
      <c r="P267" s="23">
        <f t="shared" si="35"/>
        <v>0</v>
      </c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+'16'!J268</f>
        <v>0</v>
      </c>
      <c r="F268" s="71">
        <v>4</v>
      </c>
      <c r="G268" s="46">
        <f t="shared" si="42"/>
        <v>4</v>
      </c>
      <c r="H268" s="78">
        <v>0</v>
      </c>
      <c r="I268" s="76">
        <v>0</v>
      </c>
      <c r="J268" s="46">
        <f t="shared" si="50"/>
        <v>2</v>
      </c>
      <c r="K268" s="72">
        <v>2</v>
      </c>
      <c r="L268" s="20">
        <v>29</v>
      </c>
      <c r="M268" s="65">
        <f t="shared" si="54"/>
        <v>58</v>
      </c>
      <c r="N268" s="17" t="s">
        <v>1454</v>
      </c>
      <c r="O268" s="18">
        <v>58</v>
      </c>
      <c r="P268" s="23">
        <f t="shared" si="35"/>
        <v>0</v>
      </c>
      <c r="Q268" s="90"/>
      <c r="R268" s="43"/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+'16'!J269</f>
        <v>0</v>
      </c>
      <c r="F269" s="71">
        <v>5</v>
      </c>
      <c r="G269" s="46">
        <f t="shared" si="42"/>
        <v>5</v>
      </c>
      <c r="H269" s="78">
        <v>0</v>
      </c>
      <c r="I269" s="76">
        <v>0</v>
      </c>
      <c r="J269" s="46">
        <f t="shared" si="50"/>
        <v>5</v>
      </c>
      <c r="K269" s="72"/>
      <c r="L269" s="20">
        <v>29</v>
      </c>
      <c r="M269" s="65">
        <f t="shared" si="54"/>
        <v>0</v>
      </c>
      <c r="N269" s="17" t="s">
        <v>1454</v>
      </c>
      <c r="O269" s="18"/>
      <c r="P269" s="23">
        <f t="shared" si="35"/>
        <v>0</v>
      </c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>
        <f>+'16'!J273</f>
        <v>0</v>
      </c>
      <c r="F275" s="71"/>
      <c r="G275" s="46">
        <f t="shared" si="42"/>
        <v>0</v>
      </c>
      <c r="H275" s="78">
        <v>0</v>
      </c>
      <c r="I275" s="76">
        <v>0</v>
      </c>
      <c r="J275" s="46">
        <f t="shared" si="50"/>
        <v>0</v>
      </c>
      <c r="K275" s="72"/>
      <c r="L275" s="20"/>
      <c r="M275" s="65"/>
      <c r="N275" s="17"/>
      <c r="O275" s="18"/>
      <c r="P275" s="23">
        <f t="shared" si="35"/>
        <v>0</v>
      </c>
      <c r="Q275" s="90"/>
      <c r="R275" s="43"/>
    </row>
    <row r="276" spans="1:19" ht="25.5" x14ac:dyDescent="0.55000000000000004">
      <c r="A276" s="10"/>
      <c r="B276" s="10"/>
      <c r="C276" s="19"/>
      <c r="D276" s="10"/>
      <c r="E276" s="64">
        <f>+'16'!J274</f>
        <v>0</v>
      </c>
      <c r="F276" s="71"/>
      <c r="G276" s="46">
        <f t="shared" si="42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5">E277+F277</f>
        <v>0</v>
      </c>
      <c r="H277" s="78">
        <v>0</v>
      </c>
      <c r="I277" s="76">
        <v>0</v>
      </c>
      <c r="J277" s="46">
        <f t="shared" ref="J277" si="56">+G277-H277-K277-I277</f>
        <v>0</v>
      </c>
      <c r="K277" s="72"/>
      <c r="L277" s="20"/>
      <c r="M277" s="65">
        <f t="shared" ref="M277" si="57">+L277*K277</f>
        <v>0</v>
      </c>
      <c r="N277" s="17" t="s">
        <v>16</v>
      </c>
      <c r="O277" s="18"/>
      <c r="P277" s="23">
        <f t="shared" ref="P277" si="58">SUM(M277-O277)</f>
        <v>0</v>
      </c>
      <c r="Q277" s="90"/>
      <c r="R277" s="43">
        <f t="shared" ref="R277" si="59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789.49999999999989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3" t="s">
        <v>212</v>
      </c>
      <c r="L279" s="174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3942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1705</v>
      </c>
      <c r="O282" s="2">
        <v>455</v>
      </c>
      <c r="P282" s="2">
        <v>200</v>
      </c>
      <c r="Q282" s="88">
        <v>1050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1082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1155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1155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64"/>
  <sheetViews>
    <sheetView zoomScale="70" zoomScaleNormal="70" workbookViewId="0">
      <pane xSplit="10" ySplit="4" topLeftCell="K262" activePane="bottomRight" state="frozen"/>
      <selection activeCell="B270" sqref="B270"/>
      <selection pane="topRight" activeCell="B270" sqref="B270"/>
      <selection pane="bottomLeft" activeCell="B270" sqref="B270"/>
      <selection pane="bottomRight" activeCell="C281" sqref="C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2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1458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5</v>
      </c>
      <c r="F6" s="71">
        <v>30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4</v>
      </c>
      <c r="F22" s="71">
        <v>10</v>
      </c>
      <c r="G22" s="46">
        <f t="shared" si="0"/>
        <v>14</v>
      </c>
      <c r="H22" s="78">
        <v>0</v>
      </c>
      <c r="I22" s="76">
        <v>3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1458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4</v>
      </c>
      <c r="F28" s="71"/>
      <c r="G28" s="46">
        <f t="shared" si="5"/>
        <v>4</v>
      </c>
      <c r="H28" s="78">
        <v>0</v>
      </c>
      <c r="I28" s="76">
        <v>4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1458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</v>
      </c>
      <c r="F31" s="71">
        <v>9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>
        <v>4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</v>
      </c>
      <c r="F112" s="71">
        <v>2</v>
      </c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5</v>
      </c>
      <c r="F175" s="71">
        <v>5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5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6</v>
      </c>
      <c r="F203" s="71"/>
      <c r="G203" s="46">
        <f t="shared" si="30"/>
        <v>6</v>
      </c>
      <c r="H203" s="78">
        <v>0</v>
      </c>
      <c r="I203" s="76">
        <v>0</v>
      </c>
      <c r="J203" s="46">
        <f t="shared" si="31"/>
        <v>6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1</v>
      </c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129</v>
      </c>
      <c r="F215" s="71"/>
      <c r="G215" s="46">
        <f t="shared" si="30"/>
        <v>129</v>
      </c>
      <c r="H215" s="78">
        <v>0</v>
      </c>
      <c r="I215" s="76">
        <v>0</v>
      </c>
      <c r="J215" s="46">
        <f t="shared" si="31"/>
        <v>128</v>
      </c>
      <c r="K215" s="72">
        <v>1</v>
      </c>
      <c r="L215" s="20">
        <v>10</v>
      </c>
      <c r="M215" s="65">
        <f>+L215*K215</f>
        <v>10</v>
      </c>
      <c r="N215" s="17" t="s">
        <v>16</v>
      </c>
      <c r="O215" s="18"/>
      <c r="P215" s="122">
        <f>SUM(M215-O215)</f>
        <v>10</v>
      </c>
      <c r="Q215" s="90">
        <v>10.4</v>
      </c>
      <c r="R215" s="43">
        <f>+K215*Q215</f>
        <v>10.4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31</v>
      </c>
      <c r="F217" s="71"/>
      <c r="G217" s="46">
        <f t="shared" si="30"/>
        <v>31</v>
      </c>
      <c r="H217" s="78">
        <v>0</v>
      </c>
      <c r="I217" s="76">
        <v>0</v>
      </c>
      <c r="J217" s="46">
        <f t="shared" si="31"/>
        <v>31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289</v>
      </c>
      <c r="F224" s="71"/>
      <c r="G224" s="46">
        <f t="shared" si="30"/>
        <v>289</v>
      </c>
      <c r="H224" s="78">
        <v>0</v>
      </c>
      <c r="I224" s="76">
        <v>0</v>
      </c>
      <c r="J224" s="46">
        <f t="shared" si="31"/>
        <v>289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6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54"/>
        <v>0</v>
      </c>
      <c r="N259" s="17" t="s">
        <v>1454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+'17'!J260</f>
        <v>6</v>
      </c>
      <c r="F260" s="71"/>
      <c r="G260" s="46">
        <f t="shared" si="42"/>
        <v>6</v>
      </c>
      <c r="H260" s="78">
        <v>0</v>
      </c>
      <c r="I260" s="76">
        <v>0</v>
      </c>
      <c r="J260" s="46">
        <f t="shared" si="50"/>
        <v>2</v>
      </c>
      <c r="K260" s="72">
        <v>4</v>
      </c>
      <c r="L260" s="20">
        <v>60</v>
      </c>
      <c r="M260" s="65">
        <f t="shared" si="54"/>
        <v>240</v>
      </c>
      <c r="N260" s="17" t="s">
        <v>1454</v>
      </c>
      <c r="O260" s="18">
        <v>200</v>
      </c>
      <c r="P260" s="122">
        <f t="shared" si="35"/>
        <v>40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+'17'!J263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>
        <v>10</v>
      </c>
      <c r="M264" s="65">
        <f t="shared" si="54"/>
        <v>0</v>
      </c>
      <c r="N264" s="17" t="s">
        <v>1454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+'17'!J265</f>
        <v>6</v>
      </c>
      <c r="F265" s="71"/>
      <c r="G265" s="46">
        <f t="shared" si="42"/>
        <v>6</v>
      </c>
      <c r="H265" s="78">
        <v>0</v>
      </c>
      <c r="I265" s="76">
        <v>0</v>
      </c>
      <c r="J265" s="46">
        <f t="shared" si="50"/>
        <v>4</v>
      </c>
      <c r="K265" s="72">
        <v>2</v>
      </c>
      <c r="L265" s="20">
        <v>29</v>
      </c>
      <c r="M265" s="65">
        <f t="shared" si="54"/>
        <v>58</v>
      </c>
      <c r="N265" s="17" t="s">
        <v>1454</v>
      </c>
      <c r="O265" s="18"/>
      <c r="P265" s="122">
        <f t="shared" si="35"/>
        <v>58</v>
      </c>
      <c r="Q265" s="90"/>
      <c r="R265" s="43">
        <f t="shared" si="36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+'17'!J266</f>
        <v>6</v>
      </c>
      <c r="F266" s="71"/>
      <c r="G266" s="46">
        <f t="shared" si="42"/>
        <v>6</v>
      </c>
      <c r="H266" s="78">
        <v>0</v>
      </c>
      <c r="I266" s="76">
        <v>0</v>
      </c>
      <c r="J266" s="46">
        <f t="shared" si="50"/>
        <v>5</v>
      </c>
      <c r="K266" s="72">
        <v>1</v>
      </c>
      <c r="L266" s="20">
        <v>29</v>
      </c>
      <c r="M266" s="65">
        <f t="shared" si="54"/>
        <v>29</v>
      </c>
      <c r="N266" s="17" t="s">
        <v>1454</v>
      </c>
      <c r="O266" s="18"/>
      <c r="P266" s="122">
        <f t="shared" si="35"/>
        <v>29</v>
      </c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+'17'!J267</f>
        <v>5</v>
      </c>
      <c r="F267" s="71"/>
      <c r="G267" s="46">
        <f t="shared" si="42"/>
        <v>5</v>
      </c>
      <c r="H267" s="78">
        <v>0</v>
      </c>
      <c r="I267" s="76">
        <v>0</v>
      </c>
      <c r="J267" s="46">
        <f t="shared" si="50"/>
        <v>4</v>
      </c>
      <c r="K267" s="72">
        <v>1</v>
      </c>
      <c r="L267" s="20">
        <v>29</v>
      </c>
      <c r="M267" s="65">
        <f t="shared" si="54"/>
        <v>29</v>
      </c>
      <c r="N267" s="17" t="s">
        <v>1454</v>
      </c>
      <c r="O267" s="18"/>
      <c r="P267" s="122">
        <f t="shared" si="35"/>
        <v>29</v>
      </c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+'17'!J268</f>
        <v>2</v>
      </c>
      <c r="F268" s="71"/>
      <c r="G268" s="46">
        <f t="shared" si="42"/>
        <v>2</v>
      </c>
      <c r="H268" s="78">
        <v>0</v>
      </c>
      <c r="I268" s="76">
        <v>0</v>
      </c>
      <c r="J268" s="46">
        <f t="shared" si="50"/>
        <v>1</v>
      </c>
      <c r="K268" s="72">
        <v>1</v>
      </c>
      <c r="L268" s="20">
        <v>29</v>
      </c>
      <c r="M268" s="65">
        <f t="shared" si="54"/>
        <v>29</v>
      </c>
      <c r="N268" s="17" t="s">
        <v>1454</v>
      </c>
      <c r="O268" s="18"/>
      <c r="P268" s="122">
        <f t="shared" si="35"/>
        <v>29</v>
      </c>
      <c r="Q268" s="90"/>
      <c r="R268" s="43"/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+'17'!J269</f>
        <v>5</v>
      </c>
      <c r="F269" s="71"/>
      <c r="G269" s="46">
        <f t="shared" si="42"/>
        <v>5</v>
      </c>
      <c r="H269" s="78">
        <v>0</v>
      </c>
      <c r="I269" s="76">
        <v>0</v>
      </c>
      <c r="J269" s="46">
        <f t="shared" si="50"/>
        <v>5</v>
      </c>
      <c r="K269" s="72"/>
      <c r="L269" s="20">
        <v>29</v>
      </c>
      <c r="M269" s="65">
        <f t="shared" si="54"/>
        <v>0</v>
      </c>
      <c r="N269" s="17" t="s">
        <v>1454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5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5">E277+F277</f>
        <v>0</v>
      </c>
      <c r="H277" s="78">
        <v>0</v>
      </c>
      <c r="I277" s="76">
        <v>0</v>
      </c>
      <c r="J277" s="46">
        <f t="shared" ref="J277" si="56">+G277-H277-K277-I277</f>
        <v>0</v>
      </c>
      <c r="K277" s="72"/>
      <c r="L277" s="20"/>
      <c r="M277" s="65">
        <f t="shared" ref="M277" si="57">+L277*K277</f>
        <v>0</v>
      </c>
      <c r="N277" s="17" t="s">
        <v>16</v>
      </c>
      <c r="O277" s="18"/>
      <c r="P277" s="23">
        <f t="shared" ref="P277" si="58">SUM(M277-O277)</f>
        <v>0</v>
      </c>
      <c r="Q277" s="90"/>
      <c r="R277" s="43">
        <f t="shared" ref="R277" si="59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241.75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3" t="s">
        <v>212</v>
      </c>
      <c r="L279" s="174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1075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190</v>
      </c>
      <c r="O282" s="2">
        <v>150</v>
      </c>
      <c r="P282" s="2">
        <v>40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250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635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635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65"/>
  <sheetViews>
    <sheetView zoomScale="70" zoomScaleNormal="70" workbookViewId="0">
      <pane xSplit="10" ySplit="4" topLeftCell="K263" activePane="bottomRight" state="frozen"/>
      <selection activeCell="B270" sqref="B270"/>
      <selection pane="topRight" activeCell="B270" sqref="B270"/>
      <selection pane="bottomLeft" activeCell="B270" sqref="B270"/>
      <selection pane="bottomRight" activeCell="D283" sqref="D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68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1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1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3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1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6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1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1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1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5</v>
      </c>
      <c r="F112" s="71"/>
      <c r="G112" s="46">
        <f t="shared" si="18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16</v>
      </c>
      <c r="F113" s="71"/>
      <c r="G113" s="46">
        <f t="shared" si="18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9</v>
      </c>
      <c r="F115" s="71"/>
      <c r="G115" s="46">
        <f t="shared" si="18"/>
        <v>9</v>
      </c>
      <c r="H115" s="78">
        <v>0</v>
      </c>
      <c r="I115" s="76">
        <v>0</v>
      </c>
      <c r="J115" s="46">
        <f t="shared" si="6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/>
      <c r="G116" s="46">
        <f t="shared" si="18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3</v>
      </c>
      <c r="F117" s="71"/>
      <c r="G117" s="46">
        <f t="shared" si="18"/>
        <v>3</v>
      </c>
      <c r="H117" s="78">
        <v>0</v>
      </c>
      <c r="I117" s="76">
        <v>0</v>
      </c>
      <c r="J117" s="46">
        <f t="shared" si="6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10</v>
      </c>
      <c r="F175" s="71"/>
      <c r="G175" s="46">
        <f t="shared" si="24"/>
        <v>10</v>
      </c>
      <c r="H175" s="78">
        <v>0</v>
      </c>
      <c r="I175" s="76">
        <v>0</v>
      </c>
      <c r="J175" s="46">
        <f t="shared" si="22"/>
        <v>10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76" si="26">SUM(M177-O177)</f>
        <v>0</v>
      </c>
      <c r="Q177" s="90"/>
      <c r="R177" s="43">
        <f t="shared" ref="R177:R256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</v>
      </c>
      <c r="F185" s="71"/>
      <c r="G185" s="46">
        <f t="shared" si="24"/>
        <v>2</v>
      </c>
      <c r="H185" s="78">
        <v>0</v>
      </c>
      <c r="I185" s="76">
        <v>0</v>
      </c>
      <c r="J185" s="46">
        <f t="shared" si="22"/>
        <v>2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</v>
      </c>
      <c r="F193" s="71"/>
      <c r="G193" s="46">
        <f t="shared" si="24"/>
        <v>2</v>
      </c>
      <c r="H193" s="78">
        <v>0</v>
      </c>
      <c r="I193" s="76">
        <v>0</v>
      </c>
      <c r="J193" s="46">
        <f t="shared" si="22"/>
        <v>2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</v>
      </c>
      <c r="F194" s="71"/>
      <c r="G194" s="46">
        <f t="shared" si="24"/>
        <v>3</v>
      </c>
      <c r="H194" s="78">
        <v>0</v>
      </c>
      <c r="I194" s="76">
        <v>0</v>
      </c>
      <c r="J194" s="46">
        <f t="shared" si="22"/>
        <v>2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76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7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9</v>
      </c>
      <c r="F201" s="71"/>
      <c r="G201" s="46">
        <f t="shared" si="24"/>
        <v>9</v>
      </c>
      <c r="H201" s="78">
        <v>0</v>
      </c>
      <c r="I201" s="76">
        <v>0</v>
      </c>
      <c r="J201" s="46">
        <f t="shared" si="30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5</v>
      </c>
      <c r="F202" s="71"/>
      <c r="G202" s="46">
        <f t="shared" si="24"/>
        <v>5</v>
      </c>
      <c r="H202" s="78">
        <v>0</v>
      </c>
      <c r="I202" s="76">
        <v>0</v>
      </c>
      <c r="J202" s="46">
        <f t="shared" si="30"/>
        <v>5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6</v>
      </c>
      <c r="F203" s="71"/>
      <c r="G203" s="46">
        <f t="shared" si="24"/>
        <v>6</v>
      </c>
      <c r="H203" s="78">
        <v>0</v>
      </c>
      <c r="I203" s="76">
        <v>0</v>
      </c>
      <c r="J203" s="46">
        <f t="shared" si="30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7</v>
      </c>
      <c r="F204" s="71"/>
      <c r="G204" s="46">
        <f t="shared" si="24"/>
        <v>7</v>
      </c>
      <c r="H204" s="78">
        <v>0</v>
      </c>
      <c r="I204" s="76">
        <v>0</v>
      </c>
      <c r="J204" s="46">
        <f t="shared" si="30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</v>
      </c>
      <c r="F205" s="71"/>
      <c r="G205" s="46">
        <f t="shared" si="24"/>
        <v>2</v>
      </c>
      <c r="H205" s="78">
        <v>0</v>
      </c>
      <c r="I205" s="76">
        <v>0</v>
      </c>
      <c r="J205" s="46">
        <f t="shared" si="30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4"/>
        <v>1</v>
      </c>
      <c r="H209" s="78">
        <v>0</v>
      </c>
      <c r="I209" s="76">
        <v>0</v>
      </c>
      <c r="J209" s="46">
        <f t="shared" si="30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128</v>
      </c>
      <c r="F215" s="71"/>
      <c r="G215" s="46">
        <f t="shared" si="24"/>
        <v>128</v>
      </c>
      <c r="H215" s="78">
        <v>0</v>
      </c>
      <c r="I215" s="76">
        <v>0</v>
      </c>
      <c r="J215" s="46">
        <f t="shared" si="30"/>
        <v>128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8</v>
      </c>
      <c r="F216" s="71"/>
      <c r="G216" s="46">
        <f t="shared" si="24"/>
        <v>8</v>
      </c>
      <c r="H216" s="78">
        <v>0</v>
      </c>
      <c r="I216" s="76">
        <v>0</v>
      </c>
      <c r="J216" s="46">
        <f t="shared" si="30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31</v>
      </c>
      <c r="F217" s="71"/>
      <c r="G217" s="46">
        <f t="shared" si="24"/>
        <v>31</v>
      </c>
      <c r="H217" s="78">
        <v>0</v>
      </c>
      <c r="I217" s="76">
        <v>0</v>
      </c>
      <c r="J217" s="46">
        <f t="shared" si="30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7</v>
      </c>
      <c r="F223" s="71"/>
      <c r="G223" s="46">
        <f t="shared" si="24"/>
        <v>7</v>
      </c>
      <c r="H223" s="78">
        <v>0</v>
      </c>
      <c r="I223" s="76">
        <v>0</v>
      </c>
      <c r="J223" s="46">
        <f t="shared" si="30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289</v>
      </c>
      <c r="F224" s="71"/>
      <c r="G224" s="46">
        <f t="shared" si="24"/>
        <v>289</v>
      </c>
      <c r="H224" s="78">
        <v>0</v>
      </c>
      <c r="I224" s="76">
        <v>0</v>
      </c>
      <c r="J224" s="46">
        <f t="shared" si="30"/>
        <v>289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76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9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>
        <f t="shared" ref="R257:R276" si="41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>
        <v>60</v>
      </c>
      <c r="M258" s="65">
        <f t="shared" si="31"/>
        <v>0</v>
      </c>
      <c r="N258" s="17" t="s">
        <v>1454</v>
      </c>
      <c r="O258" s="18"/>
      <c r="P258" s="23">
        <f t="shared" si="26"/>
        <v>0</v>
      </c>
      <c r="Q258" s="90"/>
      <c r="R258" s="43">
        <f t="shared" si="41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>
        <v>60</v>
      </c>
      <c r="M259" s="65">
        <f t="shared" si="31"/>
        <v>0</v>
      </c>
      <c r="N259" s="17" t="s">
        <v>1454</v>
      </c>
      <c r="O259" s="18"/>
      <c r="P259" s="23">
        <f t="shared" si="26"/>
        <v>0</v>
      </c>
      <c r="Q259" s="90"/>
      <c r="R259" s="43">
        <f t="shared" si="41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+'18'!J260</f>
        <v>2</v>
      </c>
      <c r="F260" s="71"/>
      <c r="G260" s="46">
        <f t="shared" si="34"/>
        <v>2</v>
      </c>
      <c r="H260" s="78">
        <v>0</v>
      </c>
      <c r="I260" s="76">
        <v>0</v>
      </c>
      <c r="J260" s="46">
        <f t="shared" si="30"/>
        <v>2</v>
      </c>
      <c r="K260" s="72"/>
      <c r="L260" s="20">
        <v>60</v>
      </c>
      <c r="M260" s="65">
        <f t="shared" si="31"/>
        <v>0</v>
      </c>
      <c r="N260" s="17" t="s">
        <v>1454</v>
      </c>
      <c r="O260" s="18"/>
      <c r="P260" s="23">
        <f t="shared" si="26"/>
        <v>0</v>
      </c>
      <c r="Q260" s="90"/>
      <c r="R260" s="43">
        <f t="shared" si="41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+'18'!J261</f>
        <v>0</v>
      </c>
      <c r="F261" s="71"/>
      <c r="G261" s="46">
        <f t="shared" si="34"/>
        <v>0</v>
      </c>
      <c r="H261" s="78">
        <v>0</v>
      </c>
      <c r="I261" s="76">
        <v>0</v>
      </c>
      <c r="J261" s="46">
        <f t="shared" si="30"/>
        <v>0</v>
      </c>
      <c r="K261" s="72"/>
      <c r="L261" s="20">
        <v>19</v>
      </c>
      <c r="M261" s="65">
        <f t="shared" si="31"/>
        <v>0</v>
      </c>
      <c r="N261" s="17" t="s">
        <v>1454</v>
      </c>
      <c r="O261" s="18"/>
      <c r="P261" s="23">
        <f t="shared" si="26"/>
        <v>0</v>
      </c>
      <c r="Q261" s="90"/>
      <c r="R261" s="43">
        <f t="shared" si="41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30"/>
        <v>0</v>
      </c>
      <c r="K262" s="72"/>
      <c r="L262" s="20">
        <v>19</v>
      </c>
      <c r="M262" s="65">
        <f t="shared" si="31"/>
        <v>0</v>
      </c>
      <c r="N262" s="17" t="s">
        <v>1454</v>
      </c>
      <c r="O262" s="18"/>
      <c r="P262" s="23">
        <f t="shared" si="26"/>
        <v>0</v>
      </c>
      <c r="Q262" s="90"/>
      <c r="R262" s="43">
        <f t="shared" si="41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+'18'!J263</f>
        <v>2</v>
      </c>
      <c r="F263" s="71"/>
      <c r="G263" s="46">
        <f t="shared" si="34"/>
        <v>2</v>
      </c>
      <c r="H263" s="78">
        <v>0</v>
      </c>
      <c r="I263" s="76">
        <v>0</v>
      </c>
      <c r="J263" s="46">
        <f t="shared" si="30"/>
        <v>2</v>
      </c>
      <c r="K263" s="72"/>
      <c r="L263" s="20">
        <v>19</v>
      </c>
      <c r="M263" s="65">
        <f t="shared" si="31"/>
        <v>0</v>
      </c>
      <c r="N263" s="17" t="s">
        <v>1454</v>
      </c>
      <c r="O263" s="18"/>
      <c r="P263" s="23">
        <f t="shared" si="26"/>
        <v>0</v>
      </c>
      <c r="Q263" s="90"/>
      <c r="R263" s="43">
        <f t="shared" si="41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0"/>
        <v>0</v>
      </c>
      <c r="K264" s="72"/>
      <c r="L264" s="20">
        <v>10</v>
      </c>
      <c r="M264" s="65">
        <f t="shared" si="31"/>
        <v>0</v>
      </c>
      <c r="N264" s="17" t="s">
        <v>1454</v>
      </c>
      <c r="O264" s="18"/>
      <c r="P264" s="23">
        <f t="shared" si="26"/>
        <v>0</v>
      </c>
      <c r="Q264" s="90"/>
      <c r="R264" s="43">
        <f t="shared" si="41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+'18'!J265</f>
        <v>4</v>
      </c>
      <c r="F265" s="71"/>
      <c r="G265" s="46">
        <f t="shared" si="34"/>
        <v>4</v>
      </c>
      <c r="H265" s="78">
        <v>0</v>
      </c>
      <c r="I265" s="76">
        <v>0</v>
      </c>
      <c r="J265" s="46">
        <f t="shared" si="30"/>
        <v>4</v>
      </c>
      <c r="K265" s="72"/>
      <c r="L265" s="20">
        <v>29</v>
      </c>
      <c r="M265" s="65">
        <f t="shared" si="31"/>
        <v>0</v>
      </c>
      <c r="N265" s="17" t="s">
        <v>1454</v>
      </c>
      <c r="O265" s="18"/>
      <c r="P265" s="23"/>
      <c r="Q265" s="90"/>
      <c r="R265" s="43">
        <f t="shared" si="41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+'18'!J266</f>
        <v>5</v>
      </c>
      <c r="F266" s="71"/>
      <c r="G266" s="46">
        <f t="shared" si="34"/>
        <v>5</v>
      </c>
      <c r="H266" s="78">
        <v>0</v>
      </c>
      <c r="I266" s="76">
        <v>0</v>
      </c>
      <c r="J266" s="46">
        <f t="shared" si="30"/>
        <v>5</v>
      </c>
      <c r="K266" s="72"/>
      <c r="L266" s="20">
        <v>29</v>
      </c>
      <c r="M266" s="65">
        <f t="shared" si="31"/>
        <v>0</v>
      </c>
      <c r="N266" s="17" t="s">
        <v>1454</v>
      </c>
      <c r="O266" s="18"/>
      <c r="P266" s="23"/>
      <c r="Q266" s="90"/>
      <c r="R266" s="43">
        <f t="shared" si="41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+'18'!J267</f>
        <v>4</v>
      </c>
      <c r="F267" s="71"/>
      <c r="G267" s="46">
        <f t="shared" si="34"/>
        <v>4</v>
      </c>
      <c r="H267" s="78">
        <v>0</v>
      </c>
      <c r="I267" s="76">
        <v>0</v>
      </c>
      <c r="J267" s="46">
        <f t="shared" si="30"/>
        <v>4</v>
      </c>
      <c r="K267" s="72"/>
      <c r="L267" s="20">
        <v>29</v>
      </c>
      <c r="M267" s="65">
        <f t="shared" si="31"/>
        <v>0</v>
      </c>
      <c r="N267" s="17" t="s">
        <v>1454</v>
      </c>
      <c r="O267" s="18"/>
      <c r="P267" s="23"/>
      <c r="Q267" s="90"/>
      <c r="R267" s="43">
        <f t="shared" si="41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+'18'!J268</f>
        <v>1</v>
      </c>
      <c r="F268" s="71"/>
      <c r="G268" s="46">
        <f t="shared" si="34"/>
        <v>1</v>
      </c>
      <c r="H268" s="78">
        <v>0</v>
      </c>
      <c r="I268" s="76">
        <v>0</v>
      </c>
      <c r="J268" s="46">
        <f t="shared" si="30"/>
        <v>1</v>
      </c>
      <c r="K268" s="72"/>
      <c r="L268" s="20">
        <v>29</v>
      </c>
      <c r="M268" s="65">
        <f t="shared" si="31"/>
        <v>0</v>
      </c>
      <c r="N268" s="17" t="s">
        <v>1454</v>
      </c>
      <c r="O268" s="18"/>
      <c r="P268" s="23">
        <f t="shared" si="26"/>
        <v>0</v>
      </c>
      <c r="Q268" s="90"/>
      <c r="R268" s="43">
        <f t="shared" si="41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+'18'!J269</f>
        <v>5</v>
      </c>
      <c r="F269" s="71"/>
      <c r="G269" s="46">
        <f t="shared" si="34"/>
        <v>5</v>
      </c>
      <c r="H269" s="78">
        <v>0</v>
      </c>
      <c r="I269" s="76">
        <v>0</v>
      </c>
      <c r="J269" s="46">
        <f t="shared" si="30"/>
        <v>5</v>
      </c>
      <c r="K269" s="72"/>
      <c r="L269" s="20">
        <v>29</v>
      </c>
      <c r="M269" s="65">
        <f t="shared" si="31"/>
        <v>0</v>
      </c>
      <c r="N269" s="17" t="s">
        <v>1454</v>
      </c>
      <c r="O269" s="18"/>
      <c r="P269" s="23">
        <f t="shared" si="26"/>
        <v>0</v>
      </c>
      <c r="Q269" s="90"/>
      <c r="R269" s="43">
        <f t="shared" si="41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5.5" x14ac:dyDescent="0.55000000000000004">
      <c r="A276" s="10"/>
      <c r="B276" s="10"/>
      <c r="C276" s="19"/>
      <c r="D276" s="10"/>
      <c r="E276" s="64">
        <f>+'18'!J276</f>
        <v>0</v>
      </c>
      <c r="F276" s="71"/>
      <c r="G276" s="46">
        <f t="shared" si="33"/>
        <v>0</v>
      </c>
      <c r="H276" s="78">
        <v>0</v>
      </c>
      <c r="I276" s="76">
        <v>0</v>
      </c>
      <c r="J276" s="46">
        <f t="shared" si="30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26"/>
        <v>0</v>
      </c>
      <c r="Q276" s="90"/>
      <c r="R276" s="43">
        <f t="shared" si="41"/>
        <v>0</v>
      </c>
    </row>
    <row r="277" spans="1:19" ht="25.5" x14ac:dyDescent="0.55000000000000004">
      <c r="A277" s="10"/>
      <c r="B277" s="10"/>
      <c r="C277" s="19"/>
      <c r="D277" s="10"/>
      <c r="E277" s="64">
        <f>+'18'!J277</f>
        <v>0</v>
      </c>
      <c r="F277" s="71"/>
      <c r="G277" s="46"/>
      <c r="H277" s="78"/>
      <c r="I277" s="76"/>
      <c r="J277" s="46"/>
      <c r="K277" s="72"/>
      <c r="L277" s="20"/>
      <c r="M277" s="65"/>
      <c r="N277" s="17"/>
      <c r="O277" s="18"/>
      <c r="P277" s="23"/>
      <c r="Q277" s="90"/>
      <c r="R277" s="43"/>
    </row>
    <row r="278" spans="1:19" ht="24" customHeight="1" x14ac:dyDescent="0.55000000000000004">
      <c r="A278" s="10"/>
      <c r="B278" s="10"/>
      <c r="C278" s="19"/>
      <c r="D278" s="10"/>
      <c r="E278" s="64"/>
      <c r="F278" s="71"/>
      <c r="G278" s="46">
        <f t="shared" ref="G278" si="42">E278+F278</f>
        <v>0</v>
      </c>
      <c r="H278" s="78">
        <v>0</v>
      </c>
      <c r="I278" s="76">
        <v>0</v>
      </c>
      <c r="J278" s="46">
        <f t="shared" ref="J278" si="43">+G278-H278-K278-I278</f>
        <v>0</v>
      </c>
      <c r="K278" s="72"/>
      <c r="L278" s="20"/>
      <c r="M278" s="65">
        <f t="shared" si="31"/>
        <v>0</v>
      </c>
      <c r="N278" s="17" t="s">
        <v>16</v>
      </c>
      <c r="O278" s="18"/>
      <c r="P278" s="23">
        <f t="shared" ref="P278" si="44">SUM(M278-O278)</f>
        <v>0</v>
      </c>
      <c r="Q278" s="90"/>
      <c r="R278" s="43">
        <f t="shared" ref="R278" si="45">+K278*Q278</f>
        <v>0</v>
      </c>
    </row>
    <row r="279" spans="1:19" ht="25.5" x14ac:dyDescent="0.55000000000000004">
      <c r="A279" s="1"/>
      <c r="E279" s="1"/>
      <c r="F279" s="1"/>
      <c r="G279" s="24"/>
      <c r="H279" s="25"/>
      <c r="I279" s="25"/>
      <c r="J279" s="24"/>
      <c r="K279" s="24"/>
      <c r="L279" s="26"/>
      <c r="M279" s="28"/>
      <c r="N279" s="27"/>
      <c r="O279" s="18">
        <v>0</v>
      </c>
      <c r="P279" s="74" t="s">
        <v>213</v>
      </c>
      <c r="Q279" s="91"/>
      <c r="R279" s="75">
        <f>SUM(R5:R278)</f>
        <v>212.9</v>
      </c>
      <c r="S279" s="75"/>
    </row>
    <row r="280" spans="1:19" ht="25.5" customHeight="1" x14ac:dyDescent="0.5">
      <c r="A280" s="1"/>
      <c r="E280" s="1"/>
      <c r="F280" s="1"/>
      <c r="G280" s="24"/>
      <c r="H280" s="25"/>
      <c r="I280" s="25"/>
      <c r="J280" s="24"/>
      <c r="K280" s="173" t="s">
        <v>212</v>
      </c>
      <c r="L280" s="174"/>
      <c r="M280" s="30">
        <f>+O279</f>
        <v>0</v>
      </c>
      <c r="N280" s="27"/>
      <c r="O280" s="29"/>
    </row>
    <row r="281" spans="1:19" ht="25.5" x14ac:dyDescent="0.55000000000000004">
      <c r="A281" s="1"/>
      <c r="E281" s="1"/>
      <c r="F281" s="1"/>
      <c r="G281" s="31"/>
      <c r="J281" s="31"/>
      <c r="K281" s="32"/>
      <c r="L281" s="95" t="s">
        <v>202</v>
      </c>
      <c r="M281" s="95"/>
      <c r="N281" s="33">
        <f>SUM(M5:M280)</f>
        <v>620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203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204</v>
      </c>
      <c r="M283" s="35"/>
      <c r="N283" s="36">
        <f>SUM(O283:AF283)</f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205</v>
      </c>
      <c r="M284" s="35"/>
      <c r="N284" s="36">
        <v>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206</v>
      </c>
      <c r="M285" s="35"/>
      <c r="N285" s="36"/>
    </row>
    <row r="286" spans="1:19" ht="25.5" x14ac:dyDescent="0.55000000000000004">
      <c r="A286" s="1"/>
      <c r="E286" s="1"/>
      <c r="F286" s="1"/>
      <c r="G286" s="31"/>
      <c r="J286" s="31"/>
      <c r="L286" s="34" t="s">
        <v>207</v>
      </c>
      <c r="M286" s="35"/>
      <c r="N286" s="37">
        <f>SUM(O5:O279)</f>
        <v>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208</v>
      </c>
      <c r="M287" s="35"/>
      <c r="N287" s="33">
        <f>N281-N282-N283-N285-N286</f>
        <v>620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209</v>
      </c>
      <c r="M288" s="35"/>
      <c r="N288" s="37">
        <v>620</v>
      </c>
    </row>
    <row r="289" spans="1:14" ht="25.5" x14ac:dyDescent="0.55000000000000004">
      <c r="A289" s="1"/>
      <c r="E289" s="1"/>
      <c r="F289" s="1"/>
      <c r="G289" s="31"/>
      <c r="J289" s="31"/>
      <c r="L289" s="34" t="s">
        <v>210</v>
      </c>
      <c r="M289" s="35"/>
      <c r="N289" s="33">
        <f>+N288-N287</f>
        <v>0</v>
      </c>
    </row>
    <row r="290" spans="1:14" ht="25.5" x14ac:dyDescent="0.55000000000000004">
      <c r="E290" s="1"/>
      <c r="F290" s="1"/>
      <c r="J290" s="2"/>
      <c r="L290" s="34" t="s">
        <v>211</v>
      </c>
      <c r="M290" s="35"/>
      <c r="N290" s="33">
        <f>+N288-N287</f>
        <v>0</v>
      </c>
    </row>
    <row r="291" spans="1:14" x14ac:dyDescent="0.5">
      <c r="J291" s="2"/>
      <c r="L291" s="2"/>
    </row>
    <row r="292" spans="1:14" ht="25.5" x14ac:dyDescent="0.55000000000000004">
      <c r="J292" s="2"/>
      <c r="L292" s="73" t="s">
        <v>272</v>
      </c>
      <c r="M292" s="2" t="s">
        <v>307</v>
      </c>
    </row>
    <row r="293" spans="1:14" x14ac:dyDescent="0.5">
      <c r="J293" s="2"/>
      <c r="L293" s="2"/>
    </row>
    <row r="294" spans="1:14" x14ac:dyDescent="0.5">
      <c r="J294" s="2"/>
      <c r="L294" s="2"/>
    </row>
    <row r="295" spans="1:14" x14ac:dyDescent="0.5">
      <c r="J295" s="2"/>
      <c r="L295" s="2"/>
    </row>
    <row r="296" spans="1:14" x14ac:dyDescent="0.5">
      <c r="J296" s="2"/>
      <c r="L296" s="2"/>
    </row>
    <row r="297" spans="1:14" x14ac:dyDescent="0.5">
      <c r="J297" s="2"/>
      <c r="L297" s="2"/>
    </row>
    <row r="298" spans="1:14" x14ac:dyDescent="0.5">
      <c r="J298" s="2"/>
      <c r="L298" s="2"/>
    </row>
    <row r="299" spans="1:14" x14ac:dyDescent="0.5">
      <c r="J299" s="2"/>
      <c r="L299" s="2"/>
    </row>
    <row r="300" spans="1:14" x14ac:dyDescent="0.5">
      <c r="J300" s="2"/>
      <c r="L300" s="2"/>
    </row>
    <row r="301" spans="1:14" x14ac:dyDescent="0.5">
      <c r="J301" s="2"/>
      <c r="L301" s="2"/>
    </row>
    <row r="302" spans="1:14" x14ac:dyDescent="0.5">
      <c r="J302" s="2"/>
      <c r="L302" s="2"/>
    </row>
    <row r="303" spans="1:14" x14ac:dyDescent="0.5">
      <c r="J303" s="2"/>
      <c r="L303" s="2"/>
    </row>
    <row r="304" spans="1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  <row r="365" spans="10:12" x14ac:dyDescent="0.5">
      <c r="J365" s="2"/>
      <c r="L365" s="2"/>
    </row>
  </sheetData>
  <autoFilter ref="A1:S290" xr:uid="{A8659A1D-7742-48A0-A8EC-0F2280F9B025}"/>
  <mergeCells count="16">
    <mergeCell ref="Q3:Q4"/>
    <mergeCell ref="R3:R4"/>
    <mergeCell ref="K280:L28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64"/>
  <sheetViews>
    <sheetView zoomScale="70" zoomScaleNormal="70" workbookViewId="0">
      <pane xSplit="10" ySplit="4" topLeftCell="K264" activePane="bottomRight" state="frozen"/>
      <selection activeCell="B270" sqref="B270"/>
      <selection pane="topRight" activeCell="B270" sqref="B270"/>
      <selection pane="bottomLeft" activeCell="B270" sqref="B270"/>
      <selection pane="bottomRight" activeCell="C281" sqref="C2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18</v>
      </c>
      <c r="F5" s="71"/>
      <c r="G5" s="46">
        <f t="shared" ref="G5:G26" si="0">E5+F5</f>
        <v>18</v>
      </c>
      <c r="H5" s="78">
        <v>0</v>
      </c>
      <c r="I5" s="76">
        <v>1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1468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1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1468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2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50</v>
      </c>
      <c r="P65" s="122">
        <f t="shared" si="3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7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22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0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5</v>
      </c>
      <c r="F202" s="71"/>
      <c r="G202" s="46">
        <f t="shared" si="27"/>
        <v>5</v>
      </c>
      <c r="H202" s="78">
        <v>0</v>
      </c>
      <c r="I202" s="76">
        <v>0</v>
      </c>
      <c r="J202" s="46">
        <f t="shared" si="28"/>
        <v>4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22">
        <f>SUM(M202-O202)</f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5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22">
        <f t="shared" ref="P203:P252" si="36">SUM(M203-O203)</f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128</v>
      </c>
      <c r="F215" s="71"/>
      <c r="G215" s="46">
        <f t="shared" si="27"/>
        <v>128</v>
      </c>
      <c r="H215" s="78">
        <v>0</v>
      </c>
      <c r="I215" s="76">
        <v>7</v>
      </c>
      <c r="J215" s="46">
        <f t="shared" si="28"/>
        <v>121</v>
      </c>
      <c r="K215" s="72"/>
      <c r="L215" s="20">
        <v>10</v>
      </c>
      <c r="M215" s="65">
        <f>+L215*K215</f>
        <v>0</v>
      </c>
      <c r="N215" s="17" t="s">
        <v>1468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28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31</v>
      </c>
      <c r="F217" s="71"/>
      <c r="G217" s="46">
        <f t="shared" si="27"/>
        <v>31</v>
      </c>
      <c r="H217" s="78">
        <v>0</v>
      </c>
      <c r="I217" s="76">
        <v>0</v>
      </c>
      <c r="J217" s="46">
        <f t="shared" si="28"/>
        <v>31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289</v>
      </c>
      <c r="F224" s="71"/>
      <c r="G224" s="46">
        <f t="shared" si="27"/>
        <v>289</v>
      </c>
      <c r="H224" s="78">
        <v>0</v>
      </c>
      <c r="I224" s="76">
        <v>7</v>
      </c>
      <c r="J224" s="46">
        <f t="shared" si="28"/>
        <v>282</v>
      </c>
      <c r="K224" s="72"/>
      <c r="L224" s="20">
        <v>0</v>
      </c>
      <c r="M224" s="65">
        <f t="shared" si="31"/>
        <v>0</v>
      </c>
      <c r="N224" s="17" t="s">
        <v>1468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>
        <v>7</v>
      </c>
      <c r="G227" s="46">
        <f t="shared" si="27"/>
        <v>7</v>
      </c>
      <c r="H227" s="78">
        <v>0</v>
      </c>
      <c r="I227" s="76">
        <v>0</v>
      </c>
      <c r="J227" s="46">
        <f t="shared" si="28"/>
        <v>0</v>
      </c>
      <c r="K227" s="72">
        <v>7</v>
      </c>
      <c r="L227" s="20">
        <v>25</v>
      </c>
      <c r="M227" s="65">
        <f t="shared" si="31"/>
        <v>175</v>
      </c>
      <c r="N227" s="17" t="s">
        <v>16</v>
      </c>
      <c r="O227" s="18"/>
      <c r="P227" s="122">
        <f t="shared" si="36"/>
        <v>175</v>
      </c>
      <c r="Q227" s="90">
        <v>20.36</v>
      </c>
      <c r="R227" s="43">
        <f t="shared" si="32"/>
        <v>142.51999999999998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76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9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76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ref="P254:P276" si="50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+'19'!J257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29</v>
      </c>
      <c r="M257" s="65">
        <f t="shared" ref="M257:M269" si="51">+L257*K257</f>
        <v>0</v>
      </c>
      <c r="N257" s="17" t="s">
        <v>16</v>
      </c>
      <c r="O257" s="18"/>
      <c r="P257" s="23">
        <f t="shared" ref="P257:P269" si="52">SUM(M257-O257)</f>
        <v>0</v>
      </c>
      <c r="Q257" s="90"/>
      <c r="R257" s="43">
        <f t="shared" ref="R257:R269" si="53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60</v>
      </c>
      <c r="M258" s="65">
        <f t="shared" si="51"/>
        <v>0</v>
      </c>
      <c r="N258" s="17" t="s">
        <v>1454</v>
      </c>
      <c r="O258" s="18"/>
      <c r="P258" s="23">
        <f t="shared" si="52"/>
        <v>0</v>
      </c>
      <c r="Q258" s="90"/>
      <c r="R258" s="43">
        <f t="shared" si="53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+'19'!J259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60</v>
      </c>
      <c r="M259" s="65">
        <f t="shared" si="51"/>
        <v>0</v>
      </c>
      <c r="N259" s="17" t="s">
        <v>1454</v>
      </c>
      <c r="O259" s="18"/>
      <c r="P259" s="23">
        <f t="shared" si="52"/>
        <v>0</v>
      </c>
      <c r="Q259" s="90"/>
      <c r="R259" s="43">
        <f t="shared" si="53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+'19'!J260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6"/>
        <v>2</v>
      </c>
      <c r="K260" s="72"/>
      <c r="L260" s="20">
        <v>60</v>
      </c>
      <c r="M260" s="65">
        <f t="shared" si="51"/>
        <v>0</v>
      </c>
      <c r="N260" s="17" t="s">
        <v>1454</v>
      </c>
      <c r="O260" s="18"/>
      <c r="P260" s="23">
        <f t="shared" si="52"/>
        <v>0</v>
      </c>
      <c r="Q260" s="90"/>
      <c r="R260" s="43">
        <f t="shared" si="53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+'19'!J261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19</v>
      </c>
      <c r="M261" s="65">
        <f t="shared" si="51"/>
        <v>0</v>
      </c>
      <c r="N261" s="17" t="s">
        <v>1454</v>
      </c>
      <c r="O261" s="18"/>
      <c r="P261" s="23">
        <f t="shared" si="52"/>
        <v>0</v>
      </c>
      <c r="Q261" s="90"/>
      <c r="R261" s="43">
        <f t="shared" si="53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+'19'!J262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19</v>
      </c>
      <c r="M262" s="65">
        <f t="shared" si="51"/>
        <v>0</v>
      </c>
      <c r="N262" s="17" t="s">
        <v>1454</v>
      </c>
      <c r="O262" s="18"/>
      <c r="P262" s="23">
        <f t="shared" si="52"/>
        <v>0</v>
      </c>
      <c r="Q262" s="90"/>
      <c r="R262" s="43">
        <f t="shared" si="53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+'19'!J263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6"/>
        <v>2</v>
      </c>
      <c r="K263" s="72"/>
      <c r="L263" s="20">
        <v>19</v>
      </c>
      <c r="M263" s="65">
        <f t="shared" si="51"/>
        <v>0</v>
      </c>
      <c r="N263" s="17" t="s">
        <v>1454</v>
      </c>
      <c r="O263" s="18"/>
      <c r="P263" s="23">
        <f t="shared" si="52"/>
        <v>0</v>
      </c>
      <c r="Q263" s="90"/>
      <c r="R263" s="43">
        <f t="shared" si="53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+'19'!J264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6"/>
        <v>0</v>
      </c>
      <c r="K264" s="72"/>
      <c r="L264" s="20">
        <v>10</v>
      </c>
      <c r="M264" s="65">
        <f t="shared" si="51"/>
        <v>0</v>
      </c>
      <c r="N264" s="17" t="s">
        <v>1454</v>
      </c>
      <c r="O264" s="18"/>
      <c r="P264" s="23">
        <f t="shared" si="52"/>
        <v>0</v>
      </c>
      <c r="Q264" s="90"/>
      <c r="R264" s="43">
        <f t="shared" si="53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+'19'!J265</f>
        <v>4</v>
      </c>
      <c r="F265" s="71"/>
      <c r="G265" s="46">
        <f t="shared" si="40"/>
        <v>4</v>
      </c>
      <c r="H265" s="78">
        <v>0</v>
      </c>
      <c r="I265" s="76">
        <v>0</v>
      </c>
      <c r="J265" s="46">
        <f t="shared" si="46"/>
        <v>3</v>
      </c>
      <c r="K265" s="72">
        <v>1</v>
      </c>
      <c r="L265" s="20">
        <v>29</v>
      </c>
      <c r="M265" s="65">
        <f t="shared" si="51"/>
        <v>29</v>
      </c>
      <c r="N265" s="17" t="s">
        <v>1454</v>
      </c>
      <c r="O265" s="18"/>
      <c r="P265" s="122">
        <f t="shared" si="52"/>
        <v>29</v>
      </c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+'19'!J266</f>
        <v>5</v>
      </c>
      <c r="F266" s="71"/>
      <c r="G266" s="46">
        <f t="shared" si="40"/>
        <v>5</v>
      </c>
      <c r="H266" s="78">
        <v>0</v>
      </c>
      <c r="I266" s="76">
        <v>0</v>
      </c>
      <c r="J266" s="46">
        <f t="shared" si="46"/>
        <v>4</v>
      </c>
      <c r="K266" s="72">
        <v>1</v>
      </c>
      <c r="L266" s="20">
        <v>29</v>
      </c>
      <c r="M266" s="65">
        <f t="shared" si="51"/>
        <v>29</v>
      </c>
      <c r="N266" s="17" t="s">
        <v>1454</v>
      </c>
      <c r="O266" s="18"/>
      <c r="P266" s="122">
        <f t="shared" si="52"/>
        <v>29</v>
      </c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+'19'!J267</f>
        <v>4</v>
      </c>
      <c r="F267" s="71"/>
      <c r="G267" s="46">
        <f t="shared" si="40"/>
        <v>4</v>
      </c>
      <c r="H267" s="78">
        <v>0</v>
      </c>
      <c r="I267" s="76">
        <v>0</v>
      </c>
      <c r="J267" s="46">
        <f t="shared" si="46"/>
        <v>3</v>
      </c>
      <c r="K267" s="72">
        <v>1</v>
      </c>
      <c r="L267" s="20">
        <v>29</v>
      </c>
      <c r="M267" s="65">
        <f t="shared" si="51"/>
        <v>29</v>
      </c>
      <c r="N267" s="17" t="s">
        <v>1454</v>
      </c>
      <c r="O267" s="18"/>
      <c r="P267" s="122">
        <f t="shared" si="52"/>
        <v>29</v>
      </c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+'19'!J268</f>
        <v>1</v>
      </c>
      <c r="F268" s="71"/>
      <c r="G268" s="46">
        <f t="shared" si="40"/>
        <v>1</v>
      </c>
      <c r="H268" s="78">
        <v>0</v>
      </c>
      <c r="I268" s="76">
        <v>0</v>
      </c>
      <c r="J268" s="46">
        <f t="shared" si="46"/>
        <v>0</v>
      </c>
      <c r="K268" s="72">
        <v>1</v>
      </c>
      <c r="L268" s="20">
        <v>29</v>
      </c>
      <c r="M268" s="65">
        <f t="shared" si="51"/>
        <v>29</v>
      </c>
      <c r="N268" s="17" t="s">
        <v>1454</v>
      </c>
      <c r="O268" s="18"/>
      <c r="P268" s="23">
        <f t="shared" si="52"/>
        <v>29</v>
      </c>
      <c r="Q268" s="90"/>
      <c r="R268" s="43">
        <f t="shared" si="53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+'19'!J269</f>
        <v>5</v>
      </c>
      <c r="F269" s="71"/>
      <c r="G269" s="46">
        <f t="shared" si="40"/>
        <v>5</v>
      </c>
      <c r="H269" s="78">
        <v>0</v>
      </c>
      <c r="I269" s="76">
        <v>0</v>
      </c>
      <c r="J269" s="46">
        <f t="shared" si="46"/>
        <v>5</v>
      </c>
      <c r="K269" s="72"/>
      <c r="L269" s="20">
        <v>29</v>
      </c>
      <c r="M269" s="65">
        <f t="shared" si="51"/>
        <v>0</v>
      </c>
      <c r="N269" s="17" t="s">
        <v>1454</v>
      </c>
      <c r="O269" s="18"/>
      <c r="P269" s="23">
        <f t="shared" si="52"/>
        <v>0</v>
      </c>
      <c r="Q269" s="90"/>
      <c r="R269" s="43">
        <f t="shared" si="5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5.5" x14ac:dyDescent="0.55000000000000004">
      <c r="A276" s="10"/>
      <c r="B276" s="10"/>
      <c r="C276" s="19"/>
      <c r="D276" s="10"/>
      <c r="E276" s="64">
        <f>+'19'!J276</f>
        <v>0</v>
      </c>
      <c r="F276" s="71"/>
      <c r="G276" s="46">
        <f t="shared" si="38"/>
        <v>0</v>
      </c>
      <c r="H276" s="78">
        <v>0</v>
      </c>
      <c r="I276" s="76">
        <v>0</v>
      </c>
      <c r="J276" s="46">
        <f t="shared" si="46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50"/>
        <v>0</v>
      </c>
      <c r="Q276" s="90"/>
      <c r="R276" s="43">
        <f t="shared" si="32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862.82999999999993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3" t="s">
        <v>212</v>
      </c>
      <c r="L279" s="174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1881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400</v>
      </c>
      <c r="O282" s="2">
        <v>200</v>
      </c>
      <c r="P282" s="2">
        <v>200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245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1236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1236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65"/>
  <sheetViews>
    <sheetView zoomScale="70" zoomScaleNormal="70" workbookViewId="0">
      <pane xSplit="10" ySplit="4" topLeftCell="K261" activePane="bottomRight" state="frozen"/>
      <selection activeCell="B270" sqref="B270"/>
      <selection pane="topRight" activeCell="B270" sqref="B270"/>
      <selection pane="bottomLeft" activeCell="B270" sqref="B270"/>
      <selection pane="bottomRight" activeCell="D282" sqref="D2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35</v>
      </c>
      <c r="F6" s="71">
        <v>20</v>
      </c>
      <c r="G6" s="46">
        <f t="shared" si="0"/>
        <v>55</v>
      </c>
      <c r="H6" s="78">
        <v>0</v>
      </c>
      <c r="I6" s="76">
        <v>6</v>
      </c>
      <c r="J6" s="46">
        <f t="shared" si="1"/>
        <v>45</v>
      </c>
      <c r="K6" s="72">
        <v>4</v>
      </c>
      <c r="L6" s="15">
        <v>100</v>
      </c>
      <c r="M6" s="65">
        <f t="shared" ref="M6:M80" si="2">+L6*K6</f>
        <v>400</v>
      </c>
      <c r="N6" s="17" t="s">
        <v>1469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2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1470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3</v>
      </c>
      <c r="F22" s="71">
        <v>9</v>
      </c>
      <c r="G22" s="46">
        <f t="shared" si="0"/>
        <v>12</v>
      </c>
      <c r="H22" s="78">
        <v>0</v>
      </c>
      <c r="I22" s="76">
        <v>2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1468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8</v>
      </c>
      <c r="F31" s="71">
        <v>10</v>
      </c>
      <c r="G31" s="46">
        <f t="shared" si="5"/>
        <v>18</v>
      </c>
      <c r="H31" s="78">
        <v>0</v>
      </c>
      <c r="I31" s="76">
        <v>4</v>
      </c>
      <c r="J31" s="46">
        <f t="shared" si="6"/>
        <v>13</v>
      </c>
      <c r="K31" s="72">
        <v>1</v>
      </c>
      <c r="L31" s="15">
        <v>100</v>
      </c>
      <c r="M31" s="65">
        <f t="shared" si="2"/>
        <v>100</v>
      </c>
      <c r="N31" s="17" t="s">
        <v>1468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4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6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>
        <v>4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7" si="35">SUM(M177-O177)</f>
        <v>0</v>
      </c>
      <c r="Q177" s="90"/>
      <c r="R177" s="43">
        <f t="shared" ref="R177:R27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4</v>
      </c>
      <c r="F202" s="71"/>
      <c r="G202" s="46">
        <f t="shared" si="30"/>
        <v>4</v>
      </c>
      <c r="H202" s="78">
        <v>0</v>
      </c>
      <c r="I202" s="76">
        <v>0</v>
      </c>
      <c r="J202" s="46">
        <f t="shared" si="31"/>
        <v>4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121</v>
      </c>
      <c r="F215" s="71"/>
      <c r="G215" s="46">
        <f t="shared" si="30"/>
        <v>121</v>
      </c>
      <c r="H215" s="78">
        <v>0</v>
      </c>
      <c r="I215" s="76">
        <v>50</v>
      </c>
      <c r="J215" s="46">
        <f t="shared" si="31"/>
        <v>69</v>
      </c>
      <c r="K215" s="72">
        <v>2</v>
      </c>
      <c r="L215" s="20">
        <v>10</v>
      </c>
      <c r="M215" s="65">
        <f>+L215*K215</f>
        <v>20</v>
      </c>
      <c r="N215" s="17" t="s">
        <v>1468</v>
      </c>
      <c r="O215" s="18"/>
      <c r="P215" s="122">
        <f>SUM(M215-O215)</f>
        <v>20</v>
      </c>
      <c r="Q215" s="90">
        <v>10.4</v>
      </c>
      <c r="R215" s="43">
        <f>+K215*Q215</f>
        <v>20.8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7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2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31</v>
      </c>
      <c r="F217" s="71"/>
      <c r="G217" s="46">
        <f t="shared" si="30"/>
        <v>31</v>
      </c>
      <c r="H217" s="78">
        <v>0</v>
      </c>
      <c r="I217" s="76">
        <v>1</v>
      </c>
      <c r="J217" s="46">
        <f t="shared" si="31"/>
        <v>30</v>
      </c>
      <c r="K217" s="72"/>
      <c r="L217" s="20">
        <v>10</v>
      </c>
      <c r="M217" s="65">
        <f t="shared" si="34"/>
        <v>0</v>
      </c>
      <c r="N217" s="17" t="s">
        <v>1441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282</v>
      </c>
      <c r="F224" s="71"/>
      <c r="G224" s="46">
        <f t="shared" si="30"/>
        <v>282</v>
      </c>
      <c r="H224" s="78">
        <v>0</v>
      </c>
      <c r="I224" s="76">
        <v>0</v>
      </c>
      <c r="J224" s="46">
        <f t="shared" si="31"/>
        <v>232</v>
      </c>
      <c r="K224" s="72">
        <v>50</v>
      </c>
      <c r="L224" s="20">
        <v>0</v>
      </c>
      <c r="M224" s="65">
        <f t="shared" si="34"/>
        <v>0</v>
      </c>
      <c r="N224" s="17" t="s">
        <v>1468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>
        <v>50</v>
      </c>
      <c r="G226" s="46">
        <f t="shared" si="30"/>
        <v>50</v>
      </c>
      <c r="H226" s="78">
        <v>0</v>
      </c>
      <c r="I226" s="76">
        <v>0</v>
      </c>
      <c r="J226" s="46">
        <f t="shared" si="31"/>
        <v>50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77" si="40">E231+F231</f>
        <v>0</v>
      </c>
      <c r="H231" s="78">
        <v>0</v>
      </c>
      <c r="I231" s="76">
        <v>0</v>
      </c>
      <c r="J231" s="46">
        <f t="shared" ref="J231:J27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9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7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54"/>
        <v>0</v>
      </c>
      <c r="N259" s="17" t="s">
        <v>1454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+'20'!J260</f>
        <v>2</v>
      </c>
      <c r="F260" s="71"/>
      <c r="G260" s="46">
        <f t="shared" si="42"/>
        <v>2</v>
      </c>
      <c r="H260" s="78">
        <v>0</v>
      </c>
      <c r="I260" s="76">
        <v>0</v>
      </c>
      <c r="J260" s="46">
        <f t="shared" si="50"/>
        <v>2</v>
      </c>
      <c r="K260" s="72"/>
      <c r="L260" s="20">
        <v>60</v>
      </c>
      <c r="M260" s="65">
        <f t="shared" si="54"/>
        <v>0</v>
      </c>
      <c r="N260" s="17" t="s">
        <v>1454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+'20'!J263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>
        <v>10</v>
      </c>
      <c r="M264" s="65">
        <f t="shared" si="54"/>
        <v>0</v>
      </c>
      <c r="N264" s="17" t="s">
        <v>1454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+'20'!J265</f>
        <v>3</v>
      </c>
      <c r="F265" s="71"/>
      <c r="G265" s="46">
        <f t="shared" si="42"/>
        <v>3</v>
      </c>
      <c r="H265" s="78">
        <v>0</v>
      </c>
      <c r="I265" s="76">
        <v>0</v>
      </c>
      <c r="J265" s="46">
        <f t="shared" si="50"/>
        <v>0</v>
      </c>
      <c r="K265" s="72">
        <v>3</v>
      </c>
      <c r="L265" s="20">
        <v>29</v>
      </c>
      <c r="M265" s="65">
        <f t="shared" si="54"/>
        <v>87</v>
      </c>
      <c r="N265" s="17" t="s">
        <v>1454</v>
      </c>
      <c r="O265" s="18">
        <v>27</v>
      </c>
      <c r="P265" s="122">
        <f t="shared" si="35"/>
        <v>60</v>
      </c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+'20'!J266</f>
        <v>4</v>
      </c>
      <c r="F266" s="71"/>
      <c r="G266" s="46">
        <f t="shared" si="42"/>
        <v>4</v>
      </c>
      <c r="H266" s="78">
        <v>0</v>
      </c>
      <c r="I266" s="76">
        <v>0</v>
      </c>
      <c r="J266" s="46">
        <f t="shared" si="50"/>
        <v>0</v>
      </c>
      <c r="K266" s="72">
        <v>4</v>
      </c>
      <c r="L266" s="20">
        <v>29</v>
      </c>
      <c r="M266" s="65">
        <f t="shared" si="54"/>
        <v>116</v>
      </c>
      <c r="N266" s="17" t="s">
        <v>1454</v>
      </c>
      <c r="O266" s="18">
        <v>36</v>
      </c>
      <c r="P266" s="122">
        <f t="shared" si="35"/>
        <v>80</v>
      </c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+'20'!J267</f>
        <v>3</v>
      </c>
      <c r="F267" s="71"/>
      <c r="G267" s="46">
        <f t="shared" si="42"/>
        <v>3</v>
      </c>
      <c r="H267" s="78">
        <v>0</v>
      </c>
      <c r="I267" s="76">
        <v>0</v>
      </c>
      <c r="J267" s="46">
        <f t="shared" si="50"/>
        <v>0</v>
      </c>
      <c r="K267" s="72">
        <v>3</v>
      </c>
      <c r="L267" s="20">
        <v>29</v>
      </c>
      <c r="M267" s="65">
        <f t="shared" si="54"/>
        <v>87</v>
      </c>
      <c r="N267" s="17" t="s">
        <v>1454</v>
      </c>
      <c r="O267" s="18">
        <v>47</v>
      </c>
      <c r="P267" s="122">
        <f t="shared" si="35"/>
        <v>40</v>
      </c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+'20'!J268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>
        <v>29</v>
      </c>
      <c r="M268" s="65">
        <f t="shared" si="54"/>
        <v>0</v>
      </c>
      <c r="N268" s="17" t="s">
        <v>1454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+'20'!J269</f>
        <v>5</v>
      </c>
      <c r="F269" s="71"/>
      <c r="G269" s="46">
        <f t="shared" si="42"/>
        <v>5</v>
      </c>
      <c r="H269" s="78">
        <v>0</v>
      </c>
      <c r="I269" s="76">
        <v>0</v>
      </c>
      <c r="J269" s="46">
        <f t="shared" si="50"/>
        <v>1</v>
      </c>
      <c r="K269" s="72">
        <v>4</v>
      </c>
      <c r="L269" s="20">
        <v>29</v>
      </c>
      <c r="M269" s="65">
        <f t="shared" si="54"/>
        <v>116</v>
      </c>
      <c r="N269" s="17" t="s">
        <v>1454</v>
      </c>
      <c r="O269" s="18">
        <v>36</v>
      </c>
      <c r="P269" s="122">
        <f t="shared" si="35"/>
        <v>80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2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2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122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122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>
        <f>+'20'!J276</f>
        <v>0</v>
      </c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5.5" x14ac:dyDescent="0.55000000000000004">
      <c r="A276" s="10"/>
      <c r="B276" s="10"/>
      <c r="C276" s="19"/>
      <c r="D276" s="10"/>
      <c r="E276" s="64"/>
      <c r="F276" s="71"/>
      <c r="G276" s="46"/>
      <c r="H276" s="78"/>
      <c r="I276" s="76"/>
      <c r="J276" s="46"/>
      <c r="K276" s="72"/>
      <c r="L276" s="20"/>
      <c r="M276" s="65"/>
      <c r="N276" s="17"/>
      <c r="O276" s="18"/>
      <c r="P276" s="23"/>
      <c r="Q276" s="90"/>
      <c r="R276" s="43"/>
    </row>
    <row r="277" spans="1:19" ht="25.5" x14ac:dyDescent="0.55000000000000004">
      <c r="A277" s="10"/>
      <c r="B277" s="10"/>
      <c r="C277" s="19"/>
      <c r="D277" s="10"/>
      <c r="E277" s="64">
        <f>+'20'!J277</f>
        <v>0</v>
      </c>
      <c r="F277" s="71"/>
      <c r="G277" s="46">
        <f t="shared" si="40"/>
        <v>0</v>
      </c>
      <c r="H277" s="78">
        <v>0</v>
      </c>
      <c r="I277" s="76">
        <v>0</v>
      </c>
      <c r="J277" s="46">
        <f t="shared" si="41"/>
        <v>0</v>
      </c>
      <c r="K277" s="72"/>
      <c r="L277" s="20"/>
      <c r="M277" s="65">
        <f t="shared" si="54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6"/>
        <v>0</v>
      </c>
    </row>
    <row r="278" spans="1:19" ht="24" customHeight="1" x14ac:dyDescent="0.55000000000000004">
      <c r="A278" s="10"/>
      <c r="B278" s="10"/>
      <c r="C278" s="19"/>
      <c r="D278" s="10"/>
      <c r="E278" s="64"/>
      <c r="F278" s="71"/>
      <c r="G278" s="46">
        <f t="shared" ref="G278" si="55">E278+F278</f>
        <v>0</v>
      </c>
      <c r="H278" s="78">
        <v>0</v>
      </c>
      <c r="I278" s="76">
        <v>0</v>
      </c>
      <c r="J278" s="46">
        <f t="shared" ref="J278" si="56">+G278-H278-K278-I278</f>
        <v>0</v>
      </c>
      <c r="K278" s="72"/>
      <c r="L278" s="20"/>
      <c r="M278" s="65">
        <f t="shared" ref="M278" si="57">+L278*K278</f>
        <v>0</v>
      </c>
      <c r="N278" s="17" t="s">
        <v>16</v>
      </c>
      <c r="O278" s="18"/>
      <c r="P278" s="23">
        <f t="shared" ref="P278" si="58">SUM(M278-O278)</f>
        <v>0</v>
      </c>
      <c r="Q278" s="90"/>
      <c r="R278" s="43">
        <f t="shared" ref="R278" si="59">+K278*Q278</f>
        <v>0</v>
      </c>
    </row>
    <row r="279" spans="1:19" ht="25.5" x14ac:dyDescent="0.55000000000000004">
      <c r="A279" s="1"/>
      <c r="E279" s="1"/>
      <c r="F279" s="1"/>
      <c r="G279" s="24"/>
      <c r="H279" s="25"/>
      <c r="I279" s="25"/>
      <c r="J279" s="24"/>
      <c r="K279" s="24"/>
      <c r="L279" s="26"/>
      <c r="M279" s="28"/>
      <c r="N279" s="27"/>
      <c r="O279" s="18">
        <v>0</v>
      </c>
      <c r="P279" s="74" t="s">
        <v>213</v>
      </c>
      <c r="R279" s="75">
        <f>SUM(R5:R278)</f>
        <v>351.46</v>
      </c>
      <c r="S279" s="75"/>
    </row>
    <row r="280" spans="1:19" ht="25.5" customHeight="1" x14ac:dyDescent="0.5">
      <c r="A280" s="1"/>
      <c r="E280" s="1"/>
      <c r="F280" s="1"/>
      <c r="G280" s="24"/>
      <c r="H280" s="25"/>
      <c r="I280" s="25"/>
      <c r="J280" s="24"/>
      <c r="K280" s="106" t="s">
        <v>212</v>
      </c>
      <c r="L280" s="107"/>
      <c r="M280" s="30">
        <f>+O279</f>
        <v>0</v>
      </c>
      <c r="N280" s="27"/>
      <c r="O280" s="29"/>
    </row>
    <row r="281" spans="1:19" ht="25.5" x14ac:dyDescent="0.55000000000000004">
      <c r="A281" s="1"/>
      <c r="E281" s="1"/>
      <c r="F281" s="1"/>
      <c r="G281" s="31"/>
      <c r="J281" s="31"/>
      <c r="K281" s="32"/>
      <c r="L281" s="95" t="s">
        <v>202</v>
      </c>
      <c r="M281" s="95"/>
      <c r="N281" s="33">
        <f>SUM(M5:M280)</f>
        <v>1286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203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204</v>
      </c>
      <c r="M283" s="35"/>
      <c r="N283" s="36">
        <f>SUM(O283:AF283)</f>
        <v>450</v>
      </c>
      <c r="O283" s="2">
        <v>300</v>
      </c>
      <c r="P283" s="2">
        <v>150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205</v>
      </c>
      <c r="M284" s="35"/>
      <c r="N284" s="36">
        <v>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206</v>
      </c>
      <c r="M285" s="35"/>
      <c r="N285" s="36"/>
    </row>
    <row r="286" spans="1:19" ht="25.5" x14ac:dyDescent="0.55000000000000004">
      <c r="A286" s="1"/>
      <c r="E286" s="1"/>
      <c r="F286" s="1"/>
      <c r="G286" s="31"/>
      <c r="J286" s="31"/>
      <c r="L286" s="34" t="s">
        <v>207</v>
      </c>
      <c r="M286" s="35"/>
      <c r="N286" s="37">
        <f>SUM(O5:O279)</f>
        <v>171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208</v>
      </c>
      <c r="M287" s="35"/>
      <c r="N287" s="33">
        <f>N281-N282-N283-N285-N286</f>
        <v>665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209</v>
      </c>
      <c r="M288" s="35"/>
      <c r="N288" s="37">
        <v>665</v>
      </c>
    </row>
    <row r="289" spans="1:14" ht="25.5" x14ac:dyDescent="0.55000000000000004">
      <c r="A289" s="1"/>
      <c r="E289" s="1"/>
      <c r="F289" s="1"/>
      <c r="G289" s="31"/>
      <c r="J289" s="31"/>
      <c r="L289" s="34" t="s">
        <v>210</v>
      </c>
      <c r="M289" s="35"/>
      <c r="N289" s="33">
        <f>+N288-N287</f>
        <v>0</v>
      </c>
    </row>
    <row r="290" spans="1:14" ht="25.5" x14ac:dyDescent="0.55000000000000004">
      <c r="E290" s="1"/>
      <c r="F290" s="1"/>
      <c r="J290" s="2"/>
      <c r="L290" s="34" t="s">
        <v>211</v>
      </c>
      <c r="M290" s="35"/>
      <c r="N290" s="33">
        <f>+N288-N287</f>
        <v>0</v>
      </c>
    </row>
    <row r="291" spans="1:14" x14ac:dyDescent="0.5">
      <c r="J291" s="2"/>
      <c r="L291" s="2"/>
    </row>
    <row r="292" spans="1:14" ht="25.5" x14ac:dyDescent="0.55000000000000004">
      <c r="J292" s="2"/>
      <c r="L292" s="73" t="s">
        <v>272</v>
      </c>
      <c r="M292" s="2" t="s">
        <v>307</v>
      </c>
    </row>
    <row r="293" spans="1:14" x14ac:dyDescent="0.5">
      <c r="J293" s="2"/>
      <c r="L293" s="2"/>
    </row>
    <row r="294" spans="1:14" x14ac:dyDescent="0.5">
      <c r="J294" s="2"/>
      <c r="L294" s="2"/>
    </row>
    <row r="295" spans="1:14" x14ac:dyDescent="0.5">
      <c r="J295" s="2"/>
      <c r="L295" s="2"/>
    </row>
    <row r="296" spans="1:14" x14ac:dyDescent="0.5">
      <c r="J296" s="2"/>
      <c r="L296" s="2"/>
    </row>
    <row r="297" spans="1:14" x14ac:dyDescent="0.5">
      <c r="J297" s="2"/>
      <c r="L297" s="2"/>
    </row>
    <row r="298" spans="1:14" x14ac:dyDescent="0.5">
      <c r="J298" s="2"/>
      <c r="L298" s="2"/>
    </row>
    <row r="299" spans="1:14" x14ac:dyDescent="0.5">
      <c r="J299" s="2"/>
      <c r="L299" s="2"/>
    </row>
    <row r="300" spans="1:14" x14ac:dyDescent="0.5">
      <c r="J300" s="2"/>
      <c r="L300" s="2"/>
    </row>
    <row r="301" spans="1:14" x14ac:dyDescent="0.5">
      <c r="J301" s="2"/>
      <c r="L301" s="2"/>
    </row>
    <row r="302" spans="1:14" x14ac:dyDescent="0.5">
      <c r="J302" s="2"/>
      <c r="L302" s="2"/>
    </row>
    <row r="303" spans="1:14" x14ac:dyDescent="0.5">
      <c r="J303" s="2"/>
      <c r="L303" s="2"/>
    </row>
    <row r="304" spans="1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  <row r="365" spans="10:12" x14ac:dyDescent="0.5">
      <c r="J365" s="2"/>
      <c r="L365" s="2"/>
    </row>
  </sheetData>
  <autoFilter ref="A1:S29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62"/>
  <sheetViews>
    <sheetView zoomScale="70" zoomScaleNormal="70" workbookViewId="0">
      <pane xSplit="10" ySplit="4" topLeftCell="K261" activePane="bottomRight" state="frozen"/>
      <selection activeCell="B270" sqref="B270"/>
      <selection pane="topRight" activeCell="B270" sqref="B270"/>
      <selection pane="bottomLeft" activeCell="B270" sqref="B270"/>
      <selection pane="bottomRight" activeCell="C280" sqref="C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1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2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1439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74" si="35">SUM(M177-O177)</f>
        <v>0</v>
      </c>
      <c r="Q177" s="90"/>
      <c r="R177" s="43">
        <f t="shared" ref="R177:R27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4</v>
      </c>
      <c r="F202" s="71"/>
      <c r="G202" s="46">
        <f t="shared" si="30"/>
        <v>4</v>
      </c>
      <c r="H202" s="78">
        <v>0</v>
      </c>
      <c r="I202" s="76">
        <v>0</v>
      </c>
      <c r="J202" s="46">
        <f t="shared" si="31"/>
        <v>4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5</v>
      </c>
      <c r="F203" s="71"/>
      <c r="G203" s="46">
        <f t="shared" si="30"/>
        <v>5</v>
      </c>
      <c r="H203" s="78">
        <v>0</v>
      </c>
      <c r="I203" s="76">
        <v>0</v>
      </c>
      <c r="J203" s="46">
        <f t="shared" si="31"/>
        <v>5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69</v>
      </c>
      <c r="F215" s="71"/>
      <c r="G215" s="46">
        <f t="shared" si="30"/>
        <v>69</v>
      </c>
      <c r="H215" s="78">
        <v>0</v>
      </c>
      <c r="I215" s="76">
        <v>0</v>
      </c>
      <c r="J215" s="46">
        <f t="shared" si="31"/>
        <v>69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7</v>
      </c>
      <c r="F216" s="71"/>
      <c r="G216" s="46">
        <f t="shared" si="30"/>
        <v>7</v>
      </c>
      <c r="H216" s="78">
        <v>0</v>
      </c>
      <c r="I216" s="76">
        <v>0</v>
      </c>
      <c r="J216" s="46">
        <f t="shared" si="31"/>
        <v>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30</v>
      </c>
      <c r="F217" s="71"/>
      <c r="G217" s="46">
        <f t="shared" si="30"/>
        <v>30</v>
      </c>
      <c r="H217" s="78">
        <v>0</v>
      </c>
      <c r="I217" s="76">
        <v>0</v>
      </c>
      <c r="J217" s="46">
        <f t="shared" si="31"/>
        <v>30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211</v>
      </c>
      <c r="F224" s="71"/>
      <c r="G224" s="46">
        <f t="shared" si="30"/>
        <v>211</v>
      </c>
      <c r="H224" s="78">
        <v>0</v>
      </c>
      <c r="I224" s="76">
        <v>0</v>
      </c>
      <c r="J224" s="46">
        <f t="shared" si="31"/>
        <v>211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50</v>
      </c>
      <c r="F226" s="71"/>
      <c r="G226" s="46">
        <f t="shared" si="30"/>
        <v>50</v>
      </c>
      <c r="H226" s="78">
        <v>0</v>
      </c>
      <c r="I226" s="76">
        <v>0</v>
      </c>
      <c r="J226" s="46">
        <f t="shared" si="31"/>
        <v>0</v>
      </c>
      <c r="K226" s="72">
        <v>50</v>
      </c>
      <c r="L226" s="20">
        <v>35</v>
      </c>
      <c r="M226" s="65">
        <f t="shared" si="34"/>
        <v>1750</v>
      </c>
      <c r="N226" s="17" t="s">
        <v>16</v>
      </c>
      <c r="O226" s="18"/>
      <c r="P226" s="122">
        <f t="shared" si="35"/>
        <v>1750</v>
      </c>
      <c r="Q226" s="90">
        <v>23.7</v>
      </c>
      <c r="R226" s="43">
        <f t="shared" si="36"/>
        <v>1185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74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74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74" si="54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54"/>
        <v>0</v>
      </c>
      <c r="N259" s="17" t="s">
        <v>1454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+'21'!J260</f>
        <v>2</v>
      </c>
      <c r="F260" s="71"/>
      <c r="G260" s="46">
        <f t="shared" si="42"/>
        <v>2</v>
      </c>
      <c r="H260" s="78">
        <v>0</v>
      </c>
      <c r="I260" s="76">
        <v>0</v>
      </c>
      <c r="J260" s="46">
        <f t="shared" si="50"/>
        <v>2</v>
      </c>
      <c r="K260" s="72"/>
      <c r="L260" s="20">
        <v>60</v>
      </c>
      <c r="M260" s="65">
        <f t="shared" si="54"/>
        <v>0</v>
      </c>
      <c r="N260" s="17" t="s">
        <v>1454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+'21'!J263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>
        <v>10</v>
      </c>
      <c r="M264" s="65">
        <f t="shared" si="54"/>
        <v>0</v>
      </c>
      <c r="N264" s="17" t="s">
        <v>1454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>
        <v>29</v>
      </c>
      <c r="M265" s="65">
        <f t="shared" si="54"/>
        <v>0</v>
      </c>
      <c r="N265" s="17" t="s">
        <v>1454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>
        <v>29</v>
      </c>
      <c r="M266" s="65">
        <f t="shared" si="54"/>
        <v>0</v>
      </c>
      <c r="N266" s="17" t="s">
        <v>1454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>
        <v>29</v>
      </c>
      <c r="M267" s="65">
        <f t="shared" si="54"/>
        <v>0</v>
      </c>
      <c r="N267" s="17" t="s">
        <v>1454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+'21'!J268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>
        <v>29</v>
      </c>
      <c r="M268" s="65">
        <f t="shared" si="54"/>
        <v>0</v>
      </c>
      <c r="N268" s="17" t="s">
        <v>1454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+'21'!J269</f>
        <v>1</v>
      </c>
      <c r="F269" s="71"/>
      <c r="G269" s="46">
        <f t="shared" si="42"/>
        <v>1</v>
      </c>
      <c r="H269" s="78">
        <v>1</v>
      </c>
      <c r="I269" s="76">
        <v>0</v>
      </c>
      <c r="J269" s="46">
        <f t="shared" si="50"/>
        <v>0</v>
      </c>
      <c r="K269" s="72"/>
      <c r="L269" s="20">
        <v>29</v>
      </c>
      <c r="M269" s="65">
        <f t="shared" si="54"/>
        <v>0</v>
      </c>
      <c r="N269" s="17" t="s">
        <v>1454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>
        <f>+'21'!J274</f>
        <v>0</v>
      </c>
      <c r="F273" s="71"/>
      <c r="G273" s="46">
        <f t="shared" si="42"/>
        <v>0</v>
      </c>
      <c r="H273" s="78">
        <v>0</v>
      </c>
      <c r="I273" s="76">
        <v>0</v>
      </c>
      <c r="J273" s="46">
        <f t="shared" si="50"/>
        <v>0</v>
      </c>
      <c r="K273" s="72"/>
      <c r="L273" s="20"/>
      <c r="M273" s="65">
        <f t="shared" si="54"/>
        <v>0</v>
      </c>
      <c r="N273" s="17"/>
      <c r="O273" s="18"/>
      <c r="P273" s="23">
        <f t="shared" si="35"/>
        <v>0</v>
      </c>
      <c r="Q273" s="90"/>
      <c r="R273" s="43">
        <f t="shared" si="36"/>
        <v>0</v>
      </c>
    </row>
    <row r="274" spans="1:19" ht="25.5" x14ac:dyDescent="0.55000000000000004">
      <c r="A274" s="10"/>
      <c r="B274" s="10"/>
      <c r="C274" s="19"/>
      <c r="D274" s="10"/>
      <c r="E274" s="64">
        <f>+'21'!J277</f>
        <v>0</v>
      </c>
      <c r="F274" s="71"/>
      <c r="G274" s="46">
        <f t="shared" si="42"/>
        <v>0</v>
      </c>
      <c r="H274" s="78">
        <v>0</v>
      </c>
      <c r="I274" s="76">
        <v>0</v>
      </c>
      <c r="J274" s="46">
        <f t="shared" si="50"/>
        <v>0</v>
      </c>
      <c r="K274" s="72"/>
      <c r="L274" s="20"/>
      <c r="M274" s="65">
        <f t="shared" si="54"/>
        <v>0</v>
      </c>
      <c r="N274" s="17"/>
      <c r="O274" s="18"/>
      <c r="P274" s="23">
        <f t="shared" si="35"/>
        <v>0</v>
      </c>
      <c r="Q274" s="90"/>
      <c r="R274" s="43">
        <f t="shared" si="36"/>
        <v>0</v>
      </c>
    </row>
    <row r="275" spans="1:19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5">E275+F275</f>
        <v>0</v>
      </c>
      <c r="H275" s="78">
        <v>0</v>
      </c>
      <c r="I275" s="76">
        <v>0</v>
      </c>
      <c r="J275" s="46">
        <f t="shared" ref="J275" si="56">+G275-H275-K275-I275</f>
        <v>0</v>
      </c>
      <c r="K275" s="72"/>
      <c r="L275" s="20"/>
      <c r="M275" s="65">
        <f t="shared" ref="M275" si="57">+L275*K275</f>
        <v>0</v>
      </c>
      <c r="N275" s="17" t="s">
        <v>16</v>
      </c>
      <c r="O275" s="18"/>
      <c r="P275" s="23">
        <f t="shared" ref="P275" si="58">SUM(M275-O275)</f>
        <v>0</v>
      </c>
      <c r="Q275" s="90"/>
      <c r="R275" s="43">
        <f t="shared" ref="R275" si="59">+K275*Q275</f>
        <v>0</v>
      </c>
    </row>
    <row r="276" spans="1:19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R276" s="75">
        <f>SUM(R5:R275)</f>
        <v>1221.43</v>
      </c>
      <c r="S276" s="75"/>
    </row>
    <row r="277" spans="1:19" ht="25.5" customHeight="1" x14ac:dyDescent="0.5">
      <c r="A277" s="1"/>
      <c r="E277" s="1"/>
      <c r="F277" s="1"/>
      <c r="G277" s="24"/>
      <c r="H277" s="25"/>
      <c r="I277" s="25"/>
      <c r="J277" s="24"/>
      <c r="K277" s="106" t="s">
        <v>212</v>
      </c>
      <c r="L277" s="107"/>
      <c r="M277" s="30">
        <f>+O276</f>
        <v>0</v>
      </c>
      <c r="N277" s="27"/>
      <c r="O277" s="29"/>
    </row>
    <row r="278" spans="1:19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1850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/>
    </row>
    <row r="280" spans="1:19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1750</v>
      </c>
      <c r="O280" s="2">
        <v>1750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100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100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19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19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62"/>
  <sheetViews>
    <sheetView zoomScale="70" zoomScaleNormal="70" workbookViewId="0">
      <pane xSplit="10" ySplit="4" topLeftCell="K267" activePane="bottomRight" state="frozen"/>
      <selection activeCell="B270" sqref="B270"/>
      <selection pane="topRight" activeCell="B270" sqref="B270"/>
      <selection pane="bottomLeft" activeCell="B270" sqref="B270"/>
      <selection pane="bottomRight" activeCell="C283" sqref="C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44</v>
      </c>
      <c r="F6" s="71">
        <v>20</v>
      </c>
      <c r="G6" s="46">
        <f t="shared" si="0"/>
        <v>64</v>
      </c>
      <c r="H6" s="78">
        <v>0</v>
      </c>
      <c r="I6" s="76">
        <v>20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1471</v>
      </c>
      <c r="O6" s="18">
        <v>60</v>
      </c>
      <c r="P6" s="122">
        <f t="shared" ref="P6:P47" si="3">SUM(M6-O6)</f>
        <v>240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/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1439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30</v>
      </c>
      <c r="P20" s="122">
        <f t="shared" si="3"/>
        <v>165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80</v>
      </c>
      <c r="P22" s="122">
        <f t="shared" si="3"/>
        <v>320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60</v>
      </c>
      <c r="P32" s="122">
        <f>SUM(M32-O32)</f>
        <v>330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22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6</v>
      </c>
      <c r="F39" s="71">
        <v>3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50</v>
      </c>
      <c r="P53" s="122">
        <f>SUM(M53-O53)</f>
        <v>150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40</v>
      </c>
      <c r="P62" s="122">
        <f t="shared" si="7"/>
        <v>80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7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/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1439</v>
      </c>
      <c r="O65" s="18">
        <v>50</v>
      </c>
      <c r="P65" s="23">
        <f t="shared" si="7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30</v>
      </c>
      <c r="P74" s="122">
        <f t="shared" si="7"/>
        <v>120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>
        <v>2</v>
      </c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4"/>
        <v>5</v>
      </c>
      <c r="H112" s="78">
        <v>0</v>
      </c>
      <c r="I112" s="76">
        <v>0</v>
      </c>
      <c r="J112" s="46">
        <f t="shared" si="25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16</v>
      </c>
      <c r="F113" s="71"/>
      <c r="G113" s="46">
        <f t="shared" si="24"/>
        <v>16</v>
      </c>
      <c r="H113" s="78">
        <v>0</v>
      </c>
      <c r="I113" s="76">
        <v>0</v>
      </c>
      <c r="J113" s="46">
        <f t="shared" si="25"/>
        <v>12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>
        <v>40</v>
      </c>
      <c r="P113" s="122">
        <f t="shared" si="27"/>
        <v>180</v>
      </c>
      <c r="Q113" s="121">
        <v>22.55</v>
      </c>
      <c r="R113" s="43">
        <f t="shared" si="10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4"/>
        <v>7</v>
      </c>
      <c r="H115" s="78">
        <v>0</v>
      </c>
      <c r="I115" s="76">
        <v>0</v>
      </c>
      <c r="J115" s="46">
        <f t="shared" si="25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4"/>
        <v>3</v>
      </c>
      <c r="H116" s="78">
        <v>0</v>
      </c>
      <c r="I116" s="76">
        <v>0</v>
      </c>
      <c r="J116" s="46">
        <f t="shared" si="25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3</v>
      </c>
      <c r="F117" s="71"/>
      <c r="G117" s="46">
        <f t="shared" si="24"/>
        <v>3</v>
      </c>
      <c r="H117" s="78">
        <v>0</v>
      </c>
      <c r="I117" s="76">
        <v>0</v>
      </c>
      <c r="J117" s="46">
        <f t="shared" si="25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>
        <v>2</v>
      </c>
      <c r="G131" s="46">
        <f t="shared" si="24"/>
        <v>4</v>
      </c>
      <c r="H131" s="78">
        <v>0</v>
      </c>
      <c r="I131" s="76">
        <v>0</v>
      </c>
      <c r="J131" s="46">
        <f t="shared" si="25"/>
        <v>1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50</v>
      </c>
      <c r="P131" s="122">
        <f t="shared" si="9"/>
        <v>100</v>
      </c>
      <c r="Q131" s="90">
        <v>9.91</v>
      </c>
      <c r="R131" s="43">
        <f t="shared" si="10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4"/>
        <v>2</v>
      </c>
      <c r="H132" s="78">
        <v>0</v>
      </c>
      <c r="I132" s="76">
        <v>0</v>
      </c>
      <c r="J132" s="46">
        <f t="shared" si="25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22">
        <f t="shared" si="9"/>
        <v>30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10</v>
      </c>
      <c r="G133" s="46">
        <f t="shared" si="24"/>
        <v>10</v>
      </c>
      <c r="H133" s="78">
        <v>0</v>
      </c>
      <c r="I133" s="76">
        <v>0</v>
      </c>
      <c r="J133" s="46">
        <f t="shared" si="25"/>
        <v>0</v>
      </c>
      <c r="K133" s="72">
        <v>10</v>
      </c>
      <c r="L133" s="20">
        <v>50</v>
      </c>
      <c r="M133" s="65">
        <f t="shared" si="8"/>
        <v>500</v>
      </c>
      <c r="N133" s="17" t="s">
        <v>16</v>
      </c>
      <c r="O133" s="18">
        <v>100</v>
      </c>
      <c r="P133" s="122">
        <f t="shared" si="9"/>
        <v>400</v>
      </c>
      <c r="Q133" s="90">
        <v>24.21</v>
      </c>
      <c r="R133" s="43">
        <f t="shared" si="10"/>
        <v>242.10000000000002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10</v>
      </c>
      <c r="F175" s="71"/>
      <c r="G175" s="46">
        <f t="shared" si="31"/>
        <v>10</v>
      </c>
      <c r="H175" s="78">
        <v>0</v>
      </c>
      <c r="I175" s="76">
        <v>0</v>
      </c>
      <c r="J175" s="46">
        <f t="shared" si="32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10</v>
      </c>
      <c r="P175" s="122">
        <f>SUM(M175-O175)</f>
        <v>90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6" si="35">+L177*K177</f>
        <v>0</v>
      </c>
      <c r="N177" s="17" t="s">
        <v>16</v>
      </c>
      <c r="O177" s="18"/>
      <c r="P177" s="23">
        <f t="shared" ref="P177:P273" si="36">SUM(M177-O177)</f>
        <v>0</v>
      </c>
      <c r="Q177" s="90"/>
      <c r="R177" s="43">
        <f t="shared" ref="R177:R273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</v>
      </c>
      <c r="F185" s="71"/>
      <c r="G185" s="46">
        <f t="shared" si="31"/>
        <v>1</v>
      </c>
      <c r="H185" s="78">
        <v>0</v>
      </c>
      <c r="I185" s="76">
        <v>0</v>
      </c>
      <c r="J185" s="46">
        <f t="shared" si="32"/>
        <v>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2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</v>
      </c>
      <c r="F194" s="71"/>
      <c r="G194" s="46">
        <f t="shared" si="31"/>
        <v>2</v>
      </c>
      <c r="H194" s="78">
        <v>0</v>
      </c>
      <c r="I194" s="76">
        <v>0</v>
      </c>
      <c r="J194" s="46">
        <f t="shared" si="32"/>
        <v>2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9</v>
      </c>
      <c r="F201" s="71"/>
      <c r="G201" s="46">
        <f t="shared" si="31"/>
        <v>9</v>
      </c>
      <c r="H201" s="78">
        <v>0</v>
      </c>
      <c r="I201" s="76">
        <v>0</v>
      </c>
      <c r="J201" s="46">
        <f t="shared" si="32"/>
        <v>9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4</v>
      </c>
      <c r="F202" s="71"/>
      <c r="G202" s="46">
        <f t="shared" si="31"/>
        <v>4</v>
      </c>
      <c r="H202" s="78">
        <v>0</v>
      </c>
      <c r="I202" s="76">
        <v>0</v>
      </c>
      <c r="J202" s="46">
        <f t="shared" si="32"/>
        <v>3</v>
      </c>
      <c r="K202" s="72">
        <v>1</v>
      </c>
      <c r="L202" s="20">
        <v>90</v>
      </c>
      <c r="M202" s="65">
        <f t="shared" si="35"/>
        <v>90</v>
      </c>
      <c r="N202" s="17" t="s">
        <v>16</v>
      </c>
      <c r="O202" s="18"/>
      <c r="P202" s="122">
        <f t="shared" si="36"/>
        <v>90</v>
      </c>
      <c r="Q202" s="90">
        <v>60</v>
      </c>
      <c r="R202" s="43">
        <f t="shared" si="37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5</v>
      </c>
      <c r="F203" s="71"/>
      <c r="G203" s="46">
        <f t="shared" si="31"/>
        <v>5</v>
      </c>
      <c r="H203" s="78">
        <v>0</v>
      </c>
      <c r="I203" s="76">
        <v>0</v>
      </c>
      <c r="J203" s="46">
        <f t="shared" si="32"/>
        <v>4</v>
      </c>
      <c r="K203" s="72">
        <v>1</v>
      </c>
      <c r="L203" s="20">
        <v>90</v>
      </c>
      <c r="M203" s="65">
        <f t="shared" si="35"/>
        <v>90</v>
      </c>
      <c r="N203" s="17" t="s">
        <v>16</v>
      </c>
      <c r="O203" s="18"/>
      <c r="P203" s="122">
        <f t="shared" si="36"/>
        <v>90</v>
      </c>
      <c r="Q203" s="90">
        <v>60</v>
      </c>
      <c r="R203" s="43">
        <f t="shared" si="37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7</v>
      </c>
      <c r="F204" s="71"/>
      <c r="G204" s="46">
        <f t="shared" si="31"/>
        <v>7</v>
      </c>
      <c r="H204" s="78">
        <v>0</v>
      </c>
      <c r="I204" s="76">
        <v>0</v>
      </c>
      <c r="J204" s="46">
        <f t="shared" si="32"/>
        <v>7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</v>
      </c>
      <c r="F205" s="71"/>
      <c r="G205" s="46">
        <f t="shared" si="31"/>
        <v>2</v>
      </c>
      <c r="H205" s="78">
        <v>0</v>
      </c>
      <c r="I205" s="76">
        <v>0</v>
      </c>
      <c r="J205" s="46">
        <f t="shared" si="32"/>
        <v>2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5</v>
      </c>
      <c r="G209" s="46">
        <f t="shared" si="31"/>
        <v>5</v>
      </c>
      <c r="H209" s="78">
        <v>0</v>
      </c>
      <c r="I209" s="76">
        <v>0</v>
      </c>
      <c r="J209" s="46">
        <f t="shared" si="32"/>
        <v>5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69</v>
      </c>
      <c r="F215" s="71"/>
      <c r="G215" s="46">
        <f t="shared" si="31"/>
        <v>69</v>
      </c>
      <c r="H215" s="78">
        <v>0</v>
      </c>
      <c r="I215" s="76">
        <v>0</v>
      </c>
      <c r="J215" s="46">
        <f t="shared" si="32"/>
        <v>69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7</v>
      </c>
      <c r="F216" s="71"/>
      <c r="G216" s="46">
        <f t="shared" si="31"/>
        <v>7</v>
      </c>
      <c r="H216" s="78">
        <v>0</v>
      </c>
      <c r="I216" s="76">
        <v>0</v>
      </c>
      <c r="J216" s="46">
        <f t="shared" si="32"/>
        <v>7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30</v>
      </c>
      <c r="F217" s="71"/>
      <c r="G217" s="46">
        <f t="shared" si="31"/>
        <v>30</v>
      </c>
      <c r="H217" s="78">
        <v>0</v>
      </c>
      <c r="I217" s="76">
        <v>0</v>
      </c>
      <c r="J217" s="46">
        <f t="shared" si="32"/>
        <v>30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7</v>
      </c>
      <c r="F223" s="71"/>
      <c r="G223" s="46">
        <f t="shared" si="31"/>
        <v>7</v>
      </c>
      <c r="H223" s="78">
        <v>0</v>
      </c>
      <c r="I223" s="76">
        <v>0</v>
      </c>
      <c r="J223" s="46">
        <f t="shared" si="32"/>
        <v>7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211</v>
      </c>
      <c r="F224" s="71"/>
      <c r="G224" s="46">
        <f t="shared" si="31"/>
        <v>211</v>
      </c>
      <c r="H224" s="78">
        <v>0</v>
      </c>
      <c r="I224" s="76">
        <v>0</v>
      </c>
      <c r="J224" s="46">
        <f t="shared" si="32"/>
        <v>211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74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>
        <v>20</v>
      </c>
      <c r="G241" s="46">
        <f t="shared" si="43"/>
        <v>20</v>
      </c>
      <c r="H241" s="78">
        <v>0</v>
      </c>
      <c r="I241" s="76">
        <v>0</v>
      </c>
      <c r="J241" s="46">
        <f t="shared" si="44"/>
        <v>0</v>
      </c>
      <c r="K241" s="72">
        <v>20</v>
      </c>
      <c r="L241" s="20">
        <v>100</v>
      </c>
      <c r="M241" s="65">
        <f t="shared" si="45"/>
        <v>2000</v>
      </c>
      <c r="N241" s="17" t="s">
        <v>16</v>
      </c>
      <c r="O241" s="18">
        <v>600</v>
      </c>
      <c r="P241" s="23">
        <f t="shared" si="46"/>
        <v>1400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>
        <v>5</v>
      </c>
      <c r="G249" s="46">
        <f t="shared" si="43"/>
        <v>5</v>
      </c>
      <c r="H249" s="78">
        <v>0</v>
      </c>
      <c r="I249" s="76"/>
      <c r="J249" s="46">
        <f t="shared" si="44"/>
        <v>4</v>
      </c>
      <c r="K249" s="72">
        <v>1</v>
      </c>
      <c r="L249" s="20">
        <v>50</v>
      </c>
      <c r="M249" s="65">
        <f t="shared" si="35"/>
        <v>50</v>
      </c>
      <c r="N249" s="17" t="s">
        <v>1439</v>
      </c>
      <c r="O249" s="18">
        <v>50</v>
      </c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+'22'!J251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+'22'!J252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+'22'!J253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+'22'!J254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ref="J254:J274" si="54">+G254-H254-K254-I254</f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+'22'!J255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54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+'22'!J256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54"/>
        <v>0</v>
      </c>
      <c r="K256" s="72"/>
      <c r="L256" s="20">
        <v>29</v>
      </c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+'22'!J257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54"/>
        <v>0</v>
      </c>
      <c r="K257" s="72"/>
      <c r="L257" s="20">
        <v>29</v>
      </c>
      <c r="M257" s="65">
        <f t="shared" ref="M257:M274" si="55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7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+'22'!J258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54"/>
        <v>0</v>
      </c>
      <c r="K258" s="72"/>
      <c r="L258" s="20">
        <v>60</v>
      </c>
      <c r="M258" s="65">
        <f t="shared" si="55"/>
        <v>0</v>
      </c>
      <c r="N258" s="17" t="s">
        <v>1454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+'22'!J259</f>
        <v>0</v>
      </c>
      <c r="F259" s="71"/>
      <c r="G259" s="46">
        <f t="shared" si="43"/>
        <v>0</v>
      </c>
      <c r="H259" s="78">
        <v>0</v>
      </c>
      <c r="I259" s="76">
        <v>0</v>
      </c>
      <c r="J259" s="46">
        <f t="shared" si="54"/>
        <v>0</v>
      </c>
      <c r="K259" s="72"/>
      <c r="L259" s="20">
        <v>60</v>
      </c>
      <c r="M259" s="65">
        <f t="shared" si="55"/>
        <v>0</v>
      </c>
      <c r="N259" s="17" t="s">
        <v>1454</v>
      </c>
      <c r="O259" s="18"/>
      <c r="P259" s="23">
        <f t="shared" si="36"/>
        <v>0</v>
      </c>
      <c r="Q259" s="90"/>
      <c r="R259" s="43">
        <f t="shared" si="37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+'22'!J260</f>
        <v>2</v>
      </c>
      <c r="F260" s="71"/>
      <c r="G260" s="46">
        <f t="shared" si="43"/>
        <v>2</v>
      </c>
      <c r="H260" s="78">
        <v>0</v>
      </c>
      <c r="I260" s="76">
        <v>0</v>
      </c>
      <c r="J260" s="46">
        <f t="shared" si="54"/>
        <v>2</v>
      </c>
      <c r="K260" s="72"/>
      <c r="L260" s="20">
        <v>60</v>
      </c>
      <c r="M260" s="65">
        <f t="shared" si="55"/>
        <v>0</v>
      </c>
      <c r="N260" s="17" t="s">
        <v>1454</v>
      </c>
      <c r="O260" s="18"/>
      <c r="P260" s="23">
        <f t="shared" si="36"/>
        <v>0</v>
      </c>
      <c r="Q260" s="90"/>
      <c r="R260" s="43">
        <f t="shared" si="37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+'22'!J261</f>
        <v>0</v>
      </c>
      <c r="F261" s="71"/>
      <c r="G261" s="46">
        <f t="shared" si="43"/>
        <v>0</v>
      </c>
      <c r="H261" s="78">
        <v>0</v>
      </c>
      <c r="I261" s="76">
        <v>0</v>
      </c>
      <c r="J261" s="46">
        <f t="shared" si="54"/>
        <v>0</v>
      </c>
      <c r="K261" s="72"/>
      <c r="L261" s="20">
        <v>19</v>
      </c>
      <c r="M261" s="65">
        <f t="shared" si="55"/>
        <v>0</v>
      </c>
      <c r="N261" s="17" t="s">
        <v>1454</v>
      </c>
      <c r="O261" s="18"/>
      <c r="P261" s="23">
        <f t="shared" si="36"/>
        <v>0</v>
      </c>
      <c r="Q261" s="90"/>
      <c r="R261" s="43">
        <f t="shared" si="37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+'22'!J262</f>
        <v>0</v>
      </c>
      <c r="F262" s="71"/>
      <c r="G262" s="46">
        <f t="shared" si="43"/>
        <v>0</v>
      </c>
      <c r="H262" s="78">
        <v>0</v>
      </c>
      <c r="I262" s="76">
        <v>0</v>
      </c>
      <c r="J262" s="46">
        <f t="shared" si="54"/>
        <v>0</v>
      </c>
      <c r="K262" s="72"/>
      <c r="L262" s="20">
        <v>19</v>
      </c>
      <c r="M262" s="65">
        <f t="shared" si="55"/>
        <v>0</v>
      </c>
      <c r="N262" s="17" t="s">
        <v>1454</v>
      </c>
      <c r="O262" s="18"/>
      <c r="P262" s="23">
        <f t="shared" si="36"/>
        <v>0</v>
      </c>
      <c r="Q262" s="90"/>
      <c r="R262" s="43">
        <f t="shared" si="37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+'22'!J263</f>
        <v>2</v>
      </c>
      <c r="F263" s="71"/>
      <c r="G263" s="46">
        <f t="shared" si="43"/>
        <v>2</v>
      </c>
      <c r="H263" s="78">
        <v>0</v>
      </c>
      <c r="I263" s="76">
        <v>0</v>
      </c>
      <c r="J263" s="46">
        <f t="shared" si="54"/>
        <v>2</v>
      </c>
      <c r="K263" s="72"/>
      <c r="L263" s="20">
        <v>19</v>
      </c>
      <c r="M263" s="65">
        <f t="shared" si="55"/>
        <v>0</v>
      </c>
      <c r="N263" s="17" t="s">
        <v>1454</v>
      </c>
      <c r="O263" s="18"/>
      <c r="P263" s="23">
        <f t="shared" si="36"/>
        <v>0</v>
      </c>
      <c r="Q263" s="90"/>
      <c r="R263" s="43">
        <f t="shared" si="37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+'22'!J264</f>
        <v>0</v>
      </c>
      <c r="F264" s="71"/>
      <c r="G264" s="46">
        <f t="shared" si="43"/>
        <v>0</v>
      </c>
      <c r="H264" s="78">
        <v>0</v>
      </c>
      <c r="I264" s="76">
        <v>0</v>
      </c>
      <c r="J264" s="46">
        <f t="shared" si="54"/>
        <v>0</v>
      </c>
      <c r="K264" s="72"/>
      <c r="L264" s="20">
        <v>10</v>
      </c>
      <c r="M264" s="65">
        <f t="shared" si="55"/>
        <v>0</v>
      </c>
      <c r="N264" s="17" t="s">
        <v>1454</v>
      </c>
      <c r="O264" s="18"/>
      <c r="P264" s="23">
        <f t="shared" si="36"/>
        <v>0</v>
      </c>
      <c r="Q264" s="90"/>
      <c r="R264" s="43">
        <f t="shared" si="37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+'22'!J265</f>
        <v>0</v>
      </c>
      <c r="F265" s="71"/>
      <c r="G265" s="46">
        <f t="shared" si="43"/>
        <v>0</v>
      </c>
      <c r="H265" s="78">
        <v>0</v>
      </c>
      <c r="I265" s="76">
        <v>0</v>
      </c>
      <c r="J265" s="46">
        <f t="shared" si="54"/>
        <v>0</v>
      </c>
      <c r="K265" s="72"/>
      <c r="L265" s="20">
        <v>29</v>
      </c>
      <c r="M265" s="65">
        <f t="shared" si="55"/>
        <v>0</v>
      </c>
      <c r="N265" s="17" t="s">
        <v>1454</v>
      </c>
      <c r="O265" s="18"/>
      <c r="P265" s="23"/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+'22'!J266</f>
        <v>0</v>
      </c>
      <c r="F266" s="71"/>
      <c r="G266" s="46">
        <f t="shared" si="43"/>
        <v>0</v>
      </c>
      <c r="H266" s="78">
        <v>0</v>
      </c>
      <c r="I266" s="76">
        <v>0</v>
      </c>
      <c r="J266" s="46">
        <f t="shared" si="54"/>
        <v>0</v>
      </c>
      <c r="K266" s="72"/>
      <c r="L266" s="20">
        <v>29</v>
      </c>
      <c r="M266" s="65">
        <f t="shared" si="55"/>
        <v>0</v>
      </c>
      <c r="N266" s="17" t="s">
        <v>1454</v>
      </c>
      <c r="O266" s="18"/>
      <c r="P266" s="23"/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+'22'!J267</f>
        <v>0</v>
      </c>
      <c r="F267" s="71"/>
      <c r="G267" s="46">
        <f t="shared" si="43"/>
        <v>0</v>
      </c>
      <c r="H267" s="78">
        <v>0</v>
      </c>
      <c r="I267" s="76">
        <v>0</v>
      </c>
      <c r="J267" s="46">
        <f t="shared" si="54"/>
        <v>0</v>
      </c>
      <c r="K267" s="72"/>
      <c r="L267" s="20">
        <v>29</v>
      </c>
      <c r="M267" s="65">
        <f t="shared" si="55"/>
        <v>0</v>
      </c>
      <c r="N267" s="17" t="s">
        <v>1454</v>
      </c>
      <c r="O267" s="18"/>
      <c r="P267" s="23"/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+'22'!J268</f>
        <v>0</v>
      </c>
      <c r="F268" s="71"/>
      <c r="G268" s="46">
        <f t="shared" si="43"/>
        <v>0</v>
      </c>
      <c r="H268" s="78">
        <v>0</v>
      </c>
      <c r="I268" s="76">
        <v>0</v>
      </c>
      <c r="J268" s="46">
        <f t="shared" si="54"/>
        <v>0</v>
      </c>
      <c r="K268" s="72"/>
      <c r="L268" s="20">
        <v>29</v>
      </c>
      <c r="M268" s="65">
        <f t="shared" si="55"/>
        <v>0</v>
      </c>
      <c r="N268" s="17" t="s">
        <v>1454</v>
      </c>
      <c r="O268" s="18"/>
      <c r="P268" s="23">
        <f t="shared" si="36"/>
        <v>0</v>
      </c>
      <c r="Q268" s="90"/>
      <c r="R268" s="43">
        <f t="shared" si="37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+'22'!J269</f>
        <v>0</v>
      </c>
      <c r="F269" s="71"/>
      <c r="G269" s="46">
        <f t="shared" si="43"/>
        <v>0</v>
      </c>
      <c r="H269" s="78">
        <v>0</v>
      </c>
      <c r="I269" s="76">
        <v>0</v>
      </c>
      <c r="J269" s="46">
        <f t="shared" si="54"/>
        <v>0</v>
      </c>
      <c r="K269" s="72"/>
      <c r="L269" s="20">
        <v>29</v>
      </c>
      <c r="M269" s="65">
        <f t="shared" si="55"/>
        <v>0</v>
      </c>
      <c r="N269" s="17" t="s">
        <v>1454</v>
      </c>
      <c r="O269" s="18"/>
      <c r="P269" s="23">
        <f t="shared" si="36"/>
        <v>0</v>
      </c>
      <c r="Q269" s="90"/>
      <c r="R269" s="43">
        <f t="shared" si="37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>
        <f>+'22'!J273</f>
        <v>0</v>
      </c>
      <c r="F273" s="71"/>
      <c r="G273" s="46">
        <f t="shared" si="43"/>
        <v>0</v>
      </c>
      <c r="H273" s="78">
        <v>0</v>
      </c>
      <c r="I273" s="76">
        <v>0</v>
      </c>
      <c r="J273" s="46">
        <f t="shared" si="54"/>
        <v>0</v>
      </c>
      <c r="K273" s="72"/>
      <c r="L273" s="20"/>
      <c r="M273" s="65">
        <f t="shared" si="55"/>
        <v>0</v>
      </c>
      <c r="N273" s="17" t="s">
        <v>16</v>
      </c>
      <c r="O273" s="18"/>
      <c r="P273" s="23">
        <f t="shared" si="36"/>
        <v>0</v>
      </c>
      <c r="Q273" s="90"/>
      <c r="R273" s="43">
        <f t="shared" si="37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43"/>
        <v>0</v>
      </c>
      <c r="H274" s="78">
        <v>0</v>
      </c>
      <c r="I274" s="76">
        <v>0</v>
      </c>
      <c r="J274" s="46">
        <f t="shared" si="54"/>
        <v>0</v>
      </c>
      <c r="K274" s="72"/>
      <c r="L274" s="20"/>
      <c r="M274" s="65">
        <f t="shared" si="55"/>
        <v>0</v>
      </c>
      <c r="N274" s="17"/>
      <c r="O274" s="18"/>
      <c r="P274" s="23">
        <f t="shared" ref="P274" si="56">SUM(M274-O274)</f>
        <v>0</v>
      </c>
      <c r="Q274" s="90"/>
      <c r="R274" s="43">
        <f t="shared" ref="R274" si="57">+K274*Q274</f>
        <v>0</v>
      </c>
    </row>
    <row r="275" spans="1:19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8">E275+F275</f>
        <v>0</v>
      </c>
      <c r="H275" s="78">
        <v>0</v>
      </c>
      <c r="I275" s="76">
        <v>0</v>
      </c>
      <c r="J275" s="46">
        <f t="shared" ref="J275" si="59">+G275-H275-K275-I275</f>
        <v>0</v>
      </c>
      <c r="K275" s="72"/>
      <c r="L275" s="20"/>
      <c r="M275" s="65">
        <f t="shared" ref="M275" si="60">+L275*K275</f>
        <v>0</v>
      </c>
      <c r="N275" s="17" t="s">
        <v>16</v>
      </c>
      <c r="O275" s="18"/>
      <c r="P275" s="23">
        <f t="shared" ref="P275" si="61">SUM(M275-O275)</f>
        <v>0</v>
      </c>
      <c r="Q275" s="90"/>
      <c r="R275" s="43">
        <f t="shared" ref="R275" si="62">+K275*Q275</f>
        <v>0</v>
      </c>
    </row>
    <row r="276" spans="1:19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R276" s="75">
        <f>SUM(R5:R275)</f>
        <v>1372.5000000000002</v>
      </c>
      <c r="S276" s="75"/>
    </row>
    <row r="277" spans="1:19" ht="25.5" customHeight="1" x14ac:dyDescent="0.5">
      <c r="A277" s="1"/>
      <c r="E277" s="1"/>
      <c r="F277" s="1"/>
      <c r="G277" s="24"/>
      <c r="H277" s="25"/>
      <c r="I277" s="25"/>
      <c r="J277" s="24"/>
      <c r="K277" s="106" t="s">
        <v>212</v>
      </c>
      <c r="L277" s="107"/>
      <c r="M277" s="30">
        <f>+O276</f>
        <v>0</v>
      </c>
      <c r="N277" s="27"/>
      <c r="O277" s="29"/>
    </row>
    <row r="278" spans="1:19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5755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/>
    </row>
    <row r="280" spans="1:19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2650</v>
      </c>
      <c r="O280" s="2">
        <v>850</v>
      </c>
      <c r="P280" s="2">
        <v>1005</v>
      </c>
      <c r="Q280" s="2">
        <v>255</v>
      </c>
      <c r="R280" s="2">
        <v>540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1575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1530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1530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19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19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62"/>
  <sheetViews>
    <sheetView zoomScale="70" zoomScaleNormal="70" workbookViewId="0">
      <pane xSplit="10" ySplit="4" topLeftCell="K263" activePane="bottomRight" state="frozen"/>
      <selection activeCell="B270" sqref="B270"/>
      <selection pane="topRight" activeCell="B270" sqref="B270"/>
      <selection pane="bottomLeft" activeCell="B270" sqref="B270"/>
      <selection pane="bottomRight" activeCell="C282" sqref="C2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2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2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9</v>
      </c>
      <c r="F201" s="71"/>
      <c r="G201" s="46">
        <f t="shared" si="30"/>
        <v>9</v>
      </c>
      <c r="H201" s="78">
        <v>0</v>
      </c>
      <c r="I201" s="76">
        <v>0</v>
      </c>
      <c r="J201" s="46">
        <f t="shared" si="31"/>
        <v>9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3</v>
      </c>
      <c r="F202" s="71"/>
      <c r="G202" s="46">
        <f t="shared" si="30"/>
        <v>3</v>
      </c>
      <c r="H202" s="78">
        <v>0</v>
      </c>
      <c r="I202" s="76">
        <v>0</v>
      </c>
      <c r="J202" s="46">
        <f t="shared" si="31"/>
        <v>3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7</v>
      </c>
      <c r="F204" s="71"/>
      <c r="G204" s="46">
        <f t="shared" si="30"/>
        <v>7</v>
      </c>
      <c r="H204" s="78">
        <v>0</v>
      </c>
      <c r="I204" s="76">
        <v>0</v>
      </c>
      <c r="J204" s="46">
        <f t="shared" si="31"/>
        <v>7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69</v>
      </c>
      <c r="F215" s="71"/>
      <c r="G215" s="46">
        <f t="shared" si="30"/>
        <v>69</v>
      </c>
      <c r="H215" s="78">
        <v>0</v>
      </c>
      <c r="I215" s="76">
        <v>0</v>
      </c>
      <c r="J215" s="46">
        <f t="shared" si="31"/>
        <v>69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7</v>
      </c>
      <c r="F216" s="71"/>
      <c r="G216" s="46">
        <f t="shared" si="30"/>
        <v>7</v>
      </c>
      <c r="H216" s="78">
        <v>0</v>
      </c>
      <c r="I216" s="76">
        <v>0</v>
      </c>
      <c r="J216" s="46">
        <f t="shared" si="31"/>
        <v>5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2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30</v>
      </c>
      <c r="F217" s="71"/>
      <c r="G217" s="46">
        <f t="shared" si="30"/>
        <v>30</v>
      </c>
      <c r="H217" s="78">
        <v>0</v>
      </c>
      <c r="I217" s="76">
        <v>0</v>
      </c>
      <c r="J217" s="46">
        <f t="shared" si="31"/>
        <v>30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211</v>
      </c>
      <c r="F224" s="71"/>
      <c r="G224" s="46">
        <f t="shared" si="30"/>
        <v>211</v>
      </c>
      <c r="H224" s="78">
        <v>0</v>
      </c>
      <c r="I224" s="76">
        <v>0</v>
      </c>
      <c r="J224" s="46">
        <f t="shared" si="31"/>
        <v>211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1439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:J269" si="50">+G253-H253-K253-I253</f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:P269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6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ref="M257:M269" si="54">+L257*K257</f>
        <v>0</v>
      </c>
      <c r="N257" s="17" t="s">
        <v>16</v>
      </c>
      <c r="O257" s="18"/>
      <c r="P257" s="23">
        <f t="shared" si="52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4"/>
        <v>0</v>
      </c>
      <c r="N258" s="17" t="s">
        <v>1454</v>
      </c>
      <c r="O258" s="18"/>
      <c r="P258" s="23">
        <f t="shared" si="52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54"/>
        <v>0</v>
      </c>
      <c r="N259" s="17" t="s">
        <v>1454</v>
      </c>
      <c r="O259" s="18"/>
      <c r="P259" s="23">
        <f t="shared" si="52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+'23'!J260</f>
        <v>2</v>
      </c>
      <c r="F260" s="71"/>
      <c r="G260" s="46">
        <f t="shared" si="42"/>
        <v>2</v>
      </c>
      <c r="H260" s="78">
        <v>0</v>
      </c>
      <c r="I260" s="76">
        <v>0</v>
      </c>
      <c r="J260" s="46">
        <f t="shared" si="50"/>
        <v>2</v>
      </c>
      <c r="K260" s="72"/>
      <c r="L260" s="20">
        <v>60</v>
      </c>
      <c r="M260" s="65">
        <f t="shared" si="54"/>
        <v>0</v>
      </c>
      <c r="N260" s="17" t="s">
        <v>1454</v>
      </c>
      <c r="O260" s="18"/>
      <c r="P260" s="23">
        <f t="shared" si="52"/>
        <v>0</v>
      </c>
      <c r="Q260" s="90"/>
      <c r="R260" s="43">
        <f t="shared" si="36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19</v>
      </c>
      <c r="M261" s="65">
        <f t="shared" si="54"/>
        <v>0</v>
      </c>
      <c r="N261" s="17" t="s">
        <v>1454</v>
      </c>
      <c r="O261" s="18"/>
      <c r="P261" s="23">
        <f t="shared" si="52"/>
        <v>0</v>
      </c>
      <c r="Q261" s="90"/>
      <c r="R261" s="43">
        <f t="shared" si="36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19</v>
      </c>
      <c r="M262" s="65">
        <f t="shared" si="54"/>
        <v>0</v>
      </c>
      <c r="N262" s="17" t="s">
        <v>1454</v>
      </c>
      <c r="O262" s="18"/>
      <c r="P262" s="23">
        <f t="shared" si="52"/>
        <v>0</v>
      </c>
      <c r="Q262" s="90"/>
      <c r="R262" s="43">
        <f t="shared" si="36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+'23'!J263</f>
        <v>2</v>
      </c>
      <c r="F263" s="71"/>
      <c r="G263" s="46">
        <f t="shared" si="42"/>
        <v>2</v>
      </c>
      <c r="H263" s="78">
        <v>0</v>
      </c>
      <c r="I263" s="76">
        <v>0</v>
      </c>
      <c r="J263" s="46">
        <f t="shared" si="50"/>
        <v>2</v>
      </c>
      <c r="K263" s="72"/>
      <c r="L263" s="20">
        <v>19</v>
      </c>
      <c r="M263" s="65">
        <f t="shared" si="54"/>
        <v>0</v>
      </c>
      <c r="N263" s="17" t="s">
        <v>1454</v>
      </c>
      <c r="O263" s="18"/>
      <c r="P263" s="23">
        <f t="shared" si="52"/>
        <v>0</v>
      </c>
      <c r="Q263" s="90"/>
      <c r="R263" s="43">
        <f t="shared" si="36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>
        <v>10</v>
      </c>
      <c r="M264" s="65">
        <f t="shared" si="54"/>
        <v>0</v>
      </c>
      <c r="N264" s="17" t="s">
        <v>1454</v>
      </c>
      <c r="O264" s="18"/>
      <c r="P264" s="23">
        <f t="shared" si="52"/>
        <v>0</v>
      </c>
      <c r="Q264" s="90"/>
      <c r="R264" s="43">
        <f t="shared" si="36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>
        <v>29</v>
      </c>
      <c r="M265" s="65">
        <f t="shared" si="54"/>
        <v>0</v>
      </c>
      <c r="N265" s="17" t="s">
        <v>1454</v>
      </c>
      <c r="O265" s="18"/>
      <c r="P265" s="23"/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>
        <v>29</v>
      </c>
      <c r="M266" s="65">
        <f t="shared" si="54"/>
        <v>0</v>
      </c>
      <c r="N266" s="17" t="s">
        <v>1454</v>
      </c>
      <c r="O266" s="18"/>
      <c r="P266" s="23"/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>
        <v>29</v>
      </c>
      <c r="M267" s="65">
        <f t="shared" si="54"/>
        <v>0</v>
      </c>
      <c r="N267" s="17" t="s">
        <v>1454</v>
      </c>
      <c r="O267" s="18"/>
      <c r="P267" s="23">
        <f t="shared" si="52"/>
        <v>0</v>
      </c>
      <c r="Q267" s="90"/>
      <c r="R267" s="43">
        <f t="shared" si="36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+'23'!J268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>
        <v>29</v>
      </c>
      <c r="M268" s="65">
        <f t="shared" si="54"/>
        <v>0</v>
      </c>
      <c r="N268" s="17" t="s">
        <v>1454</v>
      </c>
      <c r="O268" s="18"/>
      <c r="P268" s="23">
        <f t="shared" si="52"/>
        <v>0</v>
      </c>
      <c r="Q268" s="90"/>
      <c r="R268" s="43">
        <f t="shared" si="36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+'23'!J269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>
        <v>29</v>
      </c>
      <c r="M269" s="65">
        <f t="shared" si="54"/>
        <v>0</v>
      </c>
      <c r="N269" s="17" t="s">
        <v>1454</v>
      </c>
      <c r="O269" s="18"/>
      <c r="P269" s="23">
        <f t="shared" si="52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>
        <f>+'23'!J273</f>
        <v>0</v>
      </c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5">E275+F275</f>
        <v>0</v>
      </c>
      <c r="H275" s="78">
        <v>0</v>
      </c>
      <c r="I275" s="76">
        <v>0</v>
      </c>
      <c r="J275" s="46">
        <f t="shared" ref="J275" si="56">+G275-H275-K275-I275</f>
        <v>0</v>
      </c>
      <c r="K275" s="72"/>
      <c r="L275" s="20"/>
      <c r="M275" s="65">
        <f t="shared" ref="M275" si="57">+L275*K275</f>
        <v>0</v>
      </c>
      <c r="N275" s="17" t="s">
        <v>16</v>
      </c>
      <c r="O275" s="18"/>
      <c r="P275" s="23">
        <f t="shared" ref="P275" si="58">SUM(M275-O275)</f>
        <v>0</v>
      </c>
      <c r="Q275" s="90"/>
      <c r="R275" s="43">
        <f t="shared" ref="R275" si="59">+K275*Q275</f>
        <v>0</v>
      </c>
    </row>
    <row r="276" spans="1:19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R276" s="75">
        <f>SUM(R5:R275)</f>
        <v>403.40000000000003</v>
      </c>
      <c r="S276" s="75"/>
    </row>
    <row r="277" spans="1:19" ht="25.5" customHeight="1" x14ac:dyDescent="0.5">
      <c r="A277" s="1"/>
      <c r="E277" s="1"/>
      <c r="F277" s="1"/>
      <c r="G277" s="24"/>
      <c r="H277" s="25"/>
      <c r="I277" s="25"/>
      <c r="J277" s="24"/>
      <c r="K277" s="106" t="s">
        <v>212</v>
      </c>
      <c r="L277" s="107"/>
      <c r="M277" s="30">
        <f>+O276</f>
        <v>0</v>
      </c>
      <c r="N277" s="27"/>
      <c r="O277" s="29"/>
    </row>
    <row r="278" spans="1:19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950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>
        <v>15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130</v>
      </c>
      <c r="O280" s="2">
        <v>130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19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200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605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605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19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19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62"/>
  <sheetViews>
    <sheetView zoomScale="70" zoomScaleNormal="70" workbookViewId="0">
      <pane xSplit="10" ySplit="4" topLeftCell="K265" activePane="bottomRight" state="frozen"/>
      <selection activeCell="B270" sqref="B270"/>
      <selection pane="topRight" activeCell="B270" sqref="B270"/>
      <selection pane="bottomLeft" activeCell="B270" sqref="B270"/>
      <selection pane="bottomRight" activeCell="F283" sqref="F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39</v>
      </c>
      <c r="F6" s="71">
        <v>50</v>
      </c>
      <c r="G6" s="46">
        <f t="shared" si="0"/>
        <v>89</v>
      </c>
      <c r="H6" s="78">
        <v>0</v>
      </c>
      <c r="I6" s="76">
        <v>0</v>
      </c>
      <c r="J6" s="46">
        <f t="shared" si="1"/>
        <v>73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180</v>
      </c>
      <c r="P6" s="122">
        <f t="shared" ref="P6:P80" si="3">SUM(M6-O6)</f>
        <v>1420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8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120</v>
      </c>
      <c r="P22" s="122">
        <f t="shared" si="3"/>
        <v>680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20</v>
      </c>
      <c r="P24" s="122">
        <f t="shared" si="3"/>
        <v>280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200</v>
      </c>
      <c r="P31" s="122">
        <f t="shared" si="3"/>
        <v>300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1439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22">
        <f t="shared" si="3"/>
        <v>80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10</v>
      </c>
      <c r="P64" s="122">
        <f t="shared" si="3"/>
        <v>40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1439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10</v>
      </c>
      <c r="P66" s="122">
        <f t="shared" si="3"/>
        <v>40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22">
        <f t="shared" si="3"/>
        <v>80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2</v>
      </c>
      <c r="F83" s="71"/>
      <c r="G83" s="46">
        <f t="shared" si="5"/>
        <v>2</v>
      </c>
      <c r="H83" s="78">
        <v>0</v>
      </c>
      <c r="I83" s="76">
        <v>1</v>
      </c>
      <c r="J83" s="46">
        <f t="shared" si="6"/>
        <v>0</v>
      </c>
      <c r="K83" s="72">
        <v>1</v>
      </c>
      <c r="L83" s="22">
        <v>50</v>
      </c>
      <c r="M83" s="65">
        <f t="shared" ref="M83:M91" si="10">+L83*K83</f>
        <v>50</v>
      </c>
      <c r="N83" s="17" t="s">
        <v>1439</v>
      </c>
      <c r="O83" s="18">
        <v>50</v>
      </c>
      <c r="P83" s="23">
        <f t="shared" si="8"/>
        <v>0</v>
      </c>
      <c r="Q83" s="90">
        <v>18.14</v>
      </c>
      <c r="R83" s="43">
        <f t="shared" ref="R83:R91" si="11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10</v>
      </c>
      <c r="P131" s="122">
        <f t="shared" si="8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</v>
      </c>
      <c r="F194" s="71">
        <v>5</v>
      </c>
      <c r="G194" s="46">
        <f t="shared" si="27"/>
        <v>7</v>
      </c>
      <c r="H194" s="78">
        <v>0</v>
      </c>
      <c r="I194" s="76">
        <v>0</v>
      </c>
      <c r="J194" s="46">
        <f t="shared" si="28"/>
        <v>3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69</v>
      </c>
      <c r="F215" s="71"/>
      <c r="G215" s="46">
        <f t="shared" si="27"/>
        <v>69</v>
      </c>
      <c r="H215" s="78">
        <v>0</v>
      </c>
      <c r="I215" s="76">
        <v>0</v>
      </c>
      <c r="J215" s="46">
        <f t="shared" si="28"/>
        <v>68</v>
      </c>
      <c r="K215" s="72">
        <v>1</v>
      </c>
      <c r="L215" s="20">
        <v>10</v>
      </c>
      <c r="M215" s="65">
        <f>+L215*K215</f>
        <v>10</v>
      </c>
      <c r="N215" s="17" t="s">
        <v>16</v>
      </c>
      <c r="O215" s="18"/>
      <c r="P215" s="122">
        <f t="shared" si="36"/>
        <v>10</v>
      </c>
      <c r="Q215" s="90">
        <v>10.4</v>
      </c>
      <c r="R215" s="43">
        <f>+K215*Q215</f>
        <v>10.4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5</v>
      </c>
      <c r="F216" s="71"/>
      <c r="G216" s="46">
        <f t="shared" si="27"/>
        <v>5</v>
      </c>
      <c r="H216" s="78">
        <v>0</v>
      </c>
      <c r="I216" s="76">
        <v>0</v>
      </c>
      <c r="J216" s="46">
        <f t="shared" si="28"/>
        <v>5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30</v>
      </c>
      <c r="F217" s="71"/>
      <c r="G217" s="46">
        <f t="shared" si="27"/>
        <v>30</v>
      </c>
      <c r="H217" s="78">
        <v>0</v>
      </c>
      <c r="I217" s="76">
        <v>1</v>
      </c>
      <c r="J217" s="46">
        <f t="shared" si="28"/>
        <v>29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211</v>
      </c>
      <c r="F224" s="71"/>
      <c r="G224" s="46">
        <f t="shared" si="27"/>
        <v>211</v>
      </c>
      <c r="H224" s="78">
        <v>0</v>
      </c>
      <c r="I224" s="76">
        <v>0</v>
      </c>
      <c r="J224" s="46">
        <f t="shared" si="28"/>
        <v>211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70" si="37">E231+F231</f>
        <v>0</v>
      </c>
      <c r="H231" s="78">
        <v>0</v>
      </c>
      <c r="I231" s="76">
        <v>0</v>
      </c>
      <c r="J231" s="46">
        <f t="shared" ref="J231:J27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9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3</v>
      </c>
      <c r="F249" s="71"/>
      <c r="G249" s="46">
        <f t="shared" si="39"/>
        <v>3</v>
      </c>
      <c r="H249" s="78">
        <v>0</v>
      </c>
      <c r="I249" s="76"/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1439</v>
      </c>
      <c r="O249" s="18">
        <v>50</v>
      </c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ref="J256:J269" si="47">+G256-H256-K256-I256</f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7"/>
        <v>0</v>
      </c>
      <c r="K257" s="72"/>
      <c r="L257" s="20">
        <v>29</v>
      </c>
      <c r="M257" s="65">
        <f t="shared" ref="M257:M269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7"/>
        <v>0</v>
      </c>
      <c r="K258" s="72"/>
      <c r="L258" s="20">
        <v>60</v>
      </c>
      <c r="M258" s="65">
        <f t="shared" si="48"/>
        <v>0</v>
      </c>
      <c r="N258" s="17" t="s">
        <v>1454</v>
      </c>
      <c r="O258" s="18"/>
      <c r="P258" s="23"/>
      <c r="Q258" s="90"/>
      <c r="R258" s="43"/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7"/>
        <v>0</v>
      </c>
      <c r="K259" s="72"/>
      <c r="L259" s="20">
        <v>60</v>
      </c>
      <c r="M259" s="65">
        <f t="shared" si="48"/>
        <v>0</v>
      </c>
      <c r="N259" s="17" t="s">
        <v>1454</v>
      </c>
      <c r="O259" s="18"/>
      <c r="P259" s="23"/>
      <c r="Q259" s="90"/>
      <c r="R259" s="43"/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+'24'!J260</f>
        <v>2</v>
      </c>
      <c r="F260" s="71"/>
      <c r="G260" s="46">
        <f t="shared" si="39"/>
        <v>2</v>
      </c>
      <c r="H260" s="78">
        <v>0</v>
      </c>
      <c r="I260" s="76">
        <v>0</v>
      </c>
      <c r="J260" s="46">
        <f t="shared" si="47"/>
        <v>2</v>
      </c>
      <c r="K260" s="72"/>
      <c r="L260" s="20">
        <v>60</v>
      </c>
      <c r="M260" s="65">
        <f t="shared" si="48"/>
        <v>0</v>
      </c>
      <c r="N260" s="17" t="s">
        <v>1454</v>
      </c>
      <c r="O260" s="18"/>
      <c r="P260" s="23"/>
      <c r="Q260" s="90"/>
      <c r="R260" s="43"/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7"/>
        <v>0</v>
      </c>
      <c r="K261" s="72"/>
      <c r="L261" s="20">
        <v>19</v>
      </c>
      <c r="M261" s="65">
        <f t="shared" si="48"/>
        <v>0</v>
      </c>
      <c r="N261" s="17" t="s">
        <v>1454</v>
      </c>
      <c r="O261" s="18"/>
      <c r="P261" s="23"/>
      <c r="Q261" s="90"/>
      <c r="R261" s="43"/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7"/>
        <v>0</v>
      </c>
      <c r="K262" s="72"/>
      <c r="L262" s="20">
        <v>19</v>
      </c>
      <c r="M262" s="65">
        <f t="shared" si="48"/>
        <v>0</v>
      </c>
      <c r="N262" s="17" t="s">
        <v>1454</v>
      </c>
      <c r="O262" s="18"/>
      <c r="P262" s="23"/>
      <c r="Q262" s="90"/>
      <c r="R262" s="43"/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+'24'!J263</f>
        <v>2</v>
      </c>
      <c r="F263" s="71"/>
      <c r="G263" s="46">
        <f t="shared" si="39"/>
        <v>2</v>
      </c>
      <c r="H263" s="78">
        <v>0</v>
      </c>
      <c r="I263" s="76">
        <v>0</v>
      </c>
      <c r="J263" s="46">
        <f t="shared" si="47"/>
        <v>2</v>
      </c>
      <c r="K263" s="72"/>
      <c r="L263" s="20">
        <v>19</v>
      </c>
      <c r="M263" s="65">
        <f t="shared" si="48"/>
        <v>0</v>
      </c>
      <c r="N263" s="17" t="s">
        <v>1454</v>
      </c>
      <c r="O263" s="18"/>
      <c r="P263" s="23"/>
      <c r="Q263" s="90"/>
      <c r="R263" s="43"/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7"/>
        <v>0</v>
      </c>
      <c r="K264" s="72"/>
      <c r="L264" s="20">
        <v>10</v>
      </c>
      <c r="M264" s="65">
        <f t="shared" si="48"/>
        <v>0</v>
      </c>
      <c r="N264" s="17" t="s">
        <v>1454</v>
      </c>
      <c r="O264" s="18"/>
      <c r="P264" s="23"/>
      <c r="Q264" s="90"/>
      <c r="R264" s="43"/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7"/>
        <v>0</v>
      </c>
      <c r="K265" s="72"/>
      <c r="L265" s="20">
        <v>29</v>
      </c>
      <c r="M265" s="65">
        <f t="shared" si="48"/>
        <v>0</v>
      </c>
      <c r="N265" s="17" t="s">
        <v>1454</v>
      </c>
      <c r="O265" s="18"/>
      <c r="P265" s="23"/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+'24'!J266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7"/>
        <v>0</v>
      </c>
      <c r="K266" s="72"/>
      <c r="L266" s="20">
        <v>29</v>
      </c>
      <c r="M266" s="65">
        <f t="shared" si="48"/>
        <v>0</v>
      </c>
      <c r="N266" s="17" t="s">
        <v>1454</v>
      </c>
      <c r="O266" s="18"/>
      <c r="P266" s="23"/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+'24'!J267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7"/>
        <v>0</v>
      </c>
      <c r="K267" s="72"/>
      <c r="L267" s="20">
        <v>29</v>
      </c>
      <c r="M267" s="65">
        <f t="shared" si="48"/>
        <v>0</v>
      </c>
      <c r="N267" s="17" t="s">
        <v>1454</v>
      </c>
      <c r="O267" s="18"/>
      <c r="P267" s="23"/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+'24'!J268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7"/>
        <v>0</v>
      </c>
      <c r="K268" s="72"/>
      <c r="L268" s="20">
        <v>29</v>
      </c>
      <c r="M268" s="65">
        <f t="shared" si="48"/>
        <v>0</v>
      </c>
      <c r="N268" s="17" t="s">
        <v>1454</v>
      </c>
      <c r="O268" s="18"/>
      <c r="P268" s="23"/>
      <c r="Q268" s="90"/>
      <c r="R268" s="43"/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+'24'!J269</f>
        <v>0</v>
      </c>
      <c r="F269" s="71"/>
      <c r="G269" s="46">
        <f t="shared" si="39"/>
        <v>0</v>
      </c>
      <c r="H269" s="78">
        <v>0</v>
      </c>
      <c r="I269" s="76">
        <v>0</v>
      </c>
      <c r="J269" s="46">
        <f t="shared" si="47"/>
        <v>0</v>
      </c>
      <c r="K269" s="72"/>
      <c r="L269" s="20">
        <v>29</v>
      </c>
      <c r="M269" s="65">
        <f t="shared" si="48"/>
        <v>0</v>
      </c>
      <c r="N269" s="17" t="s">
        <v>1454</v>
      </c>
      <c r="O269" s="18"/>
      <c r="P269" s="23"/>
      <c r="Q269" s="90"/>
      <c r="R269" s="43"/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+'24'!J274</f>
        <v>0</v>
      </c>
      <c r="F270" s="71">
        <v>6</v>
      </c>
      <c r="G270" s="46">
        <f t="shared" si="37"/>
        <v>6</v>
      </c>
      <c r="H270" s="78">
        <v>0</v>
      </c>
      <c r="I270" s="76">
        <v>0</v>
      </c>
      <c r="J270" s="46">
        <f t="shared" si="38"/>
        <v>5</v>
      </c>
      <c r="K270" s="72">
        <v>1</v>
      </c>
      <c r="L270" s="20">
        <v>35</v>
      </c>
      <c r="M270" s="65">
        <f t="shared" si="31"/>
        <v>35</v>
      </c>
      <c r="N270" s="17" t="s">
        <v>16</v>
      </c>
      <c r="O270" s="18"/>
      <c r="P270" s="122">
        <f t="shared" ref="P270" si="50">SUM(M270-O270)</f>
        <v>35</v>
      </c>
      <c r="Q270" s="90"/>
      <c r="R270" s="43">
        <f t="shared" si="32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20" ht="24" customHeight="1" x14ac:dyDescent="0.55000000000000004">
      <c r="A275" s="10"/>
      <c r="B275" s="10"/>
      <c r="C275" s="19"/>
      <c r="D275" s="10"/>
      <c r="E275" s="64"/>
      <c r="F275" s="71"/>
      <c r="G275" s="46">
        <f t="shared" ref="G275" si="51">E275+F275</f>
        <v>0</v>
      </c>
      <c r="H275" s="78">
        <v>0</v>
      </c>
      <c r="I275" s="76">
        <v>0</v>
      </c>
      <c r="J275" s="46">
        <f t="shared" ref="J275" si="52">+G275-H275-K275-I275</f>
        <v>0</v>
      </c>
      <c r="K275" s="72"/>
      <c r="L275" s="20"/>
      <c r="M275" s="65">
        <f t="shared" ref="M275" si="53">+L275*K275</f>
        <v>0</v>
      </c>
      <c r="N275" s="17" t="s">
        <v>16</v>
      </c>
      <c r="O275" s="18"/>
      <c r="P275" s="23">
        <f t="shared" ref="P275" si="54">SUM(M275-O275)</f>
        <v>0</v>
      </c>
      <c r="Q275" s="90"/>
      <c r="R275" s="43">
        <f t="shared" ref="R275" si="55">+K275*Q275</f>
        <v>0</v>
      </c>
    </row>
    <row r="276" spans="1:20" ht="25.5" x14ac:dyDescent="0.55000000000000004">
      <c r="A276" s="1"/>
      <c r="E276" s="1"/>
      <c r="F276" s="1"/>
      <c r="G276" s="24"/>
      <c r="H276" s="25"/>
      <c r="I276" s="25"/>
      <c r="J276" s="24"/>
      <c r="K276" s="24"/>
      <c r="L276" s="26"/>
      <c r="M276" s="28"/>
      <c r="N276" s="27"/>
      <c r="O276" s="18">
        <v>0</v>
      </c>
      <c r="P276" s="74" t="s">
        <v>213</v>
      </c>
      <c r="R276" s="75">
        <f>SUM(R5:R275)</f>
        <v>1847.3200000000004</v>
      </c>
      <c r="S276" s="75"/>
    </row>
    <row r="277" spans="1:20" ht="25.5" customHeight="1" x14ac:dyDescent="0.5">
      <c r="A277" s="1"/>
      <c r="E277" s="1"/>
      <c r="F277" s="1"/>
      <c r="G277" s="24"/>
      <c r="H277" s="25"/>
      <c r="I277" s="25"/>
      <c r="J277" s="24"/>
      <c r="K277" s="106" t="s">
        <v>212</v>
      </c>
      <c r="L277" s="107"/>
      <c r="M277" s="30">
        <f>+O276</f>
        <v>0</v>
      </c>
      <c r="N277" s="27"/>
      <c r="O277" s="29"/>
    </row>
    <row r="278" spans="1:20" ht="25.5" x14ac:dyDescent="0.55000000000000004">
      <c r="A278" s="1"/>
      <c r="E278" s="1"/>
      <c r="F278" s="1"/>
      <c r="G278" s="31"/>
      <c r="J278" s="31"/>
      <c r="K278" s="32"/>
      <c r="L278" s="95" t="s">
        <v>202</v>
      </c>
      <c r="M278" s="95"/>
      <c r="N278" s="33">
        <f>SUM(M5:M277)</f>
        <v>5035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203</v>
      </c>
      <c r="M279" s="35"/>
      <c r="N279" s="36">
        <v>15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204</v>
      </c>
      <c r="M280" s="35"/>
      <c r="N280" s="36">
        <f>SUM(O280:AF280)</f>
        <v>1980</v>
      </c>
      <c r="O280" s="2">
        <v>320</v>
      </c>
      <c r="P280" s="2">
        <v>1000</v>
      </c>
      <c r="Q280" s="2">
        <v>160</v>
      </c>
      <c r="R280" s="2">
        <v>100</v>
      </c>
      <c r="S280" s="2">
        <v>200</v>
      </c>
      <c r="T280" s="2">
        <v>200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205</v>
      </c>
      <c r="M281" s="35"/>
      <c r="N281" s="36">
        <v>0</v>
      </c>
    </row>
    <row r="282" spans="1:20" ht="25.5" x14ac:dyDescent="0.55000000000000004">
      <c r="A282" s="1"/>
      <c r="E282" s="1"/>
      <c r="F282" s="1"/>
      <c r="G282" s="31"/>
      <c r="J282" s="31"/>
      <c r="L282" s="34" t="s">
        <v>206</v>
      </c>
      <c r="M282" s="35"/>
      <c r="N282" s="36"/>
    </row>
    <row r="283" spans="1:20" ht="25.5" x14ac:dyDescent="0.55000000000000004">
      <c r="A283" s="1"/>
      <c r="E283" s="1"/>
      <c r="F283" s="1"/>
      <c r="G283" s="31"/>
      <c r="J283" s="31"/>
      <c r="L283" s="34" t="s">
        <v>207</v>
      </c>
      <c r="M283" s="35"/>
      <c r="N283" s="37">
        <f>SUM(O5:O276)</f>
        <v>965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208</v>
      </c>
      <c r="M284" s="35"/>
      <c r="N284" s="33">
        <f>N278-N279-N280-N282-N283</f>
        <v>2075</v>
      </c>
    </row>
    <row r="285" spans="1:20" ht="25.5" x14ac:dyDescent="0.55000000000000004">
      <c r="A285" s="1"/>
      <c r="E285" s="1"/>
      <c r="F285" s="1"/>
      <c r="G285" s="31"/>
      <c r="J285" s="31"/>
      <c r="L285" s="34" t="s">
        <v>209</v>
      </c>
      <c r="M285" s="35"/>
      <c r="N285" s="37">
        <v>2075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210</v>
      </c>
      <c r="M286" s="35"/>
      <c r="N286" s="33">
        <f>+N285-N284</f>
        <v>0</v>
      </c>
    </row>
    <row r="287" spans="1:20" ht="25.5" x14ac:dyDescent="0.55000000000000004">
      <c r="E287" s="1"/>
      <c r="F287" s="1"/>
      <c r="J287" s="2"/>
      <c r="L287" s="34" t="s">
        <v>211</v>
      </c>
      <c r="M287" s="35"/>
      <c r="N287" s="33">
        <f>+N285-N284</f>
        <v>0</v>
      </c>
    </row>
    <row r="288" spans="1:20" x14ac:dyDescent="0.5">
      <c r="J288" s="2"/>
      <c r="L288" s="2"/>
    </row>
    <row r="289" spans="10:13" ht="25.5" x14ac:dyDescent="0.55000000000000004">
      <c r="J289" s="2"/>
      <c r="L289" s="73" t="s">
        <v>272</v>
      </c>
      <c r="M289" s="2" t="s">
        <v>307</v>
      </c>
    </row>
    <row r="290" spans="10:13" x14ac:dyDescent="0.5">
      <c r="J290" s="2"/>
      <c r="L290" s="2"/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</sheetData>
  <autoFilter ref="A1:S28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63"/>
  <sheetViews>
    <sheetView zoomScale="70" zoomScaleNormal="70" workbookViewId="0">
      <pane xSplit="10" ySplit="4" topLeftCell="K259" activePane="bottomRight" state="frozen"/>
      <selection activeCell="K268" sqref="K268"/>
      <selection pane="topRight" activeCell="K268" sqref="K268"/>
      <selection pane="bottomLeft" activeCell="K268" sqref="K268"/>
      <selection pane="bottomRight" activeCell="A272" sqref="A272:XFD27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73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68</v>
      </c>
      <c r="F215" s="71"/>
      <c r="G215" s="46">
        <f t="shared" si="27"/>
        <v>68</v>
      </c>
      <c r="H215" s="78">
        <v>0</v>
      </c>
      <c r="I215" s="76">
        <v>0</v>
      </c>
      <c r="J215" s="46">
        <f t="shared" si="28"/>
        <v>68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5</v>
      </c>
      <c r="F216" s="71"/>
      <c r="G216" s="46">
        <f t="shared" si="27"/>
        <v>5</v>
      </c>
      <c r="H216" s="78">
        <v>0</v>
      </c>
      <c r="I216" s="76">
        <v>0</v>
      </c>
      <c r="J216" s="46">
        <f t="shared" si="28"/>
        <v>2</v>
      </c>
      <c r="K216" s="72">
        <v>3</v>
      </c>
      <c r="L216" s="20">
        <v>10</v>
      </c>
      <c r="M216" s="65">
        <f t="shared" si="31"/>
        <v>30</v>
      </c>
      <c r="N216" s="17" t="s">
        <v>16</v>
      </c>
      <c r="O216" s="18"/>
      <c r="P216" s="122">
        <f t="shared" si="35"/>
        <v>30</v>
      </c>
      <c r="Q216" s="90">
        <v>9</v>
      </c>
      <c r="R216" s="43">
        <f t="shared" si="32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29</v>
      </c>
      <c r="F217" s="71"/>
      <c r="G217" s="46">
        <f t="shared" si="27"/>
        <v>29</v>
      </c>
      <c r="H217" s="78">
        <v>0</v>
      </c>
      <c r="I217" s="76">
        <v>0</v>
      </c>
      <c r="J217" s="46">
        <f t="shared" si="28"/>
        <v>29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211</v>
      </c>
      <c r="F224" s="71"/>
      <c r="G224" s="46">
        <f t="shared" si="27"/>
        <v>211</v>
      </c>
      <c r="H224" s="78">
        <v>0</v>
      </c>
      <c r="I224" s="76">
        <v>0</v>
      </c>
      <c r="J224" s="46">
        <f t="shared" si="28"/>
        <v>211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70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ref="J254:J270" si="47">+G254-H254-K254-I254</f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7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7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7"/>
        <v>0</v>
      </c>
      <c r="K257" s="72"/>
      <c r="L257" s="20">
        <v>29</v>
      </c>
      <c r="M257" s="65">
        <f t="shared" ref="M257:M270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7"/>
        <v>0</v>
      </c>
      <c r="K258" s="72"/>
      <c r="L258" s="20">
        <v>60</v>
      </c>
      <c r="M258" s="65">
        <f t="shared" si="48"/>
        <v>0</v>
      </c>
      <c r="N258" s="17" t="s">
        <v>1454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+'25'!J259</f>
        <v>0</v>
      </c>
      <c r="F259" s="71">
        <v>35</v>
      </c>
      <c r="G259" s="46">
        <f t="shared" si="39"/>
        <v>35</v>
      </c>
      <c r="H259" s="78">
        <v>0</v>
      </c>
      <c r="I259" s="76">
        <v>0</v>
      </c>
      <c r="J259" s="46">
        <f t="shared" si="47"/>
        <v>26</v>
      </c>
      <c r="K259" s="72">
        <v>9</v>
      </c>
      <c r="L259" s="20">
        <v>60</v>
      </c>
      <c r="M259" s="65">
        <f t="shared" si="48"/>
        <v>540</v>
      </c>
      <c r="N259" s="17" t="s">
        <v>1454</v>
      </c>
      <c r="O259" s="18">
        <v>360</v>
      </c>
      <c r="P259" s="122">
        <f t="shared" si="35"/>
        <v>180</v>
      </c>
      <c r="Q259" s="90"/>
      <c r="R259" s="43">
        <f t="shared" si="32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+'25'!J260</f>
        <v>2</v>
      </c>
      <c r="F260" s="71"/>
      <c r="G260" s="46">
        <f t="shared" si="39"/>
        <v>2</v>
      </c>
      <c r="H260" s="78">
        <v>0</v>
      </c>
      <c r="I260" s="76">
        <v>0</v>
      </c>
      <c r="J260" s="46">
        <f t="shared" si="47"/>
        <v>2</v>
      </c>
      <c r="K260" s="72"/>
      <c r="L260" s="20">
        <v>60</v>
      </c>
      <c r="M260" s="65">
        <f t="shared" si="48"/>
        <v>0</v>
      </c>
      <c r="N260" s="17" t="s">
        <v>1454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7"/>
        <v>0</v>
      </c>
      <c r="K261" s="72"/>
      <c r="L261" s="20">
        <v>19</v>
      </c>
      <c r="M261" s="65">
        <f t="shared" si="48"/>
        <v>0</v>
      </c>
      <c r="N261" s="17" t="s">
        <v>1454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+'25'!J262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7"/>
        <v>0</v>
      </c>
      <c r="K262" s="72"/>
      <c r="L262" s="20">
        <v>19</v>
      </c>
      <c r="M262" s="65">
        <f t="shared" si="48"/>
        <v>0</v>
      </c>
      <c r="N262" s="17" t="s">
        <v>1454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+'25'!J263</f>
        <v>2</v>
      </c>
      <c r="F263" s="71"/>
      <c r="G263" s="46">
        <f t="shared" si="39"/>
        <v>2</v>
      </c>
      <c r="H263" s="78">
        <v>0</v>
      </c>
      <c r="I263" s="76">
        <v>0</v>
      </c>
      <c r="J263" s="46">
        <f t="shared" si="47"/>
        <v>2</v>
      </c>
      <c r="K263" s="72"/>
      <c r="L263" s="20">
        <v>19</v>
      </c>
      <c r="M263" s="65">
        <f t="shared" si="48"/>
        <v>0</v>
      </c>
      <c r="N263" s="17" t="s">
        <v>1454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+'25'!J264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7"/>
        <v>0</v>
      </c>
      <c r="K264" s="72"/>
      <c r="L264" s="20">
        <v>10</v>
      </c>
      <c r="M264" s="65">
        <f t="shared" si="48"/>
        <v>0</v>
      </c>
      <c r="N264" s="17" t="s">
        <v>1454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+'25'!J265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7"/>
        <v>0</v>
      </c>
      <c r="K265" s="72"/>
      <c r="L265" s="20">
        <v>29</v>
      </c>
      <c r="M265" s="65">
        <f t="shared" si="48"/>
        <v>0</v>
      </c>
      <c r="N265" s="17" t="s">
        <v>1454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+'25'!J266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7"/>
        <v>0</v>
      </c>
      <c r="K266" s="72"/>
      <c r="L266" s="20">
        <v>29</v>
      </c>
      <c r="M266" s="65">
        <f t="shared" si="48"/>
        <v>0</v>
      </c>
      <c r="N266" s="17" t="s">
        <v>1454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+'25'!J267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7"/>
        <v>0</v>
      </c>
      <c r="K267" s="72"/>
      <c r="L267" s="20">
        <v>29</v>
      </c>
      <c r="M267" s="65">
        <f t="shared" si="48"/>
        <v>0</v>
      </c>
      <c r="N267" s="17" t="s">
        <v>1454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+'25'!J268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7"/>
        <v>0</v>
      </c>
      <c r="K268" s="72"/>
      <c r="L268" s="20">
        <v>29</v>
      </c>
      <c r="M268" s="65">
        <f t="shared" si="48"/>
        <v>0</v>
      </c>
      <c r="N268" s="17" t="s">
        <v>1454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+'25'!J269</f>
        <v>0</v>
      </c>
      <c r="F269" s="71"/>
      <c r="G269" s="46">
        <f t="shared" si="39"/>
        <v>0</v>
      </c>
      <c r="H269" s="78">
        <v>0</v>
      </c>
      <c r="I269" s="76">
        <v>0</v>
      </c>
      <c r="J269" s="46">
        <f t="shared" si="47"/>
        <v>0</v>
      </c>
      <c r="K269" s="72"/>
      <c r="L269" s="20">
        <v>29</v>
      </c>
      <c r="M269" s="65">
        <f t="shared" si="48"/>
        <v>0</v>
      </c>
      <c r="N269" s="17" t="s">
        <v>1454</v>
      </c>
      <c r="O269" s="18"/>
      <c r="P269" s="23">
        <f t="shared" si="35"/>
        <v>0</v>
      </c>
      <c r="Q269" s="90"/>
      <c r="R269" s="43">
        <f t="shared" si="32"/>
        <v>0</v>
      </c>
    </row>
    <row r="270" spans="1:18" ht="26.25" customHeight="1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+'25'!J270</f>
        <v>5</v>
      </c>
      <c r="F270" s="71"/>
      <c r="G270" s="46">
        <f t="shared" si="39"/>
        <v>5</v>
      </c>
      <c r="H270" s="78">
        <v>0</v>
      </c>
      <c r="I270" s="76">
        <v>0</v>
      </c>
      <c r="J270" s="46">
        <f t="shared" si="47"/>
        <v>5</v>
      </c>
      <c r="K270" s="72"/>
      <c r="L270" s="20">
        <v>35</v>
      </c>
      <c r="M270" s="65">
        <f t="shared" si="48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2"/>
        <v>0</v>
      </c>
    </row>
    <row r="271" spans="1:18" ht="26.25" customHeight="1" x14ac:dyDescent="0.55000000000000004">
      <c r="A271" s="10"/>
      <c r="B271" s="10"/>
      <c r="C271" s="19"/>
      <c r="D271" s="10"/>
      <c r="E271" s="64">
        <f>+'25'!J271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>
        <f t="shared" si="35"/>
        <v>0</v>
      </c>
      <c r="Q271" s="90"/>
      <c r="R271" s="43">
        <f t="shared" ref="R271:R275" si="49">+K271*Q271</f>
        <v>0</v>
      </c>
    </row>
    <row r="272" spans="1:18" ht="26.25" customHeight="1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6.25" customHeight="1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6.25" customHeight="1" x14ac:dyDescent="0.55000000000000004">
      <c r="A274" s="10"/>
      <c r="B274" s="10"/>
      <c r="C274" s="19"/>
      <c r="D274" s="10"/>
      <c r="E274" s="64">
        <f>+'25'!J273</f>
        <v>0</v>
      </c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ref="P274:P275" si="50">SUM(M274-O274)</f>
        <v>0</v>
      </c>
      <c r="Q274" s="90"/>
      <c r="R274" s="43">
        <f t="shared" si="49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>
        <f t="shared" si="50"/>
        <v>0</v>
      </c>
      <c r="Q275" s="90"/>
      <c r="R275" s="43">
        <f t="shared" si="49"/>
        <v>0</v>
      </c>
    </row>
    <row r="276" spans="1:19" ht="24" customHeight="1" x14ac:dyDescent="0.55000000000000004">
      <c r="A276" s="10"/>
      <c r="B276" s="10"/>
      <c r="C276" s="19"/>
      <c r="D276" s="10"/>
      <c r="E276" s="64"/>
      <c r="F276" s="71"/>
      <c r="G276" s="46">
        <f t="shared" ref="G276" si="51">E276+F276</f>
        <v>0</v>
      </c>
      <c r="H276" s="78">
        <v>0</v>
      </c>
      <c r="I276" s="76">
        <v>0</v>
      </c>
      <c r="J276" s="46">
        <f t="shared" ref="J276" si="52">+G276-H276-K276-I276</f>
        <v>0</v>
      </c>
      <c r="K276" s="72"/>
      <c r="L276" s="20"/>
      <c r="M276" s="65">
        <f t="shared" ref="M276" si="53">+L276*K276</f>
        <v>0</v>
      </c>
      <c r="N276" s="17" t="s">
        <v>16</v>
      </c>
      <c r="O276" s="18"/>
      <c r="P276" s="23">
        <f t="shared" ref="P276" si="54">SUM(M276-O276)</f>
        <v>0</v>
      </c>
      <c r="Q276" s="90"/>
      <c r="R276" s="43">
        <f t="shared" ref="R276" si="55">+K276*Q276</f>
        <v>0</v>
      </c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R277" s="75">
        <f>SUM(R5:R276)</f>
        <v>326.78999999999996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06" t="s">
        <v>212</v>
      </c>
      <c r="L278" s="107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1390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760</v>
      </c>
      <c r="O281" s="2">
        <v>100</v>
      </c>
      <c r="P281" s="2">
        <v>160</v>
      </c>
      <c r="Q281" s="2">
        <v>500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360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270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270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63"/>
  <sheetViews>
    <sheetView zoomScale="70" zoomScaleNormal="70" workbookViewId="0">
      <pane xSplit="10" ySplit="4" topLeftCell="M269" activePane="bottomRight" state="frozen"/>
      <selection activeCell="J278" sqref="J278"/>
      <selection pane="topRight" activeCell="J278" sqref="J278"/>
      <selection pane="bottomLeft" activeCell="J278" sqref="J278"/>
      <selection pane="bottomRight" activeCell="V289" sqref="V2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48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500</v>
      </c>
      <c r="P6" s="122">
        <f t="shared" ref="P6:P69" si="3">SUM(M6-O6)</f>
        <v>2000</v>
      </c>
      <c r="Q6" s="121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1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1439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3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22">
        <f t="shared" si="3"/>
        <v>100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>
        <v>1</v>
      </c>
      <c r="G83" s="46">
        <f t="shared" si="5"/>
        <v>1</v>
      </c>
      <c r="H83" s="78">
        <v>0</v>
      </c>
      <c r="I83" s="76">
        <v>0</v>
      </c>
      <c r="J83" s="46">
        <f t="shared" si="6"/>
        <v>0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22">
        <f t="shared" si="7"/>
        <v>50</v>
      </c>
      <c r="Q83" s="90">
        <v>18.14</v>
      </c>
      <c r="R83" s="43">
        <f t="shared" ref="R83:R91" si="11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56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>
        <v>1</v>
      </c>
      <c r="G194" s="46">
        <f t="shared" si="27"/>
        <v>4</v>
      </c>
      <c r="H194" s="78">
        <v>0</v>
      </c>
      <c r="I194" s="76">
        <v>0</v>
      </c>
      <c r="J194" s="46">
        <f t="shared" si="28"/>
        <v>0</v>
      </c>
      <c r="K194" s="72">
        <v>4</v>
      </c>
      <c r="L194" s="20">
        <v>120</v>
      </c>
      <c r="M194" s="65">
        <f t="shared" si="32"/>
        <v>480</v>
      </c>
      <c r="N194" s="17" t="s">
        <v>16</v>
      </c>
      <c r="O194" s="18">
        <v>80</v>
      </c>
      <c r="P194" s="122">
        <f t="shared" si="34"/>
        <v>400</v>
      </c>
      <c r="Q194" s="90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68</v>
      </c>
      <c r="F215" s="71"/>
      <c r="G215" s="46">
        <f t="shared" si="27"/>
        <v>68</v>
      </c>
      <c r="H215" s="78">
        <v>0</v>
      </c>
      <c r="I215" s="76">
        <v>0</v>
      </c>
      <c r="J215" s="46">
        <f t="shared" si="28"/>
        <v>68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2</v>
      </c>
      <c r="F216" s="71"/>
      <c r="G216" s="46">
        <f t="shared" si="27"/>
        <v>2</v>
      </c>
      <c r="H216" s="78">
        <v>0</v>
      </c>
      <c r="I216" s="76">
        <v>0</v>
      </c>
      <c r="J216" s="46">
        <f t="shared" si="28"/>
        <v>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29</v>
      </c>
      <c r="F217" s="71"/>
      <c r="G217" s="46">
        <f t="shared" si="27"/>
        <v>29</v>
      </c>
      <c r="H217" s="78">
        <v>0</v>
      </c>
      <c r="I217" s="76">
        <v>1</v>
      </c>
      <c r="J217" s="46">
        <f t="shared" si="28"/>
        <v>28</v>
      </c>
      <c r="K217" s="72"/>
      <c r="L217" s="20">
        <v>10</v>
      </c>
      <c r="M217" s="65">
        <f t="shared" si="32"/>
        <v>0</v>
      </c>
      <c r="N217" s="17" t="s">
        <v>1441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211</v>
      </c>
      <c r="F224" s="71"/>
      <c r="G224" s="46">
        <f t="shared" si="27"/>
        <v>211</v>
      </c>
      <c r="H224" s="78">
        <v>0</v>
      </c>
      <c r="I224" s="76">
        <v>0</v>
      </c>
      <c r="J224" s="46">
        <f t="shared" si="28"/>
        <v>211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7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70" si="48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8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8"/>
        <v>0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8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8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8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ref="M257:M270" si="52">+L257*K257</f>
        <v>0</v>
      </c>
      <c r="N257" s="17" t="s">
        <v>16</v>
      </c>
      <c r="O257" s="18"/>
      <c r="P257" s="23">
        <f t="shared" ref="P257:P275" si="53">SUM(M257-O257)</f>
        <v>0</v>
      </c>
      <c r="Q257" s="90"/>
      <c r="R257" s="43">
        <f t="shared" ref="R257:R275" si="54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60</v>
      </c>
      <c r="M258" s="65">
        <f t="shared" si="52"/>
        <v>0</v>
      </c>
      <c r="N258" s="17" t="s">
        <v>1454</v>
      </c>
      <c r="O258" s="18"/>
      <c r="P258" s="23">
        <f t="shared" si="53"/>
        <v>0</v>
      </c>
      <c r="Q258" s="90"/>
      <c r="R258" s="43">
        <f t="shared" si="54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+'26'!J259</f>
        <v>26</v>
      </c>
      <c r="F259" s="71"/>
      <c r="G259" s="46">
        <f t="shared" si="40"/>
        <v>26</v>
      </c>
      <c r="H259" s="78">
        <v>0</v>
      </c>
      <c r="I259" s="76">
        <v>0</v>
      </c>
      <c r="J259" s="46">
        <f t="shared" si="48"/>
        <v>15</v>
      </c>
      <c r="K259" s="72">
        <v>11</v>
      </c>
      <c r="L259" s="20">
        <v>60</v>
      </c>
      <c r="M259" s="65">
        <f t="shared" si="52"/>
        <v>660</v>
      </c>
      <c r="N259" s="17" t="s">
        <v>1454</v>
      </c>
      <c r="O259" s="18">
        <v>440</v>
      </c>
      <c r="P259" s="122">
        <f t="shared" si="53"/>
        <v>220</v>
      </c>
      <c r="Q259" s="90"/>
      <c r="R259" s="43">
        <f t="shared" si="54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+'26'!J260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8"/>
        <v>2</v>
      </c>
      <c r="K260" s="72"/>
      <c r="L260" s="20">
        <v>60</v>
      </c>
      <c r="M260" s="65">
        <f t="shared" si="52"/>
        <v>0</v>
      </c>
      <c r="N260" s="17" t="s">
        <v>1454</v>
      </c>
      <c r="O260" s="18"/>
      <c r="P260" s="23">
        <f t="shared" si="53"/>
        <v>0</v>
      </c>
      <c r="Q260" s="90"/>
      <c r="R260" s="43">
        <f t="shared" si="54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19</v>
      </c>
      <c r="M261" s="65">
        <f t="shared" si="52"/>
        <v>0</v>
      </c>
      <c r="N261" s="17" t="s">
        <v>1454</v>
      </c>
      <c r="O261" s="18"/>
      <c r="P261" s="23">
        <f t="shared" si="53"/>
        <v>0</v>
      </c>
      <c r="Q261" s="90"/>
      <c r="R261" s="43">
        <f t="shared" si="54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52"/>
        <v>0</v>
      </c>
      <c r="N262" s="17" t="s">
        <v>1454</v>
      </c>
      <c r="O262" s="18"/>
      <c r="P262" s="23">
        <f t="shared" si="53"/>
        <v>0</v>
      </c>
      <c r="Q262" s="90"/>
      <c r="R262" s="43">
        <f t="shared" si="54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+'26'!J263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8"/>
        <v>2</v>
      </c>
      <c r="K263" s="72"/>
      <c r="L263" s="20">
        <v>19</v>
      </c>
      <c r="M263" s="65">
        <f t="shared" si="52"/>
        <v>0</v>
      </c>
      <c r="N263" s="17" t="s">
        <v>1454</v>
      </c>
      <c r="O263" s="18"/>
      <c r="P263" s="23">
        <f t="shared" si="53"/>
        <v>0</v>
      </c>
      <c r="Q263" s="90"/>
      <c r="R263" s="43">
        <f t="shared" si="54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52"/>
        <v>0</v>
      </c>
      <c r="N264" s="17" t="s">
        <v>1454</v>
      </c>
      <c r="O264" s="18"/>
      <c r="P264" s="23">
        <f t="shared" si="53"/>
        <v>0</v>
      </c>
      <c r="Q264" s="90"/>
      <c r="R264" s="43">
        <f t="shared" si="54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+'26'!J265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8"/>
        <v>0</v>
      </c>
      <c r="K265" s="72"/>
      <c r="L265" s="20">
        <v>29</v>
      </c>
      <c r="M265" s="65">
        <f t="shared" si="52"/>
        <v>0</v>
      </c>
      <c r="N265" s="17" t="s">
        <v>1454</v>
      </c>
      <c r="O265" s="18"/>
      <c r="P265" s="23">
        <f t="shared" si="53"/>
        <v>0</v>
      </c>
      <c r="Q265" s="90"/>
      <c r="R265" s="43">
        <f t="shared" si="54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+'26'!J266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8"/>
        <v>0</v>
      </c>
      <c r="K266" s="72"/>
      <c r="L266" s="20">
        <v>29</v>
      </c>
      <c r="M266" s="65">
        <f t="shared" si="52"/>
        <v>0</v>
      </c>
      <c r="N266" s="17" t="s">
        <v>1454</v>
      </c>
      <c r="O266" s="18"/>
      <c r="P266" s="23">
        <f t="shared" si="53"/>
        <v>0</v>
      </c>
      <c r="Q266" s="90"/>
      <c r="R266" s="43">
        <f t="shared" si="54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+'26'!J267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8"/>
        <v>0</v>
      </c>
      <c r="K267" s="72"/>
      <c r="L267" s="20">
        <v>29</v>
      </c>
      <c r="M267" s="65">
        <f t="shared" si="52"/>
        <v>0</v>
      </c>
      <c r="N267" s="17" t="s">
        <v>1454</v>
      </c>
      <c r="O267" s="18"/>
      <c r="P267" s="23">
        <f t="shared" si="53"/>
        <v>0</v>
      </c>
      <c r="Q267" s="90"/>
      <c r="R267" s="43">
        <f t="shared" si="54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+'26'!J268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8"/>
        <v>0</v>
      </c>
      <c r="K268" s="72"/>
      <c r="L268" s="20">
        <v>29</v>
      </c>
      <c r="M268" s="65">
        <f t="shared" si="52"/>
        <v>0</v>
      </c>
      <c r="N268" s="17" t="s">
        <v>1454</v>
      </c>
      <c r="O268" s="18"/>
      <c r="P268" s="23">
        <f t="shared" si="53"/>
        <v>0</v>
      </c>
      <c r="Q268" s="90"/>
      <c r="R268" s="43">
        <f t="shared" si="54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+'26'!J269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8"/>
        <v>0</v>
      </c>
      <c r="K269" s="72"/>
      <c r="L269" s="20">
        <v>29</v>
      </c>
      <c r="M269" s="65">
        <f t="shared" si="52"/>
        <v>0</v>
      </c>
      <c r="N269" s="17" t="s">
        <v>1454</v>
      </c>
      <c r="O269" s="18"/>
      <c r="P269" s="23">
        <f t="shared" si="53"/>
        <v>0</v>
      </c>
      <c r="Q269" s="90"/>
      <c r="R269" s="43">
        <f t="shared" si="54"/>
        <v>0</v>
      </c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+'26'!J270</f>
        <v>5</v>
      </c>
      <c r="F270" s="71"/>
      <c r="G270" s="46">
        <f t="shared" si="40"/>
        <v>5</v>
      </c>
      <c r="H270" s="78">
        <v>0</v>
      </c>
      <c r="I270" s="76">
        <v>0</v>
      </c>
      <c r="J270" s="46">
        <f t="shared" si="48"/>
        <v>5</v>
      </c>
      <c r="K270" s="72"/>
      <c r="L270" s="20">
        <v>35</v>
      </c>
      <c r="M270" s="65">
        <f t="shared" si="52"/>
        <v>0</v>
      </c>
      <c r="N270" s="17" t="s">
        <v>16</v>
      </c>
      <c r="O270" s="18"/>
      <c r="P270" s="23">
        <f t="shared" si="53"/>
        <v>0</v>
      </c>
      <c r="Q270" s="90"/>
      <c r="R270" s="43">
        <f t="shared" si="54"/>
        <v>0</v>
      </c>
    </row>
    <row r="271" spans="1:18" ht="25.5" x14ac:dyDescent="0.55000000000000004">
      <c r="A271" s="10"/>
      <c r="B271" s="10"/>
      <c r="C271" s="19"/>
      <c r="D271" s="10"/>
      <c r="E271" s="64">
        <f>+'26'!J271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>
        <f t="shared" si="53"/>
        <v>0</v>
      </c>
      <c r="Q271" s="90"/>
      <c r="R271" s="43">
        <f t="shared" si="54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>
        <f>+'26'!J274</f>
        <v>0</v>
      </c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si="53"/>
        <v>0</v>
      </c>
      <c r="Q274" s="90"/>
      <c r="R274" s="43">
        <f t="shared" si="54"/>
        <v>0</v>
      </c>
    </row>
    <row r="275" spans="1:20" ht="25.5" x14ac:dyDescent="0.55000000000000004">
      <c r="A275" s="10"/>
      <c r="B275" s="10"/>
      <c r="C275" s="19"/>
      <c r="D275" s="10"/>
      <c r="E275" s="64">
        <f>+'26'!J275</f>
        <v>0</v>
      </c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>
        <f t="shared" si="53"/>
        <v>0</v>
      </c>
      <c r="Q275" s="90"/>
      <c r="R275" s="43">
        <f t="shared" si="54"/>
        <v>0</v>
      </c>
    </row>
    <row r="276" spans="1:20" ht="24" customHeight="1" x14ac:dyDescent="0.55000000000000004">
      <c r="A276" s="10"/>
      <c r="B276" s="10"/>
      <c r="C276" s="19"/>
      <c r="D276" s="10"/>
      <c r="E276" s="64"/>
      <c r="F276" s="71"/>
      <c r="G276" s="46">
        <f t="shared" ref="G276" si="55">E276+F276</f>
        <v>0</v>
      </c>
      <c r="H276" s="78">
        <v>0</v>
      </c>
      <c r="I276" s="76">
        <v>0</v>
      </c>
      <c r="J276" s="46">
        <f t="shared" ref="J276" si="56">+G276-H276-K276-I276</f>
        <v>0</v>
      </c>
      <c r="K276" s="72"/>
      <c r="L276" s="20"/>
      <c r="M276" s="65">
        <f t="shared" ref="M276" si="57">+L276*K276</f>
        <v>0</v>
      </c>
      <c r="N276" s="17" t="s">
        <v>16</v>
      </c>
      <c r="O276" s="18"/>
      <c r="P276" s="23">
        <f t="shared" ref="P276" si="58">SUM(M276-O276)</f>
        <v>0</v>
      </c>
      <c r="Q276" s="90"/>
      <c r="R276" s="43">
        <f t="shared" ref="R276" si="59">+K276*Q276</f>
        <v>0</v>
      </c>
    </row>
    <row r="277" spans="1:20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R277" s="75">
        <f>SUM(R5:R276)</f>
        <v>1555.66</v>
      </c>
      <c r="S277" s="75"/>
    </row>
    <row r="278" spans="1:20" ht="25.5" customHeight="1" x14ac:dyDescent="0.5">
      <c r="A278" s="1"/>
      <c r="E278" s="1"/>
      <c r="F278" s="1"/>
      <c r="G278" s="24"/>
      <c r="H278" s="25"/>
      <c r="I278" s="25"/>
      <c r="J278" s="24"/>
      <c r="K278" s="106" t="s">
        <v>212</v>
      </c>
      <c r="L278" s="107"/>
      <c r="M278" s="30">
        <f>+O277</f>
        <v>0</v>
      </c>
      <c r="N278" s="27"/>
      <c r="O278" s="29"/>
    </row>
    <row r="279" spans="1:20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4560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20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1295</v>
      </c>
      <c r="O281" s="2">
        <v>520</v>
      </c>
      <c r="P281" s="2">
        <v>480</v>
      </c>
      <c r="Q281" s="2">
        <v>20</v>
      </c>
      <c r="R281" s="2">
        <v>85</v>
      </c>
      <c r="S281" s="2">
        <v>90</v>
      </c>
      <c r="T281" s="2">
        <v>100</v>
      </c>
    </row>
    <row r="282" spans="1:20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20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1165</v>
      </c>
    </row>
    <row r="285" spans="1:20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2100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2100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20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S363"/>
  <sheetViews>
    <sheetView zoomScale="70" zoomScaleNormal="70" workbookViewId="0">
      <pane xSplit="10" ySplit="4" topLeftCell="K265" activePane="bottomRight" state="frozen"/>
      <selection activeCell="J278" sqref="J278"/>
      <selection pane="topRight" activeCell="J278" sqref="J278"/>
      <selection pane="bottomLeft" activeCell="J278" sqref="J278"/>
      <selection pane="bottomRight" activeCell="A272" sqref="A272:XFD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32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600</v>
      </c>
      <c r="P6" s="122">
        <f t="shared" ref="P6:P69" si="3">SUM(M6-O6)</f>
        <v>1000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+'27'!J9</f>
        <v>0</v>
      </c>
      <c r="F9" s="71">
        <v>5</v>
      </c>
      <c r="G9" s="46">
        <f t="shared" si="0"/>
        <v>5</v>
      </c>
      <c r="H9" s="78">
        <v>0</v>
      </c>
      <c r="I9" s="76">
        <v>0</v>
      </c>
      <c r="J9" s="46">
        <f t="shared" si="1"/>
        <v>5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5</v>
      </c>
      <c r="F33" s="71">
        <v>5</v>
      </c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2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>
        <v>100</v>
      </c>
      <c r="P112" s="122">
        <f t="shared" si="22"/>
        <v>200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2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>
        <v>10</v>
      </c>
      <c r="P115" s="122">
        <f t="shared" si="22"/>
        <v>170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</v>
      </c>
      <c r="F132" s="71">
        <v>4</v>
      </c>
      <c r="G132" s="46">
        <f t="shared" si="20"/>
        <v>5</v>
      </c>
      <c r="H132" s="78">
        <v>0</v>
      </c>
      <c r="I132" s="76">
        <v>0</v>
      </c>
      <c r="J132" s="46">
        <f t="shared" si="21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10</v>
      </c>
      <c r="P132" s="122">
        <f t="shared" si="22"/>
        <v>110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0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>
        <v>10</v>
      </c>
      <c r="P185" s="122">
        <f t="shared" si="29"/>
        <v>70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6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20</v>
      </c>
      <c r="P209" s="122">
        <f t="shared" si="36"/>
        <v>100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68</v>
      </c>
      <c r="F215" s="71"/>
      <c r="G215" s="46">
        <f t="shared" si="27"/>
        <v>68</v>
      </c>
      <c r="H215" s="78">
        <v>0</v>
      </c>
      <c r="I215" s="76">
        <v>0</v>
      </c>
      <c r="J215" s="46">
        <f t="shared" si="28"/>
        <v>68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2</v>
      </c>
      <c r="F216" s="71"/>
      <c r="G216" s="46">
        <f t="shared" si="27"/>
        <v>2</v>
      </c>
      <c r="H216" s="78">
        <v>0</v>
      </c>
      <c r="I216" s="76">
        <v>0</v>
      </c>
      <c r="J216" s="46">
        <f t="shared" si="28"/>
        <v>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28</v>
      </c>
      <c r="F217" s="71"/>
      <c r="G217" s="46">
        <f t="shared" si="27"/>
        <v>28</v>
      </c>
      <c r="H217" s="78">
        <v>0</v>
      </c>
      <c r="I217" s="76">
        <v>0</v>
      </c>
      <c r="J217" s="46">
        <f t="shared" si="28"/>
        <v>28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211</v>
      </c>
      <c r="F224" s="71"/>
      <c r="G224" s="46">
        <f t="shared" si="27"/>
        <v>211</v>
      </c>
      <c r="H224" s="78">
        <v>0</v>
      </c>
      <c r="I224" s="76">
        <v>0</v>
      </c>
      <c r="J224" s="46">
        <f t="shared" si="28"/>
        <v>211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70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1</v>
      </c>
      <c r="G249" s="46">
        <f t="shared" si="40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:J270" si="48">+G253-H253-K253-I253</f>
        <v>0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8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8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8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+'27'!J257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ref="M257:M270" si="52">+L257*K257</f>
        <v>0</v>
      </c>
      <c r="N257" s="17" t="s">
        <v>16</v>
      </c>
      <c r="O257" s="18"/>
      <c r="P257" s="23">
        <f t="shared" ref="P257:P275" si="53">SUM(M257-O257)</f>
        <v>0</v>
      </c>
      <c r="Q257" s="90"/>
      <c r="R257" s="43">
        <f t="shared" ref="R257:R275" si="54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60</v>
      </c>
      <c r="M258" s="65">
        <f t="shared" si="52"/>
        <v>0</v>
      </c>
      <c r="N258" s="17" t="s">
        <v>1454</v>
      </c>
      <c r="O258" s="18"/>
      <c r="P258" s="23">
        <f t="shared" si="53"/>
        <v>0</v>
      </c>
      <c r="Q258" s="90"/>
      <c r="R258" s="43">
        <f t="shared" si="54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+'27'!J259</f>
        <v>15</v>
      </c>
      <c r="F259" s="71"/>
      <c r="G259" s="46">
        <f t="shared" si="40"/>
        <v>15</v>
      </c>
      <c r="H259" s="78">
        <v>0</v>
      </c>
      <c r="I259" s="76">
        <v>0</v>
      </c>
      <c r="J259" s="46">
        <f t="shared" si="48"/>
        <v>9</v>
      </c>
      <c r="K259" s="72">
        <v>6</v>
      </c>
      <c r="L259" s="20">
        <v>60</v>
      </c>
      <c r="M259" s="65">
        <f t="shared" si="52"/>
        <v>360</v>
      </c>
      <c r="N259" s="17" t="s">
        <v>1454</v>
      </c>
      <c r="O259" s="18">
        <v>280</v>
      </c>
      <c r="P259" s="122">
        <f t="shared" si="53"/>
        <v>80</v>
      </c>
      <c r="Q259" s="90"/>
      <c r="R259" s="43">
        <f t="shared" si="54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+'27'!J260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8"/>
        <v>2</v>
      </c>
      <c r="K260" s="72"/>
      <c r="L260" s="20">
        <v>60</v>
      </c>
      <c r="M260" s="65">
        <f t="shared" si="52"/>
        <v>0</v>
      </c>
      <c r="N260" s="17" t="s">
        <v>1454</v>
      </c>
      <c r="O260" s="18"/>
      <c r="P260" s="23">
        <f t="shared" si="53"/>
        <v>0</v>
      </c>
      <c r="Q260" s="90"/>
      <c r="R260" s="43">
        <f t="shared" si="54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+'27'!J261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19</v>
      </c>
      <c r="M261" s="65">
        <f t="shared" si="52"/>
        <v>0</v>
      </c>
      <c r="N261" s="17" t="s">
        <v>1454</v>
      </c>
      <c r="O261" s="18"/>
      <c r="P261" s="23">
        <f t="shared" si="53"/>
        <v>0</v>
      </c>
      <c r="Q261" s="90"/>
      <c r="R261" s="43">
        <f t="shared" si="54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52"/>
        <v>0</v>
      </c>
      <c r="N262" s="17" t="s">
        <v>1454</v>
      </c>
      <c r="O262" s="18"/>
      <c r="P262" s="23">
        <f t="shared" si="53"/>
        <v>0</v>
      </c>
      <c r="Q262" s="90"/>
      <c r="R262" s="43">
        <f t="shared" si="54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+'27'!J263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8"/>
        <v>2</v>
      </c>
      <c r="K263" s="72"/>
      <c r="L263" s="20">
        <v>19</v>
      </c>
      <c r="M263" s="65">
        <f t="shared" si="52"/>
        <v>0</v>
      </c>
      <c r="N263" s="17" t="s">
        <v>1454</v>
      </c>
      <c r="O263" s="18"/>
      <c r="P263" s="23">
        <f t="shared" si="53"/>
        <v>0</v>
      </c>
      <c r="Q263" s="90"/>
      <c r="R263" s="43">
        <f t="shared" si="54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52"/>
        <v>0</v>
      </c>
      <c r="N264" s="17" t="s">
        <v>1454</v>
      </c>
      <c r="O264" s="18"/>
      <c r="P264" s="23">
        <f t="shared" si="53"/>
        <v>0</v>
      </c>
      <c r="Q264" s="90"/>
      <c r="R264" s="43">
        <f t="shared" si="54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+'27'!J265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8"/>
        <v>0</v>
      </c>
      <c r="K265" s="72"/>
      <c r="L265" s="20">
        <v>29</v>
      </c>
      <c r="M265" s="65">
        <f t="shared" si="52"/>
        <v>0</v>
      </c>
      <c r="N265" s="17" t="s">
        <v>1454</v>
      </c>
      <c r="O265" s="18"/>
      <c r="P265" s="23">
        <f t="shared" si="53"/>
        <v>0</v>
      </c>
      <c r="Q265" s="90"/>
      <c r="R265" s="43">
        <f t="shared" si="54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+'27'!J266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8"/>
        <v>0</v>
      </c>
      <c r="K266" s="72"/>
      <c r="L266" s="20">
        <v>29</v>
      </c>
      <c r="M266" s="65">
        <f t="shared" si="52"/>
        <v>0</v>
      </c>
      <c r="N266" s="17" t="s">
        <v>1454</v>
      </c>
      <c r="O266" s="18"/>
      <c r="P266" s="23">
        <f t="shared" si="53"/>
        <v>0</v>
      </c>
      <c r="Q266" s="90"/>
      <c r="R266" s="43">
        <f t="shared" si="54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+'27'!J267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8"/>
        <v>0</v>
      </c>
      <c r="K267" s="72"/>
      <c r="L267" s="20">
        <v>29</v>
      </c>
      <c r="M267" s="65">
        <f t="shared" si="52"/>
        <v>0</v>
      </c>
      <c r="N267" s="17" t="s">
        <v>1454</v>
      </c>
      <c r="O267" s="18"/>
      <c r="P267" s="23">
        <f t="shared" si="53"/>
        <v>0</v>
      </c>
      <c r="Q267" s="90"/>
      <c r="R267" s="43">
        <f t="shared" si="54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+'27'!J268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8"/>
        <v>0</v>
      </c>
      <c r="K268" s="72"/>
      <c r="L268" s="20">
        <v>29</v>
      </c>
      <c r="M268" s="65">
        <f t="shared" si="52"/>
        <v>0</v>
      </c>
      <c r="N268" s="17" t="s">
        <v>1454</v>
      </c>
      <c r="O268" s="18"/>
      <c r="P268" s="23">
        <f t="shared" si="53"/>
        <v>0</v>
      </c>
      <c r="Q268" s="90"/>
      <c r="R268" s="43">
        <f t="shared" si="54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+'27'!J269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8"/>
        <v>0</v>
      </c>
      <c r="K269" s="72"/>
      <c r="L269" s="20">
        <v>29</v>
      </c>
      <c r="M269" s="65">
        <f t="shared" si="52"/>
        <v>0</v>
      </c>
      <c r="N269" s="17" t="s">
        <v>1454</v>
      </c>
      <c r="O269" s="18"/>
      <c r="P269" s="23">
        <f t="shared" si="53"/>
        <v>0</v>
      </c>
      <c r="Q269" s="90"/>
      <c r="R269" s="43">
        <f t="shared" si="54"/>
        <v>0</v>
      </c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+'27'!J270</f>
        <v>5</v>
      </c>
      <c r="F270" s="71"/>
      <c r="G270" s="46">
        <f t="shared" si="40"/>
        <v>5</v>
      </c>
      <c r="H270" s="78">
        <v>0</v>
      </c>
      <c r="I270" s="76">
        <v>0</v>
      </c>
      <c r="J270" s="46">
        <f t="shared" si="48"/>
        <v>5</v>
      </c>
      <c r="K270" s="72"/>
      <c r="L270" s="20">
        <v>35</v>
      </c>
      <c r="M270" s="65">
        <f t="shared" si="52"/>
        <v>0</v>
      </c>
      <c r="N270" s="17" t="s">
        <v>16</v>
      </c>
      <c r="O270" s="18"/>
      <c r="P270" s="23">
        <f t="shared" si="53"/>
        <v>0</v>
      </c>
      <c r="Q270" s="90"/>
      <c r="R270" s="43">
        <f t="shared" si="54"/>
        <v>0</v>
      </c>
    </row>
    <row r="271" spans="1:18" ht="25.5" x14ac:dyDescent="0.55000000000000004">
      <c r="A271" s="10"/>
      <c r="B271" s="10"/>
      <c r="C271" s="19"/>
      <c r="D271" s="10"/>
      <c r="E271" s="64">
        <f>+'27'!J271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>
        <f t="shared" si="53"/>
        <v>0</v>
      </c>
      <c r="Q271" s="90"/>
      <c r="R271" s="43">
        <f t="shared" si="54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si="53"/>
        <v>0</v>
      </c>
      <c r="Q274" s="90"/>
      <c r="R274" s="43">
        <f t="shared" si="54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>
        <f t="shared" si="53"/>
        <v>0</v>
      </c>
      <c r="Q275" s="90"/>
      <c r="R275" s="43">
        <f t="shared" si="54"/>
        <v>0</v>
      </c>
    </row>
    <row r="276" spans="1:19" ht="24" customHeight="1" x14ac:dyDescent="0.55000000000000004">
      <c r="A276" s="10"/>
      <c r="B276" s="10"/>
      <c r="C276" s="19"/>
      <c r="D276" s="10"/>
      <c r="E276" s="64"/>
      <c r="F276" s="71"/>
      <c r="G276" s="46">
        <f t="shared" ref="G276" si="55">E276+F276</f>
        <v>0</v>
      </c>
      <c r="H276" s="78">
        <v>0</v>
      </c>
      <c r="I276" s="76">
        <v>0</v>
      </c>
      <c r="J276" s="46">
        <f t="shared" ref="J276" si="56">+G276-H276-K276-I276</f>
        <v>0</v>
      </c>
      <c r="K276" s="72"/>
      <c r="L276" s="20"/>
      <c r="M276" s="65">
        <f t="shared" ref="M276" si="57">+L276*K276</f>
        <v>0</v>
      </c>
      <c r="N276" s="17" t="s">
        <v>16</v>
      </c>
      <c r="O276" s="18"/>
      <c r="P276" s="23">
        <f t="shared" ref="P276" si="58">SUM(M276-O276)</f>
        <v>0</v>
      </c>
      <c r="Q276" s="90"/>
      <c r="R276" s="43">
        <f t="shared" ref="R276" si="59">+K276*Q276</f>
        <v>0</v>
      </c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R277" s="75">
        <f>SUM(R5:R276)</f>
        <v>1207.6899999999998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06" t="s">
        <v>212</v>
      </c>
      <c r="L278" s="107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3490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1340</v>
      </c>
      <c r="O281" s="2">
        <v>100</v>
      </c>
      <c r="P281" s="2">
        <v>190</v>
      </c>
      <c r="Q281" s="2">
        <v>1050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1255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895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895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>
    <filterColumn colId="15">
      <filters blank="1">
        <filter val="-"/>
        <filter val="100.00"/>
        <filter val="110.00"/>
        <filter val="130.00"/>
        <filter val="170.00"/>
        <filter val="190"/>
        <filter val="25.00"/>
        <filter val="50.00"/>
        <filter val="7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63"/>
  <sheetViews>
    <sheetView zoomScale="70" zoomScaleNormal="70" workbookViewId="0">
      <pane xSplit="10" ySplit="4" topLeftCell="K266" activePane="bottomRight" state="frozen"/>
      <selection activeCell="J278" sqref="J278"/>
      <selection pane="topRight" activeCell="J278" sqref="J278"/>
      <selection pane="bottomLeft" activeCell="J278" sqref="J278"/>
      <selection pane="bottomRight" activeCell="A272" sqref="A272:XFD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32</v>
      </c>
      <c r="F6" s="71"/>
      <c r="G6" s="46">
        <f t="shared" si="0"/>
        <v>32</v>
      </c>
      <c r="H6" s="78">
        <v>0</v>
      </c>
      <c r="I6" s="76">
        <v>5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1473</v>
      </c>
      <c r="O6" s="18"/>
      <c r="P6" s="122">
        <f t="shared" ref="P6:P37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+'28'!J9</f>
        <v>5</v>
      </c>
      <c r="F9" s="71"/>
      <c r="G9" s="46">
        <f t="shared" si="0"/>
        <v>5</v>
      </c>
      <c r="H9" s="78">
        <v>0</v>
      </c>
      <c r="I9" s="76">
        <v>0</v>
      </c>
      <c r="J9" s="46">
        <f t="shared" si="1"/>
        <v>5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2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6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7</v>
      </c>
      <c r="F77" s="71"/>
      <c r="G77" s="46">
        <f t="shared" si="5"/>
        <v>7</v>
      </c>
      <c r="H77" s="78">
        <v>2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2</v>
      </c>
      <c r="F112" s="71"/>
      <c r="G112" s="46">
        <f t="shared" si="21"/>
        <v>2</v>
      </c>
      <c r="H112" s="78">
        <v>0</v>
      </c>
      <c r="I112" s="76">
        <v>0</v>
      </c>
      <c r="J112" s="46">
        <f t="shared" si="22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1"/>
        <v>3</v>
      </c>
      <c r="H116" s="78">
        <v>0</v>
      </c>
      <c r="I116" s="76">
        <v>0</v>
      </c>
      <c r="J116" s="46">
        <f t="shared" si="22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>
        <v>5</v>
      </c>
      <c r="G131" s="46">
        <f t="shared" si="21"/>
        <v>5</v>
      </c>
      <c r="H131" s="78">
        <v>0</v>
      </c>
      <c r="I131" s="76">
        <v>0</v>
      </c>
      <c r="J131" s="46">
        <f t="shared" si="22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9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6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9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9</v>
      </c>
      <c r="F201" s="71"/>
      <c r="G201" s="46">
        <f t="shared" si="28"/>
        <v>9</v>
      </c>
      <c r="H201" s="78">
        <v>0</v>
      </c>
      <c r="I201" s="76">
        <v>0</v>
      </c>
      <c r="J201" s="46">
        <f t="shared" si="29"/>
        <v>9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3</v>
      </c>
      <c r="F202" s="71"/>
      <c r="G202" s="46">
        <f t="shared" si="28"/>
        <v>3</v>
      </c>
      <c r="H202" s="78">
        <v>0</v>
      </c>
      <c r="I202" s="76">
        <v>0</v>
      </c>
      <c r="J202" s="46">
        <f t="shared" si="29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4</v>
      </c>
      <c r="F203" s="71"/>
      <c r="G203" s="46">
        <f t="shared" si="28"/>
        <v>4</v>
      </c>
      <c r="H203" s="78">
        <v>0</v>
      </c>
      <c r="I203" s="76">
        <v>0</v>
      </c>
      <c r="J203" s="46">
        <f t="shared" si="29"/>
        <v>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7</v>
      </c>
      <c r="F204" s="71"/>
      <c r="G204" s="46">
        <f t="shared" si="28"/>
        <v>7</v>
      </c>
      <c r="H204" s="78">
        <v>0</v>
      </c>
      <c r="I204" s="76">
        <v>0</v>
      </c>
      <c r="J204" s="46">
        <f t="shared" si="29"/>
        <v>7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ref="P209:P276" si="37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68</v>
      </c>
      <c r="F215" s="71"/>
      <c r="G215" s="46">
        <f t="shared" si="28"/>
        <v>68</v>
      </c>
      <c r="H215" s="78">
        <v>0</v>
      </c>
      <c r="I215" s="76">
        <v>0</v>
      </c>
      <c r="J215" s="46">
        <f t="shared" si="29"/>
        <v>68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2</v>
      </c>
      <c r="F216" s="71">
        <v>200</v>
      </c>
      <c r="G216" s="46">
        <f t="shared" si="28"/>
        <v>202</v>
      </c>
      <c r="H216" s="78">
        <v>0</v>
      </c>
      <c r="I216" s="76">
        <v>0</v>
      </c>
      <c r="J216" s="46">
        <f t="shared" si="29"/>
        <v>122</v>
      </c>
      <c r="K216" s="72">
        <v>80</v>
      </c>
      <c r="L216" s="20"/>
      <c r="M216" s="65">
        <f t="shared" si="32"/>
        <v>0</v>
      </c>
      <c r="N216" s="17" t="s">
        <v>1474</v>
      </c>
      <c r="O216" s="18"/>
      <c r="P216" s="23">
        <f t="shared" si="37"/>
        <v>0</v>
      </c>
      <c r="Q216" s="90">
        <v>9</v>
      </c>
      <c r="R216" s="43">
        <f t="shared" si="33"/>
        <v>720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28</v>
      </c>
      <c r="F217" s="71"/>
      <c r="G217" s="46">
        <f t="shared" si="28"/>
        <v>28</v>
      </c>
      <c r="H217" s="78">
        <v>0</v>
      </c>
      <c r="I217" s="76">
        <v>0</v>
      </c>
      <c r="J217" s="46">
        <f t="shared" si="29"/>
        <v>28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7</v>
      </c>
      <c r="F223" s="71"/>
      <c r="G223" s="46">
        <f t="shared" si="28"/>
        <v>7</v>
      </c>
      <c r="H223" s="78">
        <v>0</v>
      </c>
      <c r="I223" s="76">
        <v>0</v>
      </c>
      <c r="J223" s="46">
        <f t="shared" si="29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211</v>
      </c>
      <c r="F224" s="71">
        <v>300</v>
      </c>
      <c r="G224" s="46">
        <f t="shared" si="28"/>
        <v>511</v>
      </c>
      <c r="H224" s="78">
        <v>0</v>
      </c>
      <c r="I224" s="76">
        <v>0</v>
      </c>
      <c r="J224" s="46">
        <f t="shared" si="29"/>
        <v>431</v>
      </c>
      <c r="K224" s="72">
        <v>80</v>
      </c>
      <c r="L224" s="20">
        <v>0</v>
      </c>
      <c r="M224" s="65">
        <f t="shared" si="32"/>
        <v>0</v>
      </c>
      <c r="N224" s="17" t="s">
        <v>1475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>
        <v>80</v>
      </c>
      <c r="G227" s="46">
        <f t="shared" si="28"/>
        <v>80</v>
      </c>
      <c r="H227" s="78">
        <v>0</v>
      </c>
      <c r="I227" s="76">
        <v>0</v>
      </c>
      <c r="J227" s="46">
        <f t="shared" si="29"/>
        <v>0</v>
      </c>
      <c r="K227" s="72">
        <v>80</v>
      </c>
      <c r="L227" s="20">
        <v>25</v>
      </c>
      <c r="M227" s="65">
        <f t="shared" si="32"/>
        <v>2000</v>
      </c>
      <c r="N227" s="17" t="s">
        <v>16</v>
      </c>
      <c r="O227" s="18"/>
      <c r="P227" s="122">
        <f t="shared" si="37"/>
        <v>2000</v>
      </c>
      <c r="Q227" s="90">
        <v>20.36</v>
      </c>
      <c r="R227" s="43">
        <f t="shared" si="33"/>
        <v>1628.8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7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7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29</v>
      </c>
      <c r="M257" s="65">
        <f t="shared" ref="M257:M270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0">+K257*Q257</f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60</v>
      </c>
      <c r="M258" s="65">
        <f t="shared" si="49"/>
        <v>0</v>
      </c>
      <c r="N258" s="17" t="s">
        <v>1454</v>
      </c>
      <c r="O258" s="18"/>
      <c r="P258" s="23"/>
      <c r="Q258" s="90"/>
      <c r="R258" s="43"/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+'28'!J259</f>
        <v>9</v>
      </c>
      <c r="F259" s="71"/>
      <c r="G259" s="46">
        <f t="shared" si="40"/>
        <v>9</v>
      </c>
      <c r="H259" s="78">
        <v>0</v>
      </c>
      <c r="I259" s="76">
        <v>0</v>
      </c>
      <c r="J259" s="46">
        <f t="shared" si="46"/>
        <v>8</v>
      </c>
      <c r="K259" s="72">
        <v>1</v>
      </c>
      <c r="L259" s="20"/>
      <c r="M259" s="65">
        <f t="shared" si="49"/>
        <v>0</v>
      </c>
      <c r="N259" s="17" t="s">
        <v>1454</v>
      </c>
      <c r="O259" s="18"/>
      <c r="P259" s="23"/>
      <c r="Q259" s="90"/>
      <c r="R259" s="43"/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+'28'!J260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6"/>
        <v>2</v>
      </c>
      <c r="K260" s="72"/>
      <c r="L260" s="20">
        <v>60</v>
      </c>
      <c r="M260" s="65">
        <f t="shared" si="49"/>
        <v>0</v>
      </c>
      <c r="N260" s="17" t="s">
        <v>1454</v>
      </c>
      <c r="O260" s="18"/>
      <c r="P260" s="23"/>
      <c r="Q260" s="90"/>
      <c r="R260" s="43"/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19</v>
      </c>
      <c r="M261" s="65">
        <f t="shared" si="49"/>
        <v>0</v>
      </c>
      <c r="N261" s="17" t="s">
        <v>1454</v>
      </c>
      <c r="O261" s="18"/>
      <c r="P261" s="23"/>
      <c r="Q261" s="90"/>
      <c r="R261" s="43"/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19</v>
      </c>
      <c r="M262" s="65">
        <f t="shared" si="49"/>
        <v>0</v>
      </c>
      <c r="N262" s="17" t="s">
        <v>1454</v>
      </c>
      <c r="O262" s="18"/>
      <c r="P262" s="23"/>
      <c r="Q262" s="90"/>
      <c r="R262" s="43"/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+'28'!J263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6"/>
        <v>2</v>
      </c>
      <c r="K263" s="72"/>
      <c r="L263" s="20">
        <v>19</v>
      </c>
      <c r="M263" s="65">
        <f t="shared" si="49"/>
        <v>0</v>
      </c>
      <c r="N263" s="17" t="s">
        <v>1454</v>
      </c>
      <c r="O263" s="18"/>
      <c r="P263" s="23"/>
      <c r="Q263" s="90"/>
      <c r="R263" s="43"/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6"/>
        <v>0</v>
      </c>
      <c r="K264" s="72"/>
      <c r="L264" s="20">
        <v>10</v>
      </c>
      <c r="M264" s="65">
        <f t="shared" si="49"/>
        <v>0</v>
      </c>
      <c r="N264" s="17" t="s">
        <v>1454</v>
      </c>
      <c r="O264" s="18"/>
      <c r="P264" s="23"/>
      <c r="Q264" s="90"/>
      <c r="R264" s="43"/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+'28'!J265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6"/>
        <v>0</v>
      </c>
      <c r="K265" s="72"/>
      <c r="L265" s="20">
        <v>29</v>
      </c>
      <c r="M265" s="65">
        <f t="shared" si="49"/>
        <v>0</v>
      </c>
      <c r="N265" s="17" t="s">
        <v>1454</v>
      </c>
      <c r="O265" s="18"/>
      <c r="P265" s="23"/>
      <c r="Q265" s="90"/>
      <c r="R265" s="43"/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+'28'!J266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6"/>
        <v>0</v>
      </c>
      <c r="K266" s="72"/>
      <c r="L266" s="20">
        <v>29</v>
      </c>
      <c r="M266" s="65">
        <f t="shared" si="49"/>
        <v>0</v>
      </c>
      <c r="N266" s="17" t="s">
        <v>1454</v>
      </c>
      <c r="O266" s="18"/>
      <c r="P266" s="23"/>
      <c r="Q266" s="90"/>
      <c r="R266" s="43"/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+'28'!J267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6"/>
        <v>0</v>
      </c>
      <c r="K267" s="72"/>
      <c r="L267" s="20">
        <v>29</v>
      </c>
      <c r="M267" s="65">
        <f t="shared" si="49"/>
        <v>0</v>
      </c>
      <c r="N267" s="17" t="s">
        <v>1454</v>
      </c>
      <c r="O267" s="18"/>
      <c r="P267" s="23"/>
      <c r="Q267" s="90"/>
      <c r="R267" s="43"/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+'28'!J268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6"/>
        <v>0</v>
      </c>
      <c r="K268" s="72"/>
      <c r="L268" s="20">
        <v>29</v>
      </c>
      <c r="M268" s="65">
        <f t="shared" si="49"/>
        <v>0</v>
      </c>
      <c r="N268" s="17" t="s">
        <v>1454</v>
      </c>
      <c r="O268" s="18"/>
      <c r="P268" s="23"/>
      <c r="Q268" s="90"/>
      <c r="R268" s="43"/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+'28'!J269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6"/>
        <v>0</v>
      </c>
      <c r="K269" s="72"/>
      <c r="L269" s="20">
        <v>29</v>
      </c>
      <c r="M269" s="65">
        <f t="shared" si="49"/>
        <v>0</v>
      </c>
      <c r="N269" s="17" t="s">
        <v>1454</v>
      </c>
      <c r="O269" s="18"/>
      <c r="P269" s="23">
        <f t="shared" si="37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+'28'!J270</f>
        <v>5</v>
      </c>
      <c r="F270" s="71"/>
      <c r="G270" s="46">
        <f t="shared" si="40"/>
        <v>5</v>
      </c>
      <c r="H270" s="78">
        <v>0</v>
      </c>
      <c r="I270" s="76">
        <v>0</v>
      </c>
      <c r="J270" s="46">
        <f t="shared" si="46"/>
        <v>4</v>
      </c>
      <c r="K270" s="72">
        <v>1</v>
      </c>
      <c r="L270" s="20">
        <v>35</v>
      </c>
      <c r="M270" s="65">
        <f t="shared" si="49"/>
        <v>35</v>
      </c>
      <c r="N270" s="17" t="s">
        <v>16</v>
      </c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>
        <f>+'28'!J271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4" customHeight="1" x14ac:dyDescent="0.55000000000000004">
      <c r="A276" s="10"/>
      <c r="B276" s="10"/>
      <c r="C276" s="19"/>
      <c r="D276" s="10"/>
      <c r="E276" s="64"/>
      <c r="F276" s="71"/>
      <c r="G276" s="46">
        <f t="shared" ref="G276" si="51">E276+F276</f>
        <v>0</v>
      </c>
      <c r="H276" s="78">
        <v>0</v>
      </c>
      <c r="I276" s="76">
        <v>0</v>
      </c>
      <c r="J276" s="46">
        <f t="shared" ref="J276" si="52">+G276-H276-K276-I276</f>
        <v>0</v>
      </c>
      <c r="K276" s="72"/>
      <c r="L276" s="20"/>
      <c r="M276" s="65">
        <f t="shared" ref="M276" si="53">+L276*K276</f>
        <v>0</v>
      </c>
      <c r="N276" s="17" t="s">
        <v>16</v>
      </c>
      <c r="O276" s="18"/>
      <c r="P276" s="23">
        <f t="shared" si="37"/>
        <v>0</v>
      </c>
      <c r="Q276" s="90"/>
      <c r="R276" s="43">
        <f t="shared" ref="R276" si="54">+K276*Q276</f>
        <v>0</v>
      </c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R277" s="75">
        <f>SUM(R5:R276)</f>
        <v>2843.87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06" t="s">
        <v>212</v>
      </c>
      <c r="L278" s="107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3445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50</v>
      </c>
      <c r="O281" s="2">
        <v>50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350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3045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3045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63"/>
  <sheetViews>
    <sheetView zoomScale="70" zoomScaleNormal="70" workbookViewId="0">
      <pane xSplit="10" ySplit="4" topLeftCell="K69" activePane="bottomRight" state="frozen"/>
      <selection activeCell="J278" sqref="J278"/>
      <selection pane="topRight" activeCell="J278" sqref="J278"/>
      <selection pane="bottomLeft" activeCell="J278" sqref="J278"/>
      <selection pane="bottomRight" activeCell="F75" sqref="F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5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70</v>
      </c>
      <c r="P5" s="122">
        <f>SUM(M5-O5)</f>
        <v>380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60</v>
      </c>
      <c r="P6" s="122">
        <f t="shared" ref="P6:P11" si="3">SUM(M6-O6)</f>
        <v>340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+'29'!J9</f>
        <v>5</v>
      </c>
      <c r="F9" s="71"/>
      <c r="G9" s="46">
        <f t="shared" si="0"/>
        <v>5</v>
      </c>
      <c r="H9" s="78">
        <v>0</v>
      </c>
      <c r="I9" s="76">
        <v>0</v>
      </c>
      <c r="J9" s="46">
        <f t="shared" si="1"/>
        <v>5</v>
      </c>
      <c r="K9" s="72"/>
      <c r="L9" s="20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22">
        <f t="shared" si="3"/>
        <v>200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40</v>
      </c>
      <c r="P18" s="122">
        <f t="shared" si="5"/>
        <v>160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5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2">
        <f t="shared" si="5"/>
        <v>80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5</v>
      </c>
      <c r="F28" s="71"/>
      <c r="G28" s="46">
        <f t="shared" si="6"/>
        <v>5</v>
      </c>
      <c r="H28" s="78">
        <v>0</v>
      </c>
      <c r="I28" s="76">
        <v>0</v>
      </c>
      <c r="J28" s="46">
        <f t="shared" si="7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20</v>
      </c>
      <c r="P28" s="122">
        <f t="shared" si="5"/>
        <v>80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19</v>
      </c>
      <c r="F31" s="71"/>
      <c r="G31" s="46">
        <f t="shared" si="6"/>
        <v>19</v>
      </c>
      <c r="H31" s="78">
        <v>0</v>
      </c>
      <c r="I31" s="76">
        <v>0</v>
      </c>
      <c r="J31" s="46">
        <f t="shared" si="7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5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6</v>
      </c>
      <c r="F33" s="71"/>
      <c r="G33" s="46">
        <f t="shared" si="6"/>
        <v>6</v>
      </c>
      <c r="H33" s="78">
        <v>0</v>
      </c>
      <c r="I33" s="76">
        <v>0</v>
      </c>
      <c r="J33" s="46">
        <f t="shared" si="7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3</v>
      </c>
      <c r="G39" s="46">
        <f t="shared" si="6"/>
        <v>3</v>
      </c>
      <c r="H39" s="78">
        <v>0</v>
      </c>
      <c r="I39" s="76">
        <v>0</v>
      </c>
      <c r="J39" s="46">
        <f t="shared" si="7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>
        <v>2</v>
      </c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6"/>
        <v>4</v>
      </c>
      <c r="H46" s="78">
        <v>0</v>
      </c>
      <c r="I46" s="76">
        <v>0</v>
      </c>
      <c r="J46" s="46">
        <f t="shared" si="7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40</v>
      </c>
      <c r="P46" s="122">
        <f t="shared" si="5"/>
        <v>160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6</v>
      </c>
      <c r="F47" s="71"/>
      <c r="G47" s="46">
        <f t="shared" si="6"/>
        <v>6</v>
      </c>
      <c r="H47" s="78">
        <v>0</v>
      </c>
      <c r="I47" s="76">
        <v>0</v>
      </c>
      <c r="J47" s="46">
        <f t="shared" si="7"/>
        <v>2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40</v>
      </c>
      <c r="P47" s="122">
        <f t="shared" si="5"/>
        <v>160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1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>
        <v>100</v>
      </c>
      <c r="P48" s="122">
        <f t="shared" si="5"/>
        <v>200</v>
      </c>
      <c r="Q48" s="121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2">
        <f t="shared" si="5"/>
        <v>40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3</v>
      </c>
      <c r="F53" s="71"/>
      <c r="G53" s="46">
        <f t="shared" si="6"/>
        <v>3</v>
      </c>
      <c r="H53" s="78">
        <v>0</v>
      </c>
      <c r="I53" s="76">
        <v>0</v>
      </c>
      <c r="J53" s="46">
        <f t="shared" si="7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1</v>
      </c>
      <c r="F55" s="71"/>
      <c r="G55" s="46">
        <f t="shared" si="6"/>
        <v>1</v>
      </c>
      <c r="H55" s="78">
        <v>0</v>
      </c>
      <c r="I55" s="76">
        <v>0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6"/>
        <v>1</v>
      </c>
      <c r="H58" s="78">
        <v>0</v>
      </c>
      <c r="I58" s="76">
        <v>0</v>
      </c>
      <c r="J58" s="46">
        <f t="shared" si="7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6"/>
        <v>1</v>
      </c>
      <c r="H62" s="78">
        <v>0</v>
      </c>
      <c r="I62" s="76">
        <v>0</v>
      </c>
      <c r="J62" s="46">
        <f t="shared" si="7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5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6"/>
        <v>2</v>
      </c>
      <c r="H66" s="78">
        <v>0</v>
      </c>
      <c r="I66" s="76">
        <v>0</v>
      </c>
      <c r="J66" s="46">
        <f t="shared" si="7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>
        <v>2</v>
      </c>
      <c r="G74" s="46">
        <f t="shared" si="6"/>
        <v>3</v>
      </c>
      <c r="H74" s="78">
        <v>0</v>
      </c>
      <c r="I74" s="76">
        <v>0</v>
      </c>
      <c r="J74" s="46">
        <f t="shared" si="7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30</v>
      </c>
      <c r="P74" s="122">
        <f t="shared" si="5"/>
        <v>120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5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2</v>
      </c>
      <c r="F112" s="71"/>
      <c r="G112" s="46">
        <f t="shared" si="21"/>
        <v>2</v>
      </c>
      <c r="H112" s="78">
        <v>0</v>
      </c>
      <c r="I112" s="76">
        <v>0</v>
      </c>
      <c r="J112" s="46">
        <f t="shared" si="22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1"/>
        <v>3</v>
      </c>
      <c r="H116" s="78">
        <v>0</v>
      </c>
      <c r="I116" s="76">
        <v>0</v>
      </c>
      <c r="J116" s="46">
        <f t="shared" si="22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3</v>
      </c>
      <c r="F117" s="71"/>
      <c r="G117" s="46">
        <f t="shared" si="21"/>
        <v>3</v>
      </c>
      <c r="H117" s="78">
        <v>0</v>
      </c>
      <c r="I117" s="76">
        <v>0</v>
      </c>
      <c r="J117" s="46">
        <f t="shared" si="22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>
        <v>10</v>
      </c>
      <c r="G133" s="46">
        <f t="shared" si="21"/>
        <v>10</v>
      </c>
      <c r="H133" s="78">
        <v>0</v>
      </c>
      <c r="I133" s="76">
        <v>0</v>
      </c>
      <c r="J133" s="46">
        <f t="shared" si="22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22">
        <f t="shared" si="10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0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9</v>
      </c>
      <c r="F201" s="71"/>
      <c r="G201" s="46">
        <f t="shared" si="28"/>
        <v>9</v>
      </c>
      <c r="H201" s="78">
        <v>0</v>
      </c>
      <c r="I201" s="76">
        <v>0</v>
      </c>
      <c r="J201" s="46">
        <f t="shared" si="29"/>
        <v>9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3</v>
      </c>
      <c r="F202" s="71"/>
      <c r="G202" s="46">
        <f t="shared" si="28"/>
        <v>3</v>
      </c>
      <c r="H202" s="78">
        <v>0</v>
      </c>
      <c r="I202" s="76">
        <v>0</v>
      </c>
      <c r="J202" s="46">
        <f t="shared" si="29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4</v>
      </c>
      <c r="F203" s="71"/>
      <c r="G203" s="46">
        <f t="shared" si="28"/>
        <v>4</v>
      </c>
      <c r="H203" s="78">
        <v>0</v>
      </c>
      <c r="I203" s="76">
        <v>0</v>
      </c>
      <c r="J203" s="46">
        <f t="shared" si="29"/>
        <v>4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7</v>
      </c>
      <c r="F204" s="71"/>
      <c r="G204" s="46">
        <f t="shared" si="28"/>
        <v>7</v>
      </c>
      <c r="H204" s="78">
        <v>0</v>
      </c>
      <c r="I204" s="76">
        <v>0</v>
      </c>
      <c r="J204" s="46">
        <f t="shared" si="29"/>
        <v>7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</v>
      </c>
      <c r="F205" s="71"/>
      <c r="G205" s="46">
        <f t="shared" si="28"/>
        <v>2</v>
      </c>
      <c r="H205" s="78">
        <v>0</v>
      </c>
      <c r="I205" s="76">
        <v>0</v>
      </c>
      <c r="J205" s="46">
        <f t="shared" si="29"/>
        <v>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76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68</v>
      </c>
      <c r="F215" s="71"/>
      <c r="G215" s="46">
        <f t="shared" si="28"/>
        <v>68</v>
      </c>
      <c r="H215" s="78">
        <v>0</v>
      </c>
      <c r="I215" s="76">
        <v>0</v>
      </c>
      <c r="J215" s="46">
        <f t="shared" si="29"/>
        <v>48</v>
      </c>
      <c r="K215" s="72">
        <v>20</v>
      </c>
      <c r="L215" s="20"/>
      <c r="M215" s="65">
        <f>+L215*K215</f>
        <v>0</v>
      </c>
      <c r="N215" s="17" t="s">
        <v>1468</v>
      </c>
      <c r="O215" s="18"/>
      <c r="P215" s="23">
        <f t="shared" si="37"/>
        <v>0</v>
      </c>
      <c r="Q215" s="90">
        <v>10.4</v>
      </c>
      <c r="R215" s="43">
        <f>+K215*Q215</f>
        <v>208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122</v>
      </c>
      <c r="F216" s="71"/>
      <c r="G216" s="46">
        <f t="shared" si="28"/>
        <v>122</v>
      </c>
      <c r="H216" s="78">
        <v>0</v>
      </c>
      <c r="I216" s="76">
        <v>0</v>
      </c>
      <c r="J216" s="46">
        <f t="shared" si="29"/>
        <v>122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28</v>
      </c>
      <c r="F217" s="71"/>
      <c r="G217" s="46">
        <f t="shared" si="28"/>
        <v>28</v>
      </c>
      <c r="H217" s="78">
        <v>0</v>
      </c>
      <c r="I217" s="76">
        <v>0</v>
      </c>
      <c r="J217" s="46">
        <f t="shared" si="29"/>
        <v>27</v>
      </c>
      <c r="K217" s="72">
        <v>1</v>
      </c>
      <c r="L217" s="20">
        <v>10</v>
      </c>
      <c r="M217" s="65">
        <f t="shared" si="32"/>
        <v>10</v>
      </c>
      <c r="N217" s="17" t="s">
        <v>16</v>
      </c>
      <c r="O217" s="18"/>
      <c r="P217" s="122">
        <f t="shared" si="37"/>
        <v>10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7</v>
      </c>
      <c r="F223" s="71"/>
      <c r="G223" s="46">
        <f t="shared" si="28"/>
        <v>7</v>
      </c>
      <c r="H223" s="78">
        <v>0</v>
      </c>
      <c r="I223" s="76">
        <v>0</v>
      </c>
      <c r="J223" s="46">
        <f t="shared" si="29"/>
        <v>7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431</v>
      </c>
      <c r="F224" s="71"/>
      <c r="G224" s="46">
        <f t="shared" si="28"/>
        <v>431</v>
      </c>
      <c r="H224" s="78">
        <v>0</v>
      </c>
      <c r="I224" s="76">
        <v>0</v>
      </c>
      <c r="J224" s="46">
        <f t="shared" si="29"/>
        <v>411</v>
      </c>
      <c r="K224" s="72">
        <v>20</v>
      </c>
      <c r="L224" s="20">
        <v>0</v>
      </c>
      <c r="M224" s="65">
        <f t="shared" si="32"/>
        <v>0</v>
      </c>
      <c r="N224" s="17" t="s">
        <v>1468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>
        <v>20</v>
      </c>
      <c r="G227" s="46">
        <f t="shared" si="28"/>
        <v>20</v>
      </c>
      <c r="H227" s="78">
        <v>0</v>
      </c>
      <c r="I227" s="76">
        <v>0</v>
      </c>
      <c r="J227" s="46">
        <f t="shared" si="29"/>
        <v>0</v>
      </c>
      <c r="K227" s="72">
        <v>20</v>
      </c>
      <c r="L227" s="20">
        <v>25</v>
      </c>
      <c r="M227" s="65">
        <f t="shared" si="32"/>
        <v>500</v>
      </c>
      <c r="N227" s="17" t="s">
        <v>16</v>
      </c>
      <c r="O227" s="18"/>
      <c r="P227" s="122">
        <f t="shared" si="37"/>
        <v>500</v>
      </c>
      <c r="Q227" s="90">
        <v>20.36</v>
      </c>
      <c r="R227" s="43">
        <f t="shared" si="33"/>
        <v>407.2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7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7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+'29'!J257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29</v>
      </c>
      <c r="M257" s="65">
        <f t="shared" si="32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+'29'!J258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60</v>
      </c>
      <c r="M258" s="65">
        <f t="shared" si="32"/>
        <v>0</v>
      </c>
      <c r="N258" s="17" t="s">
        <v>1454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+'29'!J259</f>
        <v>8</v>
      </c>
      <c r="F259" s="71"/>
      <c r="G259" s="46">
        <f t="shared" si="40"/>
        <v>8</v>
      </c>
      <c r="H259" s="78">
        <v>0</v>
      </c>
      <c r="I259" s="76">
        <v>0</v>
      </c>
      <c r="J259" s="46">
        <f t="shared" si="46"/>
        <v>6</v>
      </c>
      <c r="K259" s="72">
        <v>2</v>
      </c>
      <c r="L259" s="20">
        <v>60</v>
      </c>
      <c r="M259" s="65">
        <f t="shared" si="32"/>
        <v>120</v>
      </c>
      <c r="N259" s="17" t="s">
        <v>1454</v>
      </c>
      <c r="O259" s="18">
        <v>120</v>
      </c>
      <c r="P259" s="23">
        <f t="shared" si="37"/>
        <v>0</v>
      </c>
      <c r="Q259" s="90"/>
      <c r="R259" s="43">
        <f t="shared" si="33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+'29'!J260</f>
        <v>2</v>
      </c>
      <c r="F260" s="71"/>
      <c r="G260" s="46">
        <f t="shared" si="40"/>
        <v>2</v>
      </c>
      <c r="H260" s="78">
        <v>0</v>
      </c>
      <c r="I260" s="76">
        <v>0</v>
      </c>
      <c r="J260" s="46">
        <f t="shared" si="46"/>
        <v>2</v>
      </c>
      <c r="K260" s="72"/>
      <c r="L260" s="20">
        <v>60</v>
      </c>
      <c r="M260" s="65">
        <f t="shared" si="32"/>
        <v>0</v>
      </c>
      <c r="N260" s="17" t="s">
        <v>1454</v>
      </c>
      <c r="O260" s="18"/>
      <c r="P260" s="23">
        <f t="shared" si="37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+'29'!J261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19</v>
      </c>
      <c r="M261" s="65">
        <f t="shared" si="32"/>
        <v>0</v>
      </c>
      <c r="N261" s="17" t="s">
        <v>1454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+'29'!J262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19</v>
      </c>
      <c r="M262" s="65">
        <f t="shared" si="32"/>
        <v>0</v>
      </c>
      <c r="N262" s="17" t="s">
        <v>1454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+'29'!J263</f>
        <v>2</v>
      </c>
      <c r="F263" s="71"/>
      <c r="G263" s="46">
        <f t="shared" si="40"/>
        <v>2</v>
      </c>
      <c r="H263" s="78">
        <v>0</v>
      </c>
      <c r="I263" s="76">
        <v>0</v>
      </c>
      <c r="J263" s="46">
        <f t="shared" si="46"/>
        <v>2</v>
      </c>
      <c r="K263" s="72"/>
      <c r="L263" s="20">
        <v>19</v>
      </c>
      <c r="M263" s="65">
        <f t="shared" si="32"/>
        <v>0</v>
      </c>
      <c r="N263" s="17" t="s">
        <v>1454</v>
      </c>
      <c r="O263" s="18"/>
      <c r="P263" s="23">
        <f t="shared" si="37"/>
        <v>0</v>
      </c>
      <c r="Q263" s="90"/>
      <c r="R263" s="43">
        <f t="shared" si="33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+'29'!J264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6"/>
        <v>0</v>
      </c>
      <c r="K264" s="72"/>
      <c r="L264" s="20">
        <v>10</v>
      </c>
      <c r="M264" s="65">
        <f t="shared" si="32"/>
        <v>0</v>
      </c>
      <c r="N264" s="17" t="s">
        <v>1454</v>
      </c>
      <c r="O264" s="18"/>
      <c r="P264" s="23">
        <f t="shared" si="37"/>
        <v>0</v>
      </c>
      <c r="Q264" s="90"/>
      <c r="R264" s="43">
        <f t="shared" si="33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+'29'!J265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6"/>
        <v>0</v>
      </c>
      <c r="K265" s="72"/>
      <c r="L265" s="20">
        <v>29</v>
      </c>
      <c r="M265" s="65">
        <f t="shared" si="32"/>
        <v>0</v>
      </c>
      <c r="N265" s="17" t="s">
        <v>1454</v>
      </c>
      <c r="O265" s="18"/>
      <c r="P265" s="23">
        <f t="shared" si="37"/>
        <v>0</v>
      </c>
      <c r="Q265" s="90"/>
      <c r="R265" s="43">
        <f t="shared" si="33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+'29'!J266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6"/>
        <v>0</v>
      </c>
      <c r="K266" s="72"/>
      <c r="L266" s="20">
        <v>29</v>
      </c>
      <c r="M266" s="65">
        <f t="shared" si="32"/>
        <v>0</v>
      </c>
      <c r="N266" s="17" t="s">
        <v>1454</v>
      </c>
      <c r="O266" s="18"/>
      <c r="P266" s="23">
        <f t="shared" si="37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+'29'!J267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6"/>
        <v>0</v>
      </c>
      <c r="K267" s="72"/>
      <c r="L267" s="20">
        <v>29</v>
      </c>
      <c r="M267" s="65">
        <f t="shared" si="32"/>
        <v>0</v>
      </c>
      <c r="N267" s="17" t="s">
        <v>1454</v>
      </c>
      <c r="O267" s="18"/>
      <c r="P267" s="23">
        <f t="shared" si="37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+'29'!J268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6"/>
        <v>0</v>
      </c>
      <c r="K268" s="72"/>
      <c r="L268" s="20">
        <v>29</v>
      </c>
      <c r="M268" s="65">
        <f t="shared" si="32"/>
        <v>0</v>
      </c>
      <c r="N268" s="17" t="s">
        <v>1454</v>
      </c>
      <c r="O268" s="18"/>
      <c r="P268" s="23">
        <f t="shared" si="37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+'29'!J269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6"/>
        <v>0</v>
      </c>
      <c r="K269" s="72"/>
      <c r="L269" s="20">
        <v>29</v>
      </c>
      <c r="M269" s="65">
        <f t="shared" si="32"/>
        <v>0</v>
      </c>
      <c r="N269" s="17" t="s">
        <v>1454</v>
      </c>
      <c r="O269" s="18"/>
      <c r="P269" s="23">
        <f t="shared" si="37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+'29'!J270</f>
        <v>4</v>
      </c>
      <c r="F270" s="71"/>
      <c r="G270" s="46">
        <f t="shared" si="40"/>
        <v>4</v>
      </c>
      <c r="H270" s="78">
        <v>0</v>
      </c>
      <c r="I270" s="76">
        <v>0</v>
      </c>
      <c r="J270" s="46">
        <f t="shared" si="46"/>
        <v>4</v>
      </c>
      <c r="K270" s="72"/>
      <c r="L270" s="20">
        <v>35</v>
      </c>
      <c r="M270" s="65">
        <f t="shared" si="32"/>
        <v>0</v>
      </c>
      <c r="N270" s="17" t="s">
        <v>16</v>
      </c>
      <c r="O270" s="18"/>
      <c r="P270" s="23">
        <f t="shared" si="37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>
        <f>+'29'!J271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>
        <f t="shared" si="37"/>
        <v>0</v>
      </c>
      <c r="Q271" s="90"/>
      <c r="R271" s="43">
        <f t="shared" ref="R271:R275" si="49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>
        <f>+'29'!J274</f>
        <v>0</v>
      </c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>
        <f t="shared" si="37"/>
        <v>0</v>
      </c>
      <c r="Q274" s="90"/>
      <c r="R274" s="43">
        <f t="shared" si="49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>
        <f t="shared" si="49"/>
        <v>0</v>
      </c>
    </row>
    <row r="276" spans="1:19" ht="24" customHeight="1" x14ac:dyDescent="0.55000000000000004">
      <c r="A276" s="10"/>
      <c r="B276" s="10"/>
      <c r="C276" s="19"/>
      <c r="D276" s="10"/>
      <c r="E276" s="64"/>
      <c r="F276" s="71"/>
      <c r="G276" s="46">
        <f t="shared" ref="G276" si="50">E276+F276</f>
        <v>0</v>
      </c>
      <c r="H276" s="78">
        <v>0</v>
      </c>
      <c r="I276" s="76">
        <v>0</v>
      </c>
      <c r="J276" s="46">
        <f t="shared" ref="J276" si="51">+G276-H276-K276-I276</f>
        <v>0</v>
      </c>
      <c r="K276" s="72"/>
      <c r="L276" s="20"/>
      <c r="M276" s="65">
        <f t="shared" ref="M276" si="52">+L276*K276</f>
        <v>0</v>
      </c>
      <c r="N276" s="17" t="s">
        <v>16</v>
      </c>
      <c r="O276" s="18"/>
      <c r="P276" s="23">
        <f t="shared" si="37"/>
        <v>0</v>
      </c>
      <c r="Q276" s="90"/>
      <c r="R276" s="43">
        <f t="shared" ref="R276" si="53">+K276*Q276</f>
        <v>0</v>
      </c>
    </row>
    <row r="277" spans="1:19" ht="25.5" x14ac:dyDescent="0.55000000000000004">
      <c r="A277" s="1"/>
      <c r="E277" s="1"/>
      <c r="F277" s="1"/>
      <c r="G277" s="24"/>
      <c r="H277" s="25"/>
      <c r="I277" s="25"/>
      <c r="J277" s="24"/>
      <c r="K277" s="24"/>
      <c r="L277" s="26"/>
      <c r="M277" s="28"/>
      <c r="N277" s="27"/>
      <c r="O277" s="18">
        <v>0</v>
      </c>
      <c r="P277" s="74" t="s">
        <v>213</v>
      </c>
      <c r="R277" s="75">
        <f>SUM(R5:R276)</f>
        <v>1697.0700000000002</v>
      </c>
      <c r="S277" s="75"/>
    </row>
    <row r="278" spans="1:19" ht="25.5" customHeight="1" x14ac:dyDescent="0.5">
      <c r="A278" s="1"/>
      <c r="E278" s="1"/>
      <c r="F278" s="1"/>
      <c r="G278" s="24"/>
      <c r="H278" s="25"/>
      <c r="I278" s="25"/>
      <c r="J278" s="24"/>
      <c r="K278" s="106" t="s">
        <v>212</v>
      </c>
      <c r="L278" s="107"/>
      <c r="M278" s="30">
        <f>+O277</f>
        <v>0</v>
      </c>
      <c r="N278" s="27"/>
      <c r="O278" s="29"/>
    </row>
    <row r="279" spans="1:19" ht="25.5" x14ac:dyDescent="0.55000000000000004">
      <c r="A279" s="1"/>
      <c r="E279" s="1"/>
      <c r="F279" s="1"/>
      <c r="G279" s="31"/>
      <c r="J279" s="31"/>
      <c r="K279" s="32"/>
      <c r="L279" s="95" t="s">
        <v>202</v>
      </c>
      <c r="M279" s="95"/>
      <c r="N279" s="33">
        <f>SUM(M5:M278)</f>
        <v>3580</v>
      </c>
    </row>
    <row r="280" spans="1:19" ht="25.5" x14ac:dyDescent="0.55000000000000004">
      <c r="A280" s="1"/>
      <c r="E280" s="1"/>
      <c r="F280" s="1"/>
      <c r="G280" s="31"/>
      <c r="J280" s="31"/>
      <c r="L280" s="34" t="s">
        <v>203</v>
      </c>
      <c r="M280" s="35"/>
      <c r="N280" s="36"/>
    </row>
    <row r="281" spans="1:19" ht="25.5" x14ac:dyDescent="0.55000000000000004">
      <c r="A281" s="1"/>
      <c r="E281" s="1"/>
      <c r="F281" s="1"/>
      <c r="G281" s="31"/>
      <c r="J281" s="31"/>
      <c r="L281" s="34" t="s">
        <v>204</v>
      </c>
      <c r="M281" s="35"/>
      <c r="N281" s="36">
        <f>SUM(O281:AF281)</f>
        <v>2330</v>
      </c>
      <c r="O281" s="2">
        <v>500</v>
      </c>
      <c r="P281" s="2">
        <v>350</v>
      </c>
      <c r="Q281" s="2">
        <v>280</v>
      </c>
      <c r="R281" s="2">
        <v>1200</v>
      </c>
    </row>
    <row r="282" spans="1:19" ht="25.5" x14ac:dyDescent="0.55000000000000004">
      <c r="A282" s="1"/>
      <c r="E282" s="1"/>
      <c r="F282" s="1"/>
      <c r="G282" s="31"/>
      <c r="J282" s="31"/>
      <c r="L282" s="34" t="s">
        <v>205</v>
      </c>
      <c r="M282" s="35"/>
      <c r="N282" s="36"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206</v>
      </c>
      <c r="M283" s="35"/>
      <c r="N283" s="36"/>
    </row>
    <row r="284" spans="1:19" ht="25.5" x14ac:dyDescent="0.55000000000000004">
      <c r="A284" s="1"/>
      <c r="E284" s="1"/>
      <c r="F284" s="1"/>
      <c r="G284" s="31"/>
      <c r="J284" s="31"/>
      <c r="L284" s="34" t="s">
        <v>207</v>
      </c>
      <c r="M284" s="35"/>
      <c r="N284" s="37">
        <f>SUM(O5:O277)</f>
        <v>760</v>
      </c>
    </row>
    <row r="285" spans="1:19" ht="25.5" x14ac:dyDescent="0.55000000000000004">
      <c r="A285" s="1"/>
      <c r="E285" s="1"/>
      <c r="F285" s="1"/>
      <c r="G285" s="31"/>
      <c r="J285" s="31"/>
      <c r="L285" s="34" t="s">
        <v>208</v>
      </c>
      <c r="M285" s="35"/>
      <c r="N285" s="33">
        <f>N279-N280-N281-N283-N284</f>
        <v>490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209</v>
      </c>
      <c r="M286" s="35"/>
      <c r="N286" s="37">
        <v>490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210</v>
      </c>
      <c r="M287" s="35"/>
      <c r="N287" s="33">
        <f>+N286-N285</f>
        <v>0</v>
      </c>
    </row>
    <row r="288" spans="1:19" ht="25.5" x14ac:dyDescent="0.55000000000000004">
      <c r="E288" s="1"/>
      <c r="F288" s="1"/>
      <c r="J288" s="2"/>
      <c r="L288" s="34" t="s">
        <v>211</v>
      </c>
      <c r="M288" s="35"/>
      <c r="N288" s="33">
        <f>+N286-N285</f>
        <v>0</v>
      </c>
    </row>
    <row r="289" spans="10:13" x14ac:dyDescent="0.5">
      <c r="J289" s="2"/>
      <c r="L289" s="2"/>
    </row>
    <row r="290" spans="10:13" ht="25.5" x14ac:dyDescent="0.55000000000000004">
      <c r="J290" s="2"/>
      <c r="L290" s="73" t="s">
        <v>272</v>
      </c>
      <c r="M290" s="2" t="s">
        <v>307</v>
      </c>
    </row>
    <row r="291" spans="10:13" x14ac:dyDescent="0.5">
      <c r="J291" s="2"/>
      <c r="L291" s="2"/>
    </row>
    <row r="292" spans="10:13" x14ac:dyDescent="0.5">
      <c r="J292" s="2"/>
      <c r="L292" s="2"/>
    </row>
    <row r="293" spans="10:13" x14ac:dyDescent="0.5">
      <c r="J293" s="2"/>
      <c r="L293" s="2"/>
    </row>
    <row r="294" spans="10:13" x14ac:dyDescent="0.5">
      <c r="J294" s="2"/>
      <c r="L294" s="2"/>
    </row>
    <row r="295" spans="10:13" x14ac:dyDescent="0.5">
      <c r="J295" s="2"/>
      <c r="L295" s="2"/>
    </row>
    <row r="296" spans="10:13" x14ac:dyDescent="0.5">
      <c r="J296" s="2"/>
      <c r="L296" s="2"/>
    </row>
    <row r="297" spans="10:13" x14ac:dyDescent="0.5">
      <c r="J297" s="2"/>
      <c r="L297" s="2"/>
    </row>
    <row r="298" spans="10:13" x14ac:dyDescent="0.5">
      <c r="J298" s="2"/>
      <c r="L298" s="2"/>
    </row>
    <row r="299" spans="10:13" x14ac:dyDescent="0.5">
      <c r="J299" s="2"/>
      <c r="L299" s="2"/>
    </row>
    <row r="300" spans="10:13" x14ac:dyDescent="0.5">
      <c r="J300" s="2"/>
      <c r="L300" s="2"/>
    </row>
    <row r="301" spans="10:13" x14ac:dyDescent="0.5">
      <c r="J301" s="2"/>
      <c r="L301" s="2"/>
    </row>
    <row r="302" spans="10:13" x14ac:dyDescent="0.5">
      <c r="J302" s="2"/>
      <c r="L302" s="2"/>
    </row>
    <row r="303" spans="10:13" x14ac:dyDescent="0.5">
      <c r="J303" s="2"/>
      <c r="L303" s="2"/>
    </row>
    <row r="304" spans="10:13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</sheetData>
  <autoFilter ref="A1:S28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64"/>
  <sheetViews>
    <sheetView zoomScale="70" zoomScaleNormal="70" workbookViewId="0">
      <pane xSplit="10" ySplit="4" topLeftCell="K71" activePane="bottomRight" state="frozen"/>
      <selection activeCell="J278" sqref="J278"/>
      <selection pane="topRight" activeCell="J278" sqref="J278"/>
      <selection pane="bottomLeft" activeCell="J278" sqref="J278"/>
      <selection pane="bottomRight" activeCell="V87" sqref="V8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1430</v>
      </c>
      <c r="D9" s="10" t="s">
        <v>434</v>
      </c>
      <c r="E9" s="64">
        <f>+'30'!J9</f>
        <v>5</v>
      </c>
      <c r="F9" s="71"/>
      <c r="G9" s="46">
        <f t="shared" si="0"/>
        <v>5</v>
      </c>
      <c r="H9" s="78">
        <v>1</v>
      </c>
      <c r="I9" s="76">
        <v>0</v>
      </c>
      <c r="J9" s="46">
        <f t="shared" si="1"/>
        <v>3</v>
      </c>
      <c r="K9" s="72">
        <v>1</v>
      </c>
      <c r="L9" s="20">
        <v>100</v>
      </c>
      <c r="M9" s="65">
        <f t="shared" si="2"/>
        <v>100</v>
      </c>
      <c r="N9" s="17" t="s">
        <v>16</v>
      </c>
      <c r="O9" s="18">
        <v>100</v>
      </c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0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9</v>
      </c>
      <c r="F201" s="71"/>
      <c r="G201" s="46">
        <f t="shared" si="27"/>
        <v>9</v>
      </c>
      <c r="H201" s="78">
        <v>0</v>
      </c>
      <c r="I201" s="76">
        <v>0</v>
      </c>
      <c r="J201" s="46">
        <f t="shared" si="28"/>
        <v>9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4</v>
      </c>
      <c r="F203" s="71"/>
      <c r="G203" s="46">
        <f t="shared" si="27"/>
        <v>4</v>
      </c>
      <c r="H203" s="78">
        <v>0</v>
      </c>
      <c r="I203" s="76">
        <v>0</v>
      </c>
      <c r="J203" s="46">
        <f t="shared" si="28"/>
        <v>4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7</v>
      </c>
      <c r="F204" s="71"/>
      <c r="G204" s="46">
        <f t="shared" si="27"/>
        <v>7</v>
      </c>
      <c r="H204" s="78">
        <v>0</v>
      </c>
      <c r="I204" s="76">
        <v>0</v>
      </c>
      <c r="J204" s="46">
        <f t="shared" si="28"/>
        <v>7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</v>
      </c>
      <c r="F205" s="71"/>
      <c r="G205" s="46">
        <f t="shared" si="27"/>
        <v>2</v>
      </c>
      <c r="H205" s="78">
        <v>0</v>
      </c>
      <c r="I205" s="76">
        <v>0</v>
      </c>
      <c r="J205" s="46">
        <f t="shared" si="28"/>
        <v>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48</v>
      </c>
      <c r="F215" s="71"/>
      <c r="G215" s="46">
        <f t="shared" si="27"/>
        <v>48</v>
      </c>
      <c r="H215" s="78">
        <v>0</v>
      </c>
      <c r="I215" s="76">
        <v>0</v>
      </c>
      <c r="J215" s="46">
        <f t="shared" si="28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122</v>
      </c>
      <c r="F216" s="71"/>
      <c r="G216" s="46">
        <f t="shared" si="27"/>
        <v>122</v>
      </c>
      <c r="H216" s="78">
        <v>0</v>
      </c>
      <c r="I216" s="76">
        <v>0</v>
      </c>
      <c r="J216" s="46">
        <f t="shared" si="28"/>
        <v>122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27</v>
      </c>
      <c r="F217" s="71"/>
      <c r="G217" s="46">
        <f t="shared" si="27"/>
        <v>27</v>
      </c>
      <c r="H217" s="78">
        <v>0</v>
      </c>
      <c r="I217" s="76">
        <v>0</v>
      </c>
      <c r="J217" s="46">
        <f t="shared" si="28"/>
        <v>27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7</v>
      </c>
      <c r="F223" s="71"/>
      <c r="G223" s="46">
        <f t="shared" si="27"/>
        <v>7</v>
      </c>
      <c r="H223" s="78">
        <v>0</v>
      </c>
      <c r="I223" s="76">
        <v>0</v>
      </c>
      <c r="J223" s="46">
        <f t="shared" si="28"/>
        <v>7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411</v>
      </c>
      <c r="F224" s="71"/>
      <c r="G224" s="46">
        <f t="shared" si="27"/>
        <v>411</v>
      </c>
      <c r="H224" s="78">
        <v>0</v>
      </c>
      <c r="I224" s="76">
        <v>0</v>
      </c>
      <c r="J224" s="46">
        <f t="shared" si="28"/>
        <v>411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7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ref="P241:P247" si="43">SUM(M241-O241)</f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ref="P248:P276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70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8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8"/>
        <v>0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si="32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8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8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8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47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>
        <v>1114501</v>
      </c>
      <c r="C258" s="19" t="s">
        <v>1449</v>
      </c>
      <c r="D258" s="10" t="s">
        <v>434</v>
      </c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8"/>
        <v>0</v>
      </c>
      <c r="K258" s="72"/>
      <c r="L258" s="20">
        <v>60</v>
      </c>
      <c r="M258" s="65">
        <f t="shared" si="31"/>
        <v>0</v>
      </c>
      <c r="N258" s="17" t="s">
        <v>1454</v>
      </c>
      <c r="O258" s="18"/>
      <c r="P258" s="23">
        <f t="shared" si="47"/>
        <v>0</v>
      </c>
      <c r="Q258" s="90"/>
      <c r="R258" s="43">
        <f t="shared" si="32"/>
        <v>0</v>
      </c>
    </row>
    <row r="259" spans="1:18" ht="25.5" x14ac:dyDescent="0.55000000000000004">
      <c r="A259" s="10"/>
      <c r="B259" s="10">
        <v>1114501</v>
      </c>
      <c r="C259" s="19" t="s">
        <v>1450</v>
      </c>
      <c r="D259" s="10" t="s">
        <v>434</v>
      </c>
      <c r="E259" s="64">
        <f>+'30'!J259</f>
        <v>6</v>
      </c>
      <c r="F259" s="71"/>
      <c r="G259" s="46">
        <f t="shared" si="39"/>
        <v>6</v>
      </c>
      <c r="H259" s="78">
        <v>0</v>
      </c>
      <c r="I259" s="76">
        <v>0</v>
      </c>
      <c r="J259" s="46">
        <f t="shared" si="48"/>
        <v>6</v>
      </c>
      <c r="K259" s="72"/>
      <c r="L259" s="20">
        <v>60</v>
      </c>
      <c r="M259" s="65">
        <f t="shared" si="31"/>
        <v>0</v>
      </c>
      <c r="N259" s="17" t="s">
        <v>1454</v>
      </c>
      <c r="O259" s="18"/>
      <c r="P259" s="23">
        <f t="shared" si="47"/>
        <v>0</v>
      </c>
      <c r="Q259" s="90"/>
      <c r="R259" s="43">
        <f t="shared" si="32"/>
        <v>0</v>
      </c>
    </row>
    <row r="260" spans="1:18" ht="25.5" x14ac:dyDescent="0.55000000000000004">
      <c r="A260" s="10"/>
      <c r="B260" s="10">
        <v>1114501</v>
      </c>
      <c r="C260" s="19" t="s">
        <v>1451</v>
      </c>
      <c r="D260" s="10" t="s">
        <v>434</v>
      </c>
      <c r="E260" s="64">
        <f>+'30'!J260</f>
        <v>2</v>
      </c>
      <c r="F260" s="71"/>
      <c r="G260" s="46">
        <f t="shared" si="39"/>
        <v>2</v>
      </c>
      <c r="H260" s="78">
        <v>0</v>
      </c>
      <c r="I260" s="76">
        <v>0</v>
      </c>
      <c r="J260" s="46">
        <f t="shared" si="48"/>
        <v>2</v>
      </c>
      <c r="K260" s="72"/>
      <c r="L260" s="20">
        <v>60</v>
      </c>
      <c r="M260" s="65">
        <f t="shared" si="31"/>
        <v>0</v>
      </c>
      <c r="N260" s="17" t="s">
        <v>1454</v>
      </c>
      <c r="O260" s="18"/>
      <c r="P260" s="23">
        <f t="shared" si="47"/>
        <v>0</v>
      </c>
      <c r="Q260" s="90"/>
      <c r="R260" s="43">
        <f t="shared" si="32"/>
        <v>0</v>
      </c>
    </row>
    <row r="261" spans="1:18" ht="25.5" x14ac:dyDescent="0.55000000000000004">
      <c r="A261" s="10"/>
      <c r="B261" s="10">
        <v>20060020</v>
      </c>
      <c r="C261" s="19" t="s">
        <v>1452</v>
      </c>
      <c r="D261" s="10" t="s">
        <v>434</v>
      </c>
      <c r="E261" s="64">
        <f>+'30'!J261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8"/>
        <v>0</v>
      </c>
      <c r="K261" s="72"/>
      <c r="L261" s="20">
        <v>19</v>
      </c>
      <c r="M261" s="65">
        <f t="shared" si="31"/>
        <v>0</v>
      </c>
      <c r="N261" s="17" t="s">
        <v>1454</v>
      </c>
      <c r="O261" s="18"/>
      <c r="P261" s="23">
        <f t="shared" si="47"/>
        <v>0</v>
      </c>
      <c r="Q261" s="90"/>
      <c r="R261" s="43">
        <f t="shared" si="32"/>
        <v>0</v>
      </c>
    </row>
    <row r="262" spans="1:18" ht="25.5" x14ac:dyDescent="0.55000000000000004">
      <c r="A262" s="10"/>
      <c r="B262" s="10">
        <v>20059076</v>
      </c>
      <c r="C262" s="19" t="s">
        <v>1453</v>
      </c>
      <c r="D262" s="10" t="s">
        <v>434</v>
      </c>
      <c r="E262" s="64">
        <f>+'30'!J262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8"/>
        <v>0</v>
      </c>
      <c r="K262" s="72"/>
      <c r="L262" s="20">
        <v>19</v>
      </c>
      <c r="M262" s="65">
        <f t="shared" si="31"/>
        <v>0</v>
      </c>
      <c r="N262" s="17" t="s">
        <v>1454</v>
      </c>
      <c r="O262" s="18"/>
      <c r="P262" s="23">
        <f t="shared" si="47"/>
        <v>0</v>
      </c>
      <c r="Q262" s="90"/>
      <c r="R262" s="43">
        <f t="shared" si="32"/>
        <v>0</v>
      </c>
    </row>
    <row r="263" spans="1:18" ht="25.5" x14ac:dyDescent="0.55000000000000004">
      <c r="A263" s="10"/>
      <c r="B263" s="10">
        <v>20059799</v>
      </c>
      <c r="C263" s="19" t="s">
        <v>1455</v>
      </c>
      <c r="D263" s="10" t="s">
        <v>434</v>
      </c>
      <c r="E263" s="64">
        <f>+'30'!J263</f>
        <v>2</v>
      </c>
      <c r="F263" s="71"/>
      <c r="G263" s="46">
        <f t="shared" si="39"/>
        <v>2</v>
      </c>
      <c r="H263" s="78">
        <v>0</v>
      </c>
      <c r="I263" s="76">
        <v>0</v>
      </c>
      <c r="J263" s="46">
        <f t="shared" si="48"/>
        <v>2</v>
      </c>
      <c r="K263" s="72"/>
      <c r="L263" s="20">
        <v>19</v>
      </c>
      <c r="M263" s="65">
        <f t="shared" si="31"/>
        <v>0</v>
      </c>
      <c r="N263" s="17" t="s">
        <v>1454</v>
      </c>
      <c r="O263" s="18"/>
      <c r="P263" s="23">
        <f t="shared" si="47"/>
        <v>0</v>
      </c>
      <c r="Q263" s="90"/>
      <c r="R263" s="43">
        <f t="shared" si="32"/>
        <v>0</v>
      </c>
    </row>
    <row r="264" spans="1:18" ht="25.5" x14ac:dyDescent="0.55000000000000004">
      <c r="A264" s="10"/>
      <c r="B264" s="10">
        <v>20059085</v>
      </c>
      <c r="C264" s="19" t="s">
        <v>1459</v>
      </c>
      <c r="D264" s="10" t="s">
        <v>434</v>
      </c>
      <c r="E264" s="64">
        <f>+'30'!J264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8"/>
        <v>0</v>
      </c>
      <c r="K264" s="72"/>
      <c r="L264" s="20">
        <v>10</v>
      </c>
      <c r="M264" s="65">
        <f t="shared" si="31"/>
        <v>0</v>
      </c>
      <c r="N264" s="17" t="s">
        <v>1454</v>
      </c>
      <c r="O264" s="18"/>
      <c r="P264" s="23">
        <f t="shared" si="47"/>
        <v>0</v>
      </c>
      <c r="Q264" s="90"/>
      <c r="R264" s="43">
        <f t="shared" si="32"/>
        <v>0</v>
      </c>
    </row>
    <row r="265" spans="1:18" ht="25.5" x14ac:dyDescent="0.55000000000000004">
      <c r="A265" s="10"/>
      <c r="B265" s="10">
        <v>3000000</v>
      </c>
      <c r="C265" s="19" t="s">
        <v>1463</v>
      </c>
      <c r="D265" s="10" t="s">
        <v>434</v>
      </c>
      <c r="E265" s="64">
        <f>+'30'!J265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8"/>
        <v>0</v>
      </c>
      <c r="K265" s="72"/>
      <c r="L265" s="20">
        <v>29</v>
      </c>
      <c r="M265" s="65">
        <f t="shared" si="31"/>
        <v>0</v>
      </c>
      <c r="N265" s="17" t="s">
        <v>1454</v>
      </c>
      <c r="O265" s="18"/>
      <c r="P265" s="23">
        <f t="shared" si="47"/>
        <v>0</v>
      </c>
      <c r="Q265" s="90"/>
      <c r="R265" s="43">
        <f t="shared" si="32"/>
        <v>0</v>
      </c>
    </row>
    <row r="266" spans="1:18" ht="25.5" x14ac:dyDescent="0.55000000000000004">
      <c r="A266" s="10"/>
      <c r="B266" s="10">
        <v>3000001</v>
      </c>
      <c r="C266" s="19" t="s">
        <v>1465</v>
      </c>
      <c r="D266" s="10" t="s">
        <v>434</v>
      </c>
      <c r="E266" s="64">
        <f>+'30'!J266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8"/>
        <v>0</v>
      </c>
      <c r="K266" s="72"/>
      <c r="L266" s="20">
        <v>29</v>
      </c>
      <c r="M266" s="65">
        <f t="shared" si="31"/>
        <v>0</v>
      </c>
      <c r="N266" s="17" t="s">
        <v>1454</v>
      </c>
      <c r="O266" s="18"/>
      <c r="P266" s="23">
        <f t="shared" si="47"/>
        <v>0</v>
      </c>
      <c r="Q266" s="90"/>
      <c r="R266" s="43">
        <f t="shared" si="32"/>
        <v>0</v>
      </c>
    </row>
    <row r="267" spans="1:18" ht="25.5" x14ac:dyDescent="0.55000000000000004">
      <c r="A267" s="10"/>
      <c r="B267" s="10">
        <v>3000002</v>
      </c>
      <c r="C267" s="19" t="s">
        <v>1464</v>
      </c>
      <c r="D267" s="10" t="s">
        <v>434</v>
      </c>
      <c r="E267" s="64">
        <f>+'30'!J267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8"/>
        <v>0</v>
      </c>
      <c r="K267" s="72"/>
      <c r="L267" s="20">
        <v>29</v>
      </c>
      <c r="M267" s="65">
        <f t="shared" si="31"/>
        <v>0</v>
      </c>
      <c r="N267" s="17" t="s">
        <v>1454</v>
      </c>
      <c r="O267" s="18"/>
      <c r="P267" s="23">
        <f t="shared" si="47"/>
        <v>0</v>
      </c>
      <c r="Q267" s="90"/>
      <c r="R267" s="43">
        <f t="shared" si="32"/>
        <v>0</v>
      </c>
    </row>
    <row r="268" spans="1:18" ht="25.5" x14ac:dyDescent="0.55000000000000004">
      <c r="A268" s="10"/>
      <c r="B268" s="10">
        <v>3000003</v>
      </c>
      <c r="C268" s="19" t="s">
        <v>1466</v>
      </c>
      <c r="D268" s="10" t="s">
        <v>434</v>
      </c>
      <c r="E268" s="64">
        <f>+'30'!J268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8"/>
        <v>0</v>
      </c>
      <c r="K268" s="72"/>
      <c r="L268" s="20">
        <v>29</v>
      </c>
      <c r="M268" s="65">
        <f t="shared" si="31"/>
        <v>0</v>
      </c>
      <c r="N268" s="17" t="s">
        <v>1454</v>
      </c>
      <c r="O268" s="18"/>
      <c r="P268" s="23">
        <f t="shared" si="47"/>
        <v>0</v>
      </c>
      <c r="Q268" s="90"/>
      <c r="R268" s="43">
        <f t="shared" si="32"/>
        <v>0</v>
      </c>
    </row>
    <row r="269" spans="1:18" ht="25.5" x14ac:dyDescent="0.55000000000000004">
      <c r="A269" s="10"/>
      <c r="B269" s="10">
        <v>3000004</v>
      </c>
      <c r="C269" s="19" t="s">
        <v>1467</v>
      </c>
      <c r="D269" s="10" t="s">
        <v>434</v>
      </c>
      <c r="E269" s="64">
        <f>+'30'!J269</f>
        <v>0</v>
      </c>
      <c r="F269" s="71"/>
      <c r="G269" s="46">
        <f t="shared" si="39"/>
        <v>0</v>
      </c>
      <c r="H269" s="78">
        <v>0</v>
      </c>
      <c r="I269" s="76">
        <v>0</v>
      </c>
      <c r="J269" s="46">
        <f t="shared" si="48"/>
        <v>0</v>
      </c>
      <c r="K269" s="72"/>
      <c r="L269" s="20">
        <v>29</v>
      </c>
      <c r="M269" s="65">
        <f t="shared" si="31"/>
        <v>0</v>
      </c>
      <c r="N269" s="17" t="s">
        <v>1454</v>
      </c>
      <c r="O269" s="18"/>
      <c r="P269" s="23">
        <f t="shared" si="47"/>
        <v>0</v>
      </c>
      <c r="Q269" s="90"/>
      <c r="R269" s="43">
        <f t="shared" si="32"/>
        <v>0</v>
      </c>
    </row>
    <row r="270" spans="1:18" ht="25.5" x14ac:dyDescent="0.55000000000000004">
      <c r="A270" s="10"/>
      <c r="B270" s="10">
        <v>1100044</v>
      </c>
      <c r="C270" s="19" t="s">
        <v>1472</v>
      </c>
      <c r="D270" s="10" t="s">
        <v>434</v>
      </c>
      <c r="E270" s="64">
        <f>+'30'!J270</f>
        <v>4</v>
      </c>
      <c r="F270" s="71"/>
      <c r="G270" s="46">
        <f t="shared" si="39"/>
        <v>4</v>
      </c>
      <c r="H270" s="78">
        <v>0</v>
      </c>
      <c r="I270" s="76">
        <v>0</v>
      </c>
      <c r="J270" s="46">
        <f t="shared" si="48"/>
        <v>4</v>
      </c>
      <c r="K270" s="72"/>
      <c r="L270" s="20">
        <v>35</v>
      </c>
      <c r="M270" s="65">
        <f t="shared" si="31"/>
        <v>0</v>
      </c>
      <c r="N270" s="17" t="s">
        <v>16</v>
      </c>
      <c r="O270" s="18"/>
      <c r="P270" s="23">
        <f t="shared" si="47"/>
        <v>0</v>
      </c>
      <c r="Q270" s="90"/>
      <c r="R270" s="43">
        <f t="shared" si="32"/>
        <v>0</v>
      </c>
    </row>
    <row r="271" spans="1:18" ht="25.5" x14ac:dyDescent="0.55000000000000004">
      <c r="A271" s="10"/>
      <c r="B271" s="10"/>
      <c r="C271" s="19"/>
      <c r="D271" s="10"/>
      <c r="E271" s="64">
        <f>+'30'!J271</f>
        <v>0</v>
      </c>
      <c r="F271" s="71"/>
      <c r="G271" s="46"/>
      <c r="H271" s="78"/>
      <c r="I271" s="76"/>
      <c r="J271" s="46"/>
      <c r="K271" s="72"/>
      <c r="L271" s="20"/>
      <c r="M271" s="65">
        <f t="shared" ref="M271:M276" si="51">+L271*K271</f>
        <v>0</v>
      </c>
      <c r="N271" s="17" t="s">
        <v>16</v>
      </c>
      <c r="O271" s="18"/>
      <c r="P271" s="23">
        <f t="shared" si="47"/>
        <v>0</v>
      </c>
      <c r="Q271" s="90"/>
      <c r="R271" s="43">
        <f t="shared" ref="R271:R276" si="52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>
        <f t="shared" si="51"/>
        <v>0</v>
      </c>
      <c r="N275" s="17" t="s">
        <v>16</v>
      </c>
      <c r="O275" s="18"/>
      <c r="P275" s="23">
        <f t="shared" si="47"/>
        <v>0</v>
      </c>
      <c r="Q275" s="90"/>
      <c r="R275" s="43">
        <f t="shared" si="52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/>
      <c r="H276" s="78"/>
      <c r="I276" s="76"/>
      <c r="J276" s="46"/>
      <c r="K276" s="72"/>
      <c r="L276" s="20"/>
      <c r="M276" s="65">
        <f t="shared" si="51"/>
        <v>0</v>
      </c>
      <c r="N276" s="17" t="s">
        <v>16</v>
      </c>
      <c r="O276" s="18"/>
      <c r="P276" s="23">
        <f t="shared" si="47"/>
        <v>0</v>
      </c>
      <c r="Q276" s="90"/>
      <c r="R276" s="43">
        <f t="shared" si="52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191.44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700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400</v>
      </c>
      <c r="O282" s="2">
        <v>200</v>
      </c>
      <c r="P282" s="2">
        <v>200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300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/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2025-08-01T04:55:59Z</dcterms:modified>
</cp:coreProperties>
</file>