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ค. 68\"/>
    </mc:Choice>
  </mc:AlternateContent>
  <xr:revisionPtr revIDLastSave="0" documentId="13_ncr:1_{96D72E77-4624-4551-8546-31786905B3E6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externalReferences>
    <externalReference r:id="rId37"/>
  </externalReferences>
  <definedNames>
    <definedName name="_xlnm._FilterDatabase" localSheetId="4" hidden="1">'1'!$A$1:$S$277</definedName>
    <definedName name="_xlnm._FilterDatabase" localSheetId="13" hidden="1">'10'!$A$1:$S$277</definedName>
    <definedName name="_xlnm._FilterDatabase" localSheetId="14" hidden="1">'11'!$A$1:$S$277</definedName>
    <definedName name="_xlnm._FilterDatabase" localSheetId="15" hidden="1">'12'!$A$1:$S$277</definedName>
    <definedName name="_xlnm._FilterDatabase" localSheetId="16" hidden="1">'13'!$A$1:$S$277</definedName>
    <definedName name="_xlnm._FilterDatabase" localSheetId="17" hidden="1">'14'!$A$1:$S$277</definedName>
    <definedName name="_xlnm._FilterDatabase" localSheetId="18" hidden="1">'15'!$A$1:$S$277</definedName>
    <definedName name="_xlnm._FilterDatabase" localSheetId="19" hidden="1">'16'!$A$1:$S$277</definedName>
    <definedName name="_xlnm._FilterDatabase" localSheetId="20" hidden="1">'17'!$A$1:$S$277</definedName>
    <definedName name="_xlnm._FilterDatabase" localSheetId="21" hidden="1">'18'!$A$1:$S$277</definedName>
    <definedName name="_xlnm._FilterDatabase" localSheetId="22" hidden="1">'19'!$A$1:$S$277</definedName>
    <definedName name="_xlnm._FilterDatabase" localSheetId="5" hidden="1">'2'!$A$1:$S$277</definedName>
    <definedName name="_xlnm._FilterDatabase" localSheetId="23" hidden="1">'20'!$A$1:$S$277</definedName>
    <definedName name="_xlnm._FilterDatabase" localSheetId="24" hidden="1">'21'!$A$1:$S$277</definedName>
    <definedName name="_xlnm._FilterDatabase" localSheetId="25" hidden="1">'22'!$A$1:$S$277</definedName>
    <definedName name="_xlnm._FilterDatabase" localSheetId="26" hidden="1">'23'!$A$1:$S$277</definedName>
    <definedName name="_xlnm._FilterDatabase" localSheetId="27" hidden="1">'24'!$A$1:$S$277</definedName>
    <definedName name="_xlnm._FilterDatabase" localSheetId="28" hidden="1">'25'!$A$1:$S$277</definedName>
    <definedName name="_xlnm._FilterDatabase" localSheetId="29" hidden="1">'26'!$A$1:$S$277</definedName>
    <definedName name="_xlnm._FilterDatabase" localSheetId="30" hidden="1">'27'!$A$1:$S$277</definedName>
    <definedName name="_xlnm._FilterDatabase" localSheetId="31" hidden="1">'28'!$A$1:$S$277</definedName>
    <definedName name="_xlnm._FilterDatabase" localSheetId="32" hidden="1">'29'!$A$1:$S$277</definedName>
    <definedName name="_xlnm._FilterDatabase" localSheetId="6" hidden="1">'3'!$A$1:$S$277</definedName>
    <definedName name="_xlnm._FilterDatabase" localSheetId="33" hidden="1">'30'!$A$1:$S$277</definedName>
    <definedName name="_xlnm._FilterDatabase" localSheetId="35" hidden="1">'31'!$A$1:$Y$216</definedName>
    <definedName name="_xlnm._FilterDatabase" localSheetId="34" hidden="1">'31.'!$A$1:$S$277</definedName>
    <definedName name="_xlnm._FilterDatabase" localSheetId="7" hidden="1">'4'!$A$1:$S$277</definedName>
    <definedName name="_xlnm._FilterDatabase" localSheetId="8" hidden="1">'5'!$A$1:$S$277</definedName>
    <definedName name="_xlnm._FilterDatabase" localSheetId="9" hidden="1">'6'!$A$1:$S$277</definedName>
    <definedName name="_xlnm._FilterDatabase" localSheetId="10" hidden="1">'7'!$A$1:$S$277</definedName>
    <definedName name="_xlnm._FilterDatabase" localSheetId="11" hidden="1">'8'!$A$1:$S$277</definedName>
    <definedName name="_xlnm._FilterDatabase" localSheetId="12" hidden="1">'9'!$A$1:$S$277</definedName>
    <definedName name="_xlnm._FilterDatabase" localSheetId="0" hidden="1">'DATA POS'!$A$1:$J$536</definedName>
    <definedName name="_xlnm._FilterDatabase" localSheetId="3" hidden="1">ยกมา!$A$1:$S$277</definedName>
    <definedName name="_xlnm._FilterDatabase" localSheetId="2" hidden="1">สรุป!$A$4:$AC$276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0" i="8" l="1"/>
  <c r="P261" i="8"/>
  <c r="P262" i="8"/>
  <c r="P263" i="8"/>
  <c r="P264" i="8"/>
  <c r="P265" i="8"/>
  <c r="M261" i="8"/>
  <c r="M262" i="8"/>
  <c r="M263" i="8"/>
  <c r="M264" i="8"/>
  <c r="M265" i="8"/>
  <c r="K261" i="8"/>
  <c r="J261" i="8" s="1"/>
  <c r="K262" i="8"/>
  <c r="K263" i="8"/>
  <c r="K264" i="8"/>
  <c r="K265" i="8"/>
  <c r="J262" i="8"/>
  <c r="J263" i="8"/>
  <c r="J264" i="8"/>
  <c r="J265" i="8"/>
  <c r="I260" i="8"/>
  <c r="I261" i="8"/>
  <c r="I262" i="8"/>
  <c r="I263" i="8"/>
  <c r="I264" i="8"/>
  <c r="I265" i="8"/>
  <c r="H261" i="8"/>
  <c r="H262" i="8"/>
  <c r="H263" i="8"/>
  <c r="H264" i="8"/>
  <c r="H265" i="8"/>
  <c r="G260" i="8"/>
  <c r="G261" i="8"/>
  <c r="G262" i="8"/>
  <c r="G263" i="8"/>
  <c r="G264" i="8"/>
  <c r="G265" i="8"/>
  <c r="F262" i="8"/>
  <c r="F263" i="8"/>
  <c r="F264" i="8"/>
  <c r="F265" i="8"/>
  <c r="F266" i="8"/>
  <c r="F259" i="8"/>
  <c r="F260" i="8"/>
  <c r="F261" i="8"/>
  <c r="E259" i="8"/>
  <c r="J259" i="8" s="1"/>
  <c r="E260" i="8"/>
  <c r="E261" i="8"/>
  <c r="E262" i="8"/>
  <c r="E263" i="8"/>
  <c r="E264" i="8"/>
  <c r="E265" i="8"/>
  <c r="E266" i="8"/>
  <c r="G252" i="77"/>
  <c r="G253" i="77"/>
  <c r="G254" i="77"/>
  <c r="G255" i="77"/>
  <c r="G256" i="77"/>
  <c r="G257" i="77"/>
  <c r="G258" i="77"/>
  <c r="G259" i="77"/>
  <c r="G260" i="77"/>
  <c r="G261" i="77"/>
  <c r="G262" i="77"/>
  <c r="E253" i="77"/>
  <c r="E254" i="77"/>
  <c r="E255" i="77"/>
  <c r="E256" i="77"/>
  <c r="E257" i="77"/>
  <c r="E258" i="77"/>
  <c r="E259" i="77"/>
  <c r="E260" i="77"/>
  <c r="E261" i="77"/>
  <c r="E262" i="77"/>
  <c r="E263" i="77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P255" i="8" s="1"/>
  <c r="K256" i="8"/>
  <c r="P256" i="8" s="1"/>
  <c r="K257" i="8"/>
  <c r="P257" i="8" s="1"/>
  <c r="K258" i="8"/>
  <c r="P258" i="8" s="1"/>
  <c r="K259" i="8"/>
  <c r="P259" i="8" s="1"/>
  <c r="K260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G51" i="8"/>
  <c r="G91" i="8"/>
  <c r="G130" i="8"/>
  <c r="G170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E25" i="8"/>
  <c r="E26" i="8"/>
  <c r="J26" i="8" s="1"/>
  <c r="E27" i="8"/>
  <c r="G27" i="8" s="1"/>
  <c r="E28" i="8"/>
  <c r="J28" i="8" s="1"/>
  <c r="E29" i="8"/>
  <c r="G29" i="8" s="1"/>
  <c r="E30" i="8"/>
  <c r="G30" i="8" s="1"/>
  <c r="E31" i="8"/>
  <c r="E32" i="8"/>
  <c r="E33" i="8"/>
  <c r="G33" i="8" s="1"/>
  <c r="E34" i="8"/>
  <c r="J34" i="8" s="1"/>
  <c r="E35" i="8"/>
  <c r="G35" i="8" s="1"/>
  <c r="E36" i="8"/>
  <c r="J36" i="8" s="1"/>
  <c r="E37" i="8"/>
  <c r="G37" i="8" s="1"/>
  <c r="E38" i="8"/>
  <c r="E39" i="8"/>
  <c r="J39" i="8" s="1"/>
  <c r="E40" i="8"/>
  <c r="G40" i="8" s="1"/>
  <c r="E41" i="8"/>
  <c r="E42" i="8"/>
  <c r="J42" i="8" s="1"/>
  <c r="E43" i="8"/>
  <c r="E44" i="8"/>
  <c r="J44" i="8" s="1"/>
  <c r="E45" i="8"/>
  <c r="G45" i="8" s="1"/>
  <c r="E46" i="8"/>
  <c r="E47" i="8"/>
  <c r="E48" i="8"/>
  <c r="G48" i="8" s="1"/>
  <c r="E49" i="8"/>
  <c r="J49" i="8" s="1"/>
  <c r="E50" i="8"/>
  <c r="J50" i="8" s="1"/>
  <c r="E51" i="8"/>
  <c r="E52" i="8"/>
  <c r="J52" i="8" s="1"/>
  <c r="E53" i="8"/>
  <c r="G53" i="8" s="1"/>
  <c r="E54" i="8"/>
  <c r="E55" i="8"/>
  <c r="E56" i="8"/>
  <c r="E57" i="8"/>
  <c r="G57" i="8" s="1"/>
  <c r="E58" i="8"/>
  <c r="G58" i="8" s="1"/>
  <c r="E59" i="8"/>
  <c r="E60" i="8"/>
  <c r="J60" i="8" s="1"/>
  <c r="E61" i="8"/>
  <c r="G61" i="8" s="1"/>
  <c r="E62" i="8"/>
  <c r="E63" i="8"/>
  <c r="E64" i="8"/>
  <c r="E65" i="8"/>
  <c r="E66" i="8"/>
  <c r="G66" i="8" s="1"/>
  <c r="E67" i="8"/>
  <c r="E68" i="8"/>
  <c r="J68" i="8" s="1"/>
  <c r="E69" i="8"/>
  <c r="G69" i="8" s="1"/>
  <c r="E70" i="8"/>
  <c r="E71" i="8"/>
  <c r="E72" i="8"/>
  <c r="E73" i="8"/>
  <c r="G73" i="8" s="1"/>
  <c r="E74" i="8"/>
  <c r="J74" i="8" s="1"/>
  <c r="E75" i="8"/>
  <c r="G75" i="8" s="1"/>
  <c r="E76" i="8"/>
  <c r="J76" i="8" s="1"/>
  <c r="E77" i="8"/>
  <c r="G77" i="8" s="1"/>
  <c r="E78" i="8"/>
  <c r="E79" i="8"/>
  <c r="E80" i="8"/>
  <c r="E81" i="8"/>
  <c r="E82" i="8"/>
  <c r="J82" i="8" s="1"/>
  <c r="E83" i="8"/>
  <c r="E84" i="8"/>
  <c r="J84" i="8" s="1"/>
  <c r="E85" i="8"/>
  <c r="G85" i="8" s="1"/>
  <c r="E86" i="8"/>
  <c r="E87" i="8"/>
  <c r="E88" i="8"/>
  <c r="E89" i="8"/>
  <c r="E90" i="8"/>
  <c r="J90" i="8" s="1"/>
  <c r="E91" i="8"/>
  <c r="E92" i="8"/>
  <c r="J92" i="8" s="1"/>
  <c r="E93" i="8"/>
  <c r="G93" i="8" s="1"/>
  <c r="E94" i="8"/>
  <c r="G94" i="8" s="1"/>
  <c r="E95" i="8"/>
  <c r="E96" i="8"/>
  <c r="E97" i="8"/>
  <c r="G97" i="8" s="1"/>
  <c r="E98" i="8"/>
  <c r="J98" i="8" s="1"/>
  <c r="E99" i="8"/>
  <c r="G99" i="8" s="1"/>
  <c r="E100" i="8"/>
  <c r="J100" i="8" s="1"/>
  <c r="E101" i="8"/>
  <c r="G101" i="8" s="1"/>
  <c r="E102" i="8"/>
  <c r="E103" i="8"/>
  <c r="E104" i="8"/>
  <c r="G104" i="8" s="1"/>
  <c r="E105" i="8"/>
  <c r="E106" i="8"/>
  <c r="J106" i="8" s="1"/>
  <c r="E107" i="8"/>
  <c r="E108" i="8"/>
  <c r="J108" i="8" s="1"/>
  <c r="E109" i="8"/>
  <c r="G109" i="8" s="1"/>
  <c r="E110" i="8"/>
  <c r="E111" i="8"/>
  <c r="E112" i="8"/>
  <c r="G112" i="8" s="1"/>
  <c r="E113" i="8"/>
  <c r="J113" i="8" s="1"/>
  <c r="E114" i="8"/>
  <c r="J114" i="8" s="1"/>
  <c r="E115" i="8"/>
  <c r="G115" i="8" s="1"/>
  <c r="E116" i="8"/>
  <c r="J116" i="8" s="1"/>
  <c r="E117" i="8"/>
  <c r="G117" i="8" s="1"/>
  <c r="E118" i="8"/>
  <c r="G118" i="8" s="1"/>
  <c r="E119" i="8"/>
  <c r="E120" i="8"/>
  <c r="E121" i="8"/>
  <c r="G121" i="8" s="1"/>
  <c r="E122" i="8"/>
  <c r="G122" i="8" s="1"/>
  <c r="E123" i="8"/>
  <c r="E124" i="8"/>
  <c r="J124" i="8" s="1"/>
  <c r="E125" i="8"/>
  <c r="G125" i="8" s="1"/>
  <c r="E126" i="8"/>
  <c r="E127" i="8"/>
  <c r="E128" i="8"/>
  <c r="E129" i="8"/>
  <c r="E130" i="8"/>
  <c r="J130" i="8" s="1"/>
  <c r="E131" i="8"/>
  <c r="E132" i="8"/>
  <c r="J132" i="8" s="1"/>
  <c r="E133" i="8"/>
  <c r="G133" i="8" s="1"/>
  <c r="E134" i="8"/>
  <c r="E135" i="8"/>
  <c r="E136" i="8"/>
  <c r="E137" i="8"/>
  <c r="G137" i="8" s="1"/>
  <c r="E138" i="8"/>
  <c r="J138" i="8" s="1"/>
  <c r="E139" i="8"/>
  <c r="G139" i="8" s="1"/>
  <c r="E140" i="8"/>
  <c r="J140" i="8" s="1"/>
  <c r="E141" i="8"/>
  <c r="G141" i="8" s="1"/>
  <c r="E142" i="8"/>
  <c r="E143" i="8"/>
  <c r="E144" i="8"/>
  <c r="E145" i="8"/>
  <c r="E146" i="8"/>
  <c r="J146" i="8" s="1"/>
  <c r="E147" i="8"/>
  <c r="E148" i="8"/>
  <c r="G148" i="8" s="1"/>
  <c r="E149" i="8"/>
  <c r="G149" i="8" s="1"/>
  <c r="E150" i="8"/>
  <c r="E151" i="8"/>
  <c r="E152" i="8"/>
  <c r="E153" i="8"/>
  <c r="E154" i="8"/>
  <c r="J154" i="8" s="1"/>
  <c r="E155" i="8"/>
  <c r="G155" i="8" s="1"/>
  <c r="E156" i="8"/>
  <c r="J156" i="8" s="1"/>
  <c r="E157" i="8"/>
  <c r="G157" i="8" s="1"/>
  <c r="E158" i="8"/>
  <c r="G158" i="8" s="1"/>
  <c r="E159" i="8"/>
  <c r="E160" i="8"/>
  <c r="E161" i="8"/>
  <c r="G161" i="8" s="1"/>
  <c r="E162" i="8"/>
  <c r="J162" i="8" s="1"/>
  <c r="E163" i="8"/>
  <c r="G163" i="8" s="1"/>
  <c r="E164" i="8"/>
  <c r="J164" i="8" s="1"/>
  <c r="E165" i="8"/>
  <c r="G165" i="8" s="1"/>
  <c r="E166" i="8"/>
  <c r="E167" i="8"/>
  <c r="E168" i="8"/>
  <c r="E169" i="8"/>
  <c r="E170" i="8"/>
  <c r="J170" i="8" s="1"/>
  <c r="E171" i="8"/>
  <c r="E172" i="8"/>
  <c r="J172" i="8" s="1"/>
  <c r="E173" i="8"/>
  <c r="G173" i="8" s="1"/>
  <c r="E174" i="8"/>
  <c r="E175" i="8"/>
  <c r="E176" i="8"/>
  <c r="E177" i="8"/>
  <c r="G177" i="8" s="1"/>
  <c r="E178" i="8"/>
  <c r="J178" i="8" s="1"/>
  <c r="E179" i="8"/>
  <c r="G179" i="8" s="1"/>
  <c r="E180" i="8"/>
  <c r="J180" i="8" s="1"/>
  <c r="E181" i="8"/>
  <c r="G181" i="8" s="1"/>
  <c r="E182" i="8"/>
  <c r="G182" i="8" s="1"/>
  <c r="E183" i="8"/>
  <c r="E184" i="8"/>
  <c r="E185" i="8"/>
  <c r="G185" i="8" s="1"/>
  <c r="E186" i="8"/>
  <c r="J186" i="8" s="1"/>
  <c r="E187" i="8"/>
  <c r="E188" i="8"/>
  <c r="J188" i="8" s="1"/>
  <c r="E189" i="8"/>
  <c r="G189" i="8" s="1"/>
  <c r="E190" i="8"/>
  <c r="E191" i="8"/>
  <c r="E192" i="8"/>
  <c r="E193" i="8"/>
  <c r="E194" i="8"/>
  <c r="J194" i="8" s="1"/>
  <c r="E195" i="8"/>
  <c r="E196" i="8"/>
  <c r="J196" i="8" s="1"/>
  <c r="E197" i="8"/>
  <c r="G197" i="8" s="1"/>
  <c r="E198" i="8"/>
  <c r="E199" i="8"/>
  <c r="E200" i="8"/>
  <c r="E201" i="8"/>
  <c r="G201" i="8" s="1"/>
  <c r="E202" i="8"/>
  <c r="J202" i="8" s="1"/>
  <c r="E203" i="8"/>
  <c r="E204" i="8"/>
  <c r="J204" i="8" s="1"/>
  <c r="E205" i="8"/>
  <c r="G205" i="8" s="1"/>
  <c r="E206" i="8"/>
  <c r="E207" i="8"/>
  <c r="E208" i="8"/>
  <c r="E209" i="8"/>
  <c r="E210" i="8"/>
  <c r="J210" i="8" s="1"/>
  <c r="E211" i="8"/>
  <c r="E212" i="8"/>
  <c r="G212" i="8" s="1"/>
  <c r="E213" i="8"/>
  <c r="G213" i="8" s="1"/>
  <c r="E214" i="8"/>
  <c r="G214" i="8" s="1"/>
  <c r="E215" i="8"/>
  <c r="E216" i="8"/>
  <c r="E217" i="8"/>
  <c r="E218" i="8"/>
  <c r="J218" i="8" s="1"/>
  <c r="E219" i="8"/>
  <c r="G219" i="8" s="1"/>
  <c r="E220" i="8"/>
  <c r="J220" i="8" s="1"/>
  <c r="E221" i="8"/>
  <c r="G221" i="8" s="1"/>
  <c r="E222" i="8"/>
  <c r="G222" i="8" s="1"/>
  <c r="E223" i="8"/>
  <c r="E224" i="8"/>
  <c r="E225" i="8"/>
  <c r="G225" i="8" s="1"/>
  <c r="E226" i="8"/>
  <c r="J226" i="8" s="1"/>
  <c r="E227" i="8"/>
  <c r="G227" i="8" s="1"/>
  <c r="E228" i="8"/>
  <c r="J228" i="8" s="1"/>
  <c r="E229" i="8"/>
  <c r="G229" i="8" s="1"/>
  <c r="E230" i="8"/>
  <c r="E231" i="8"/>
  <c r="E232" i="8"/>
  <c r="E233" i="8"/>
  <c r="E234" i="8"/>
  <c r="J234" i="8" s="1"/>
  <c r="E235" i="8"/>
  <c r="E236" i="8"/>
  <c r="J236" i="8" s="1"/>
  <c r="E237" i="8"/>
  <c r="G237" i="8" s="1"/>
  <c r="E238" i="8"/>
  <c r="E239" i="8"/>
  <c r="E240" i="8"/>
  <c r="E241" i="8"/>
  <c r="J241" i="8" s="1"/>
  <c r="E242" i="8"/>
  <c r="J242" i="8" s="1"/>
  <c r="E243" i="8"/>
  <c r="G243" i="8" s="1"/>
  <c r="E244" i="8"/>
  <c r="J244" i="8" s="1"/>
  <c r="E245" i="8"/>
  <c r="G245" i="8" s="1"/>
  <c r="E246" i="8"/>
  <c r="E247" i="8"/>
  <c r="E248" i="8"/>
  <c r="E249" i="8"/>
  <c r="G249" i="8" s="1"/>
  <c r="E250" i="8"/>
  <c r="G250" i="8" s="1"/>
  <c r="E251" i="8"/>
  <c r="G251" i="8" s="1"/>
  <c r="E252" i="8"/>
  <c r="J252" i="8" s="1"/>
  <c r="E253" i="8"/>
  <c r="G253" i="8" s="1"/>
  <c r="E254" i="8"/>
  <c r="G254" i="8" s="1"/>
  <c r="E255" i="8"/>
  <c r="E256" i="8"/>
  <c r="E257" i="8"/>
  <c r="E258" i="8"/>
  <c r="G258" i="8" s="1"/>
  <c r="J260" i="8"/>
  <c r="E6" i="8"/>
  <c r="E7" i="8"/>
  <c r="J7" i="8" s="1"/>
  <c r="E8" i="8"/>
  <c r="G8" i="8" s="1"/>
  <c r="E9" i="8"/>
  <c r="G9" i="8" s="1"/>
  <c r="E10" i="8"/>
  <c r="E11" i="8"/>
  <c r="J11" i="8" s="1"/>
  <c r="E12" i="8"/>
  <c r="E13" i="8"/>
  <c r="E14" i="8"/>
  <c r="E15" i="8"/>
  <c r="G15" i="8" s="1"/>
  <c r="E16" i="8"/>
  <c r="G16" i="8" s="1"/>
  <c r="E17" i="8"/>
  <c r="G17" i="8" s="1"/>
  <c r="E18" i="8"/>
  <c r="E19" i="8"/>
  <c r="G19" i="8" s="1"/>
  <c r="E20" i="8"/>
  <c r="E21" i="8"/>
  <c r="E22" i="8"/>
  <c r="G22" i="8" s="1"/>
  <c r="E23" i="8"/>
  <c r="E24" i="8"/>
  <c r="P94" i="107"/>
  <c r="R253" i="107"/>
  <c r="R254" i="107"/>
  <c r="R255" i="107"/>
  <c r="R256" i="107"/>
  <c r="R257" i="107"/>
  <c r="R258" i="107"/>
  <c r="R259" i="107"/>
  <c r="R260" i="107"/>
  <c r="R261" i="107"/>
  <c r="R262" i="107"/>
  <c r="R263" i="107"/>
  <c r="M256" i="107"/>
  <c r="P256" i="107" s="1"/>
  <c r="M257" i="107"/>
  <c r="P257" i="107" s="1"/>
  <c r="M258" i="107"/>
  <c r="P258" i="107" s="1"/>
  <c r="M259" i="107"/>
  <c r="P259" i="107" s="1"/>
  <c r="M260" i="107"/>
  <c r="P260" i="107" s="1"/>
  <c r="M261" i="107"/>
  <c r="P261" i="107" s="1"/>
  <c r="M262" i="107"/>
  <c r="P262" i="107" s="1"/>
  <c r="M263" i="107"/>
  <c r="M264" i="107"/>
  <c r="G255" i="107"/>
  <c r="J255" i="107" s="1"/>
  <c r="G257" i="107"/>
  <c r="J257" i="107" s="1"/>
  <c r="G258" i="107"/>
  <c r="J258" i="107" s="1"/>
  <c r="G259" i="107"/>
  <c r="J259" i="107" s="1"/>
  <c r="G260" i="107"/>
  <c r="J260" i="107" s="1"/>
  <c r="G261" i="107"/>
  <c r="J261" i="107" s="1"/>
  <c r="G262" i="107"/>
  <c r="J262" i="107" s="1"/>
  <c r="G263" i="107"/>
  <c r="J263" i="107" s="1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5" i="107"/>
  <c r="E257" i="107"/>
  <c r="E258" i="107"/>
  <c r="E259" i="107"/>
  <c r="E260" i="107"/>
  <c r="E261" i="107"/>
  <c r="E262" i="107"/>
  <c r="E263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5" i="107"/>
  <c r="E255" i="106"/>
  <c r="E257" i="106"/>
  <c r="G257" i="106" s="1"/>
  <c r="J257" i="106" s="1"/>
  <c r="E258" i="106"/>
  <c r="E259" i="106"/>
  <c r="E260" i="106"/>
  <c r="G260" i="106" s="1"/>
  <c r="J260" i="106" s="1"/>
  <c r="E261" i="106"/>
  <c r="G261" i="106" s="1"/>
  <c r="J261" i="106" s="1"/>
  <c r="E262" i="106"/>
  <c r="G262" i="106" s="1"/>
  <c r="J262" i="106" s="1"/>
  <c r="E263" i="106"/>
  <c r="E264" i="106"/>
  <c r="G255" i="106"/>
  <c r="J255" i="106" s="1"/>
  <c r="G258" i="106"/>
  <c r="J258" i="106" s="1"/>
  <c r="G259" i="106"/>
  <c r="J259" i="106" s="1"/>
  <c r="G263" i="106"/>
  <c r="J263" i="106" s="1"/>
  <c r="R254" i="106"/>
  <c r="R255" i="106"/>
  <c r="R256" i="106"/>
  <c r="R257" i="106"/>
  <c r="R258" i="106"/>
  <c r="R259" i="106"/>
  <c r="R260" i="106"/>
  <c r="R261" i="106"/>
  <c r="R262" i="106"/>
  <c r="R263" i="106"/>
  <c r="P258" i="106"/>
  <c r="P262" i="106"/>
  <c r="P263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5" i="106"/>
  <c r="R250" i="74"/>
  <c r="R251" i="74"/>
  <c r="R252" i="74"/>
  <c r="R253" i="74"/>
  <c r="R254" i="74"/>
  <c r="R255" i="74"/>
  <c r="R256" i="74"/>
  <c r="R257" i="74"/>
  <c r="R258" i="74"/>
  <c r="R259" i="74"/>
  <c r="R260" i="74"/>
  <c r="R261" i="74"/>
  <c r="R262" i="74"/>
  <c r="R263" i="74"/>
  <c r="R264" i="74"/>
  <c r="P249" i="74"/>
  <c r="P250" i="74"/>
  <c r="P251" i="74"/>
  <c r="P252" i="74"/>
  <c r="P253" i="74"/>
  <c r="P254" i="74"/>
  <c r="P255" i="74"/>
  <c r="P256" i="74"/>
  <c r="P257" i="74"/>
  <c r="P258" i="74"/>
  <c r="P259" i="74"/>
  <c r="P260" i="74"/>
  <c r="P261" i="74"/>
  <c r="P262" i="74"/>
  <c r="P263" i="74"/>
  <c r="P264" i="74"/>
  <c r="M249" i="74"/>
  <c r="M250" i="74"/>
  <c r="M251" i="74"/>
  <c r="M252" i="74"/>
  <c r="M253" i="74"/>
  <c r="M254" i="74"/>
  <c r="M255" i="74"/>
  <c r="M256" i="74"/>
  <c r="M257" i="74"/>
  <c r="M258" i="74"/>
  <c r="M259" i="74"/>
  <c r="M260" i="74"/>
  <c r="M261" i="74"/>
  <c r="M262" i="74"/>
  <c r="M263" i="74"/>
  <c r="J248" i="74"/>
  <c r="J249" i="74"/>
  <c r="J250" i="74"/>
  <c r="J251" i="74"/>
  <c r="J252" i="74"/>
  <c r="J253" i="74"/>
  <c r="J254" i="74"/>
  <c r="J255" i="74"/>
  <c r="J256" i="74"/>
  <c r="J257" i="74"/>
  <c r="J258" i="74"/>
  <c r="J259" i="74"/>
  <c r="J260" i="74"/>
  <c r="J261" i="74"/>
  <c r="J262" i="74"/>
  <c r="J263" i="74"/>
  <c r="J264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R253" i="105"/>
  <c r="R254" i="105"/>
  <c r="R255" i="105"/>
  <c r="R256" i="105"/>
  <c r="R257" i="105"/>
  <c r="R258" i="105"/>
  <c r="R259" i="105"/>
  <c r="R260" i="105"/>
  <c r="R261" i="105"/>
  <c r="R262" i="105"/>
  <c r="R263" i="105"/>
  <c r="M253" i="105"/>
  <c r="P253" i="105" s="1"/>
  <c r="M254" i="105"/>
  <c r="P254" i="105" s="1"/>
  <c r="M255" i="105"/>
  <c r="P255" i="105" s="1"/>
  <c r="M256" i="105"/>
  <c r="P256" i="105" s="1"/>
  <c r="M257" i="105"/>
  <c r="P257" i="105" s="1"/>
  <c r="M258" i="105"/>
  <c r="P258" i="105" s="1"/>
  <c r="M259" i="105"/>
  <c r="P259" i="105" s="1"/>
  <c r="M260" i="105"/>
  <c r="P260" i="105" s="1"/>
  <c r="M261" i="105"/>
  <c r="P261" i="105" s="1"/>
  <c r="M262" i="105"/>
  <c r="P262" i="105" s="1"/>
  <c r="M263" i="105"/>
  <c r="P263" i="105" s="1"/>
  <c r="G255" i="105"/>
  <c r="J255" i="105" s="1"/>
  <c r="G257" i="105"/>
  <c r="G258" i="105"/>
  <c r="J258" i="105" s="1"/>
  <c r="G259" i="105"/>
  <c r="J259" i="105" s="1"/>
  <c r="G260" i="105"/>
  <c r="J260" i="105" s="1"/>
  <c r="G261" i="105"/>
  <c r="J261" i="105" s="1"/>
  <c r="G262" i="105"/>
  <c r="J262" i="105" s="1"/>
  <c r="G263" i="105"/>
  <c r="J263" i="105" s="1"/>
  <c r="G264" i="105"/>
  <c r="J264" i="105" s="1"/>
  <c r="J257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55" i="105"/>
  <c r="E257" i="105"/>
  <c r="E258" i="105"/>
  <c r="E259" i="105"/>
  <c r="E260" i="105"/>
  <c r="E261" i="105"/>
  <c r="E262" i="105"/>
  <c r="E263" i="105"/>
  <c r="E264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5" i="105"/>
  <c r="G255" i="104"/>
  <c r="J255" i="104" s="1"/>
  <c r="G257" i="104"/>
  <c r="J257" i="104" s="1"/>
  <c r="G258" i="104"/>
  <c r="J258" i="104" s="1"/>
  <c r="G259" i="104"/>
  <c r="J259" i="104" s="1"/>
  <c r="G260" i="104"/>
  <c r="J260" i="104" s="1"/>
  <c r="G261" i="104"/>
  <c r="J261" i="104" s="1"/>
  <c r="G262" i="104"/>
  <c r="J262" i="104" s="1"/>
  <c r="G263" i="104"/>
  <c r="J263" i="104" s="1"/>
  <c r="G264" i="104"/>
  <c r="E255" i="104"/>
  <c r="E257" i="104"/>
  <c r="E258" i="104"/>
  <c r="E259" i="104"/>
  <c r="E260" i="104"/>
  <c r="E261" i="104"/>
  <c r="E262" i="104"/>
  <c r="E263" i="104"/>
  <c r="E264" i="104"/>
  <c r="R253" i="104"/>
  <c r="R254" i="104"/>
  <c r="R255" i="104"/>
  <c r="R256" i="104"/>
  <c r="R257" i="104"/>
  <c r="R258" i="104"/>
  <c r="R259" i="104"/>
  <c r="R260" i="104"/>
  <c r="R261" i="104"/>
  <c r="R262" i="104"/>
  <c r="R263" i="104"/>
  <c r="P257" i="104"/>
  <c r="P258" i="104"/>
  <c r="M253" i="104"/>
  <c r="M254" i="104"/>
  <c r="P254" i="104" s="1"/>
  <c r="M255" i="104"/>
  <c r="P255" i="104" s="1"/>
  <c r="M256" i="104"/>
  <c r="P256" i="104" s="1"/>
  <c r="M257" i="104"/>
  <c r="M258" i="104"/>
  <c r="M259" i="104"/>
  <c r="P259" i="104" s="1"/>
  <c r="M260" i="104"/>
  <c r="P260" i="104" s="1"/>
  <c r="M261" i="104"/>
  <c r="P261" i="104" s="1"/>
  <c r="M262" i="104"/>
  <c r="P262" i="104" s="1"/>
  <c r="M263" i="104"/>
  <c r="P263" i="104" s="1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5" i="104"/>
  <c r="R252" i="103"/>
  <c r="R253" i="103"/>
  <c r="R254" i="103"/>
  <c r="R255" i="103"/>
  <c r="R256" i="103"/>
  <c r="R257" i="103"/>
  <c r="R258" i="103"/>
  <c r="R259" i="103"/>
  <c r="R260" i="103"/>
  <c r="R261" i="103"/>
  <c r="R262" i="103"/>
  <c r="R263" i="103"/>
  <c r="P263" i="103"/>
  <c r="M251" i="103"/>
  <c r="M252" i="103"/>
  <c r="M253" i="103"/>
  <c r="P253" i="103" s="1"/>
  <c r="M254" i="103"/>
  <c r="P254" i="103" s="1"/>
  <c r="M255" i="103"/>
  <c r="P255" i="103" s="1"/>
  <c r="M256" i="103"/>
  <c r="P256" i="103" s="1"/>
  <c r="M257" i="103"/>
  <c r="P257" i="103" s="1"/>
  <c r="M258" i="103"/>
  <c r="P258" i="103" s="1"/>
  <c r="M259" i="103"/>
  <c r="P259" i="103" s="1"/>
  <c r="M260" i="103"/>
  <c r="P260" i="103" s="1"/>
  <c r="M261" i="103"/>
  <c r="P261" i="103" s="1"/>
  <c r="M262" i="103"/>
  <c r="P262" i="103" s="1"/>
  <c r="M263" i="103"/>
  <c r="M264" i="103"/>
  <c r="G255" i="103"/>
  <c r="J255" i="103" s="1"/>
  <c r="G257" i="103"/>
  <c r="J257" i="103" s="1"/>
  <c r="G258" i="103"/>
  <c r="J258" i="103" s="1"/>
  <c r="G259" i="103"/>
  <c r="J259" i="103" s="1"/>
  <c r="G260" i="103"/>
  <c r="J260" i="103" s="1"/>
  <c r="G261" i="103"/>
  <c r="J261" i="103" s="1"/>
  <c r="G262" i="103"/>
  <c r="J262" i="103" s="1"/>
  <c r="G263" i="103"/>
  <c r="J263" i="103" s="1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55" i="103"/>
  <c r="E257" i="103"/>
  <c r="E258" i="103"/>
  <c r="E259" i="103"/>
  <c r="E260" i="103"/>
  <c r="E261" i="103"/>
  <c r="E262" i="103"/>
  <c r="E263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5" i="103"/>
  <c r="E255" i="102"/>
  <c r="G255" i="102" s="1"/>
  <c r="J255" i="102" s="1"/>
  <c r="E257" i="102"/>
  <c r="G257" i="102" s="1"/>
  <c r="J257" i="102" s="1"/>
  <c r="E258" i="102"/>
  <c r="G258" i="102" s="1"/>
  <c r="J258" i="102" s="1"/>
  <c r="E259" i="102"/>
  <c r="E260" i="102"/>
  <c r="E261" i="102"/>
  <c r="E262" i="102"/>
  <c r="G262" i="102" s="1"/>
  <c r="J262" i="102" s="1"/>
  <c r="E263" i="102"/>
  <c r="G263" i="102" s="1"/>
  <c r="J263" i="102" s="1"/>
  <c r="G259" i="102"/>
  <c r="J259" i="102" s="1"/>
  <c r="G260" i="102"/>
  <c r="J260" i="102" s="1"/>
  <c r="G261" i="102"/>
  <c r="J261" i="102" s="1"/>
  <c r="R252" i="102"/>
  <c r="R253" i="102"/>
  <c r="R254" i="102"/>
  <c r="R255" i="102"/>
  <c r="R256" i="102"/>
  <c r="R257" i="102"/>
  <c r="R258" i="102"/>
  <c r="R259" i="102"/>
  <c r="R260" i="102"/>
  <c r="R261" i="102"/>
  <c r="R262" i="102"/>
  <c r="R263" i="102"/>
  <c r="P257" i="102"/>
  <c r="P258" i="102"/>
  <c r="P262" i="102"/>
  <c r="P263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5" i="102"/>
  <c r="M257" i="106"/>
  <c r="M257" i="102"/>
  <c r="E255" i="101"/>
  <c r="G255" i="101" s="1"/>
  <c r="J255" i="101" s="1"/>
  <c r="E257" i="101"/>
  <c r="E258" i="101"/>
  <c r="E259" i="101"/>
  <c r="G259" i="101" s="1"/>
  <c r="J259" i="101" s="1"/>
  <c r="E260" i="101"/>
  <c r="E261" i="101"/>
  <c r="G261" i="101" s="1"/>
  <c r="J261" i="101" s="1"/>
  <c r="E262" i="101"/>
  <c r="G262" i="101" s="1"/>
  <c r="J262" i="101" s="1"/>
  <c r="E263" i="101"/>
  <c r="G263" i="101" s="1"/>
  <c r="J263" i="101" s="1"/>
  <c r="E264" i="101"/>
  <c r="G257" i="101"/>
  <c r="J257" i="101" s="1"/>
  <c r="G258" i="101"/>
  <c r="J258" i="101" s="1"/>
  <c r="G260" i="101"/>
  <c r="J260" i="101" s="1"/>
  <c r="M256" i="101"/>
  <c r="M257" i="101"/>
  <c r="M258" i="101"/>
  <c r="M259" i="101"/>
  <c r="M260" i="101"/>
  <c r="P260" i="101" s="1"/>
  <c r="M261" i="101"/>
  <c r="M262" i="101"/>
  <c r="M263" i="101"/>
  <c r="P263" i="101" s="1"/>
  <c r="R255" i="101"/>
  <c r="R256" i="101"/>
  <c r="R257" i="101"/>
  <c r="R258" i="101"/>
  <c r="R259" i="101"/>
  <c r="R260" i="101"/>
  <c r="R261" i="101"/>
  <c r="R262" i="101"/>
  <c r="R263" i="101"/>
  <c r="P256" i="101"/>
  <c r="P257" i="101"/>
  <c r="P259" i="101"/>
  <c r="P261" i="101"/>
  <c r="P262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5" i="101"/>
  <c r="R253" i="100"/>
  <c r="R254" i="100"/>
  <c r="R255" i="100"/>
  <c r="R256" i="100"/>
  <c r="R257" i="100"/>
  <c r="R258" i="100"/>
  <c r="R259" i="100"/>
  <c r="R260" i="100"/>
  <c r="R261" i="100"/>
  <c r="R262" i="100"/>
  <c r="R263" i="100"/>
  <c r="M251" i="100"/>
  <c r="M252" i="100"/>
  <c r="M253" i="100"/>
  <c r="P253" i="100" s="1"/>
  <c r="M254" i="100"/>
  <c r="P254" i="100" s="1"/>
  <c r="M255" i="100"/>
  <c r="P255" i="100" s="1"/>
  <c r="M256" i="100"/>
  <c r="P256" i="100" s="1"/>
  <c r="M257" i="100"/>
  <c r="P257" i="100" s="1"/>
  <c r="M258" i="100"/>
  <c r="P258" i="100" s="1"/>
  <c r="M259" i="100"/>
  <c r="P259" i="100" s="1"/>
  <c r="M260" i="100"/>
  <c r="P260" i="100" s="1"/>
  <c r="M261" i="100"/>
  <c r="P261" i="100" s="1"/>
  <c r="M262" i="100"/>
  <c r="P262" i="100" s="1"/>
  <c r="M263" i="100"/>
  <c r="P263" i="100" s="1"/>
  <c r="M264" i="100"/>
  <c r="P264" i="100" s="1"/>
  <c r="E255" i="100"/>
  <c r="E257" i="100"/>
  <c r="E258" i="100"/>
  <c r="G258" i="100" s="1"/>
  <c r="J258" i="100" s="1"/>
  <c r="E259" i="100"/>
  <c r="E260" i="100"/>
  <c r="G260" i="100" s="1"/>
  <c r="J260" i="100" s="1"/>
  <c r="E261" i="100"/>
  <c r="G261" i="100" s="1"/>
  <c r="J261" i="100" s="1"/>
  <c r="E262" i="100"/>
  <c r="G262" i="100" s="1"/>
  <c r="J262" i="100" s="1"/>
  <c r="E263" i="100"/>
  <c r="E264" i="100"/>
  <c r="G255" i="100"/>
  <c r="J255" i="100" s="1"/>
  <c r="G257" i="100"/>
  <c r="J257" i="100" s="1"/>
  <c r="G259" i="100"/>
  <c r="J259" i="100" s="1"/>
  <c r="G263" i="100"/>
  <c r="J263" i="100" s="1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5" i="100"/>
  <c r="E255" i="99"/>
  <c r="G255" i="99" s="1"/>
  <c r="J255" i="99" s="1"/>
  <c r="E257" i="99"/>
  <c r="E258" i="99"/>
  <c r="E259" i="99"/>
  <c r="G259" i="99" s="1"/>
  <c r="J259" i="99" s="1"/>
  <c r="E260" i="99"/>
  <c r="E261" i="99"/>
  <c r="E262" i="99"/>
  <c r="G262" i="99" s="1"/>
  <c r="J262" i="99" s="1"/>
  <c r="E263" i="99"/>
  <c r="G263" i="99" s="1"/>
  <c r="J263" i="99" s="1"/>
  <c r="G257" i="99"/>
  <c r="G258" i="99"/>
  <c r="J258" i="99" s="1"/>
  <c r="G260" i="99"/>
  <c r="J260" i="99" s="1"/>
  <c r="G261" i="99"/>
  <c r="J261" i="99" s="1"/>
  <c r="M255" i="99"/>
  <c r="P255" i="99" s="1"/>
  <c r="M256" i="99"/>
  <c r="P256" i="99" s="1"/>
  <c r="M257" i="99"/>
  <c r="M258" i="99"/>
  <c r="M259" i="99"/>
  <c r="M260" i="99"/>
  <c r="M261" i="99"/>
  <c r="P261" i="99" s="1"/>
  <c r="M262" i="99"/>
  <c r="P262" i="99" s="1"/>
  <c r="M263" i="99"/>
  <c r="P263" i="99" s="1"/>
  <c r="J257" i="99"/>
  <c r="R254" i="99"/>
  <c r="R255" i="99"/>
  <c r="R256" i="99"/>
  <c r="R257" i="99"/>
  <c r="R258" i="99"/>
  <c r="R259" i="99"/>
  <c r="R260" i="99"/>
  <c r="R261" i="99"/>
  <c r="R262" i="99"/>
  <c r="R263" i="99"/>
  <c r="R264" i="99"/>
  <c r="P257" i="99"/>
  <c r="P258" i="99"/>
  <c r="P259" i="99"/>
  <c r="P260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5" i="99"/>
  <c r="R252" i="98"/>
  <c r="R253" i="98"/>
  <c r="R254" i="98"/>
  <c r="R255" i="98"/>
  <c r="R256" i="98"/>
  <c r="R257" i="98"/>
  <c r="R258" i="98"/>
  <c r="R259" i="98"/>
  <c r="R260" i="98"/>
  <c r="R261" i="98"/>
  <c r="R262" i="98"/>
  <c r="R263" i="98"/>
  <c r="R264" i="98"/>
  <c r="P255" i="98"/>
  <c r="M252" i="98"/>
  <c r="M253" i="98"/>
  <c r="P253" i="98" s="1"/>
  <c r="M254" i="98"/>
  <c r="P254" i="98" s="1"/>
  <c r="M255" i="98"/>
  <c r="M256" i="98"/>
  <c r="P256" i="98" s="1"/>
  <c r="M257" i="98"/>
  <c r="P257" i="98" s="1"/>
  <c r="M258" i="98"/>
  <c r="P258" i="98" s="1"/>
  <c r="M259" i="98"/>
  <c r="P259" i="98" s="1"/>
  <c r="M260" i="98"/>
  <c r="P260" i="98" s="1"/>
  <c r="M261" i="98"/>
  <c r="P261" i="98" s="1"/>
  <c r="M262" i="98"/>
  <c r="P262" i="98" s="1"/>
  <c r="M263" i="98"/>
  <c r="P263" i="98" s="1"/>
  <c r="M264" i="98"/>
  <c r="P264" i="98" s="1"/>
  <c r="J261" i="98"/>
  <c r="E255" i="98"/>
  <c r="G255" i="98" s="1"/>
  <c r="J255" i="98" s="1"/>
  <c r="E257" i="98"/>
  <c r="E258" i="98"/>
  <c r="E259" i="98"/>
  <c r="G259" i="98" s="1"/>
  <c r="J259" i="98" s="1"/>
  <c r="E260" i="98"/>
  <c r="G260" i="98" s="1"/>
  <c r="J260" i="98" s="1"/>
  <c r="E261" i="98"/>
  <c r="E262" i="98"/>
  <c r="G262" i="98" s="1"/>
  <c r="J262" i="98" s="1"/>
  <c r="E263" i="98"/>
  <c r="G263" i="98" s="1"/>
  <c r="J263" i="98" s="1"/>
  <c r="E264" i="98"/>
  <c r="G257" i="98"/>
  <c r="J257" i="98" s="1"/>
  <c r="G258" i="98"/>
  <c r="J258" i="98" s="1"/>
  <c r="G261" i="98"/>
  <c r="G264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0" i="98"/>
  <c r="E21" i="98"/>
  <c r="E22" i="98"/>
  <c r="E23" i="98"/>
  <c r="E24" i="98"/>
  <c r="E25" i="98"/>
  <c r="E26" i="98"/>
  <c r="E27" i="98"/>
  <c r="E28" i="98"/>
  <c r="E29" i="98"/>
  <c r="E30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5" i="98"/>
  <c r="R253" i="97"/>
  <c r="R254" i="97"/>
  <c r="R255" i="97"/>
  <c r="R256" i="97"/>
  <c r="R257" i="97"/>
  <c r="R258" i="97"/>
  <c r="R259" i="97"/>
  <c r="R260" i="97"/>
  <c r="R261" i="97"/>
  <c r="R262" i="97"/>
  <c r="R263" i="97"/>
  <c r="M263" i="97"/>
  <c r="P263" i="97" s="1"/>
  <c r="M253" i="97"/>
  <c r="P253" i="97" s="1"/>
  <c r="M254" i="97"/>
  <c r="P254" i="97" s="1"/>
  <c r="M255" i="97"/>
  <c r="P255" i="97" s="1"/>
  <c r="M256" i="97"/>
  <c r="P256" i="97" s="1"/>
  <c r="M257" i="97"/>
  <c r="P257" i="97" s="1"/>
  <c r="M258" i="97"/>
  <c r="P258" i="97" s="1"/>
  <c r="M259" i="97"/>
  <c r="P259" i="97" s="1"/>
  <c r="M260" i="97"/>
  <c r="P260" i="97" s="1"/>
  <c r="M261" i="97"/>
  <c r="P261" i="97" s="1"/>
  <c r="M262" i="97"/>
  <c r="P262" i="97" s="1"/>
  <c r="G255" i="97"/>
  <c r="G257" i="97"/>
  <c r="G258" i="97"/>
  <c r="G259" i="97"/>
  <c r="J259" i="97" s="1"/>
  <c r="G260" i="97"/>
  <c r="J260" i="97" s="1"/>
  <c r="G261" i="97"/>
  <c r="J261" i="97" s="1"/>
  <c r="G262" i="97"/>
  <c r="J262" i="97" s="1"/>
  <c r="G263" i="97"/>
  <c r="J263" i="97" s="1"/>
  <c r="J255" i="97"/>
  <c r="J257" i="97"/>
  <c r="J258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55" i="97"/>
  <c r="E257" i="97"/>
  <c r="E258" i="97"/>
  <c r="E259" i="97"/>
  <c r="E260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5" i="97"/>
  <c r="E255" i="96"/>
  <c r="G255" i="96" s="1"/>
  <c r="J255" i="96" s="1"/>
  <c r="E257" i="96"/>
  <c r="E258" i="96"/>
  <c r="E259" i="96"/>
  <c r="E260" i="96"/>
  <c r="G260" i="96" s="1"/>
  <c r="J260" i="96" s="1"/>
  <c r="E261" i="96"/>
  <c r="E262" i="96"/>
  <c r="E263" i="96"/>
  <c r="G263" i="96" s="1"/>
  <c r="J263" i="96" s="1"/>
  <c r="E264" i="96"/>
  <c r="G257" i="96"/>
  <c r="J257" i="96" s="1"/>
  <c r="G258" i="96"/>
  <c r="J258" i="96" s="1"/>
  <c r="G259" i="96"/>
  <c r="J259" i="96" s="1"/>
  <c r="G261" i="96"/>
  <c r="J261" i="96" s="1"/>
  <c r="G262" i="96"/>
  <c r="J262" i="96" s="1"/>
  <c r="G264" i="96"/>
  <c r="R253" i="96"/>
  <c r="R254" i="96"/>
  <c r="R255" i="96"/>
  <c r="R256" i="96"/>
  <c r="R257" i="96"/>
  <c r="R258" i="96"/>
  <c r="R259" i="96"/>
  <c r="R260" i="96"/>
  <c r="R261" i="96"/>
  <c r="R262" i="96"/>
  <c r="R263" i="96"/>
  <c r="R264" i="96"/>
  <c r="P255" i="96"/>
  <c r="M254" i="96"/>
  <c r="P254" i="96" s="1"/>
  <c r="M255" i="96"/>
  <c r="M256" i="96"/>
  <c r="P256" i="96" s="1"/>
  <c r="M257" i="96"/>
  <c r="P257" i="96" s="1"/>
  <c r="M258" i="96"/>
  <c r="P258" i="96" s="1"/>
  <c r="M259" i="96"/>
  <c r="P259" i="96" s="1"/>
  <c r="M260" i="96"/>
  <c r="P260" i="96" s="1"/>
  <c r="M261" i="96"/>
  <c r="P261" i="96" s="1"/>
  <c r="M262" i="96"/>
  <c r="P262" i="96" s="1"/>
  <c r="M263" i="96"/>
  <c r="P263" i="96" s="1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5" i="96"/>
  <c r="R254" i="95"/>
  <c r="R255" i="95"/>
  <c r="R256" i="95"/>
  <c r="R257" i="95"/>
  <c r="R258" i="95"/>
  <c r="R259" i="95"/>
  <c r="R260" i="95"/>
  <c r="R261" i="95"/>
  <c r="R262" i="95"/>
  <c r="R263" i="95"/>
  <c r="M254" i="95"/>
  <c r="P254" i="95" s="1"/>
  <c r="M255" i="95"/>
  <c r="P255" i="95" s="1"/>
  <c r="M256" i="95"/>
  <c r="P256" i="95" s="1"/>
  <c r="M257" i="95"/>
  <c r="P257" i="95" s="1"/>
  <c r="M258" i="95"/>
  <c r="P258" i="95" s="1"/>
  <c r="M259" i="95"/>
  <c r="P259" i="95" s="1"/>
  <c r="M260" i="95"/>
  <c r="P260" i="95" s="1"/>
  <c r="M261" i="95"/>
  <c r="P261" i="95" s="1"/>
  <c r="M262" i="95"/>
  <c r="P262" i="95" s="1"/>
  <c r="M263" i="95"/>
  <c r="P263" i="95" s="1"/>
  <c r="E259" i="95"/>
  <c r="G259" i="95" s="1"/>
  <c r="J259" i="95" s="1"/>
  <c r="E260" i="95"/>
  <c r="G260" i="95" s="1"/>
  <c r="J260" i="95" s="1"/>
  <c r="E261" i="95"/>
  <c r="E262" i="95"/>
  <c r="E263" i="95"/>
  <c r="E264" i="95"/>
  <c r="G264" i="95" s="1"/>
  <c r="G262" i="95"/>
  <c r="J262" i="95" s="1"/>
  <c r="G263" i="95"/>
  <c r="J263" i="95" s="1"/>
  <c r="G255" i="95"/>
  <c r="J255" i="95" s="1"/>
  <c r="G257" i="95"/>
  <c r="J257" i="95" s="1"/>
  <c r="G258" i="95"/>
  <c r="J258" i="95" s="1"/>
  <c r="G261" i="95"/>
  <c r="J261" i="95" s="1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55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5" i="95"/>
  <c r="R252" i="94"/>
  <c r="R253" i="94"/>
  <c r="R254" i="94"/>
  <c r="R255" i="94"/>
  <c r="R256" i="94"/>
  <c r="R257" i="94"/>
  <c r="R258" i="94"/>
  <c r="R259" i="94"/>
  <c r="R260" i="94"/>
  <c r="R261" i="94"/>
  <c r="R262" i="94"/>
  <c r="R263" i="94"/>
  <c r="P256" i="94"/>
  <c r="P258" i="94"/>
  <c r="P262" i="94"/>
  <c r="M254" i="94"/>
  <c r="P254" i="94" s="1"/>
  <c r="M255" i="94"/>
  <c r="P255" i="94" s="1"/>
  <c r="M256" i="94"/>
  <c r="M257" i="94"/>
  <c r="P257" i="94" s="1"/>
  <c r="M258" i="94"/>
  <c r="M259" i="94"/>
  <c r="P259" i="94" s="1"/>
  <c r="M260" i="94"/>
  <c r="P260" i="94" s="1"/>
  <c r="M261" i="94"/>
  <c r="P261" i="94" s="1"/>
  <c r="M262" i="94"/>
  <c r="M263" i="94"/>
  <c r="P263" i="94" s="1"/>
  <c r="J261" i="94"/>
  <c r="J263" i="94"/>
  <c r="E255" i="94"/>
  <c r="E257" i="94"/>
  <c r="E258" i="94"/>
  <c r="E259" i="94"/>
  <c r="E260" i="94"/>
  <c r="E261" i="94"/>
  <c r="E262" i="94"/>
  <c r="G262" i="94" s="1"/>
  <c r="J262" i="94" s="1"/>
  <c r="E263" i="94"/>
  <c r="E264" i="94"/>
  <c r="G255" i="94"/>
  <c r="J255" i="94" s="1"/>
  <c r="G257" i="94"/>
  <c r="J257" i="94" s="1"/>
  <c r="G258" i="94"/>
  <c r="J258" i="94" s="1"/>
  <c r="G259" i="94"/>
  <c r="J259" i="94" s="1"/>
  <c r="G260" i="94"/>
  <c r="J260" i="94" s="1"/>
  <c r="G261" i="94"/>
  <c r="G263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5" i="94"/>
  <c r="R254" i="93"/>
  <c r="R255" i="93"/>
  <c r="R256" i="93"/>
  <c r="R257" i="93"/>
  <c r="R258" i="93"/>
  <c r="R259" i="93"/>
  <c r="R260" i="93"/>
  <c r="R261" i="93"/>
  <c r="R262" i="93"/>
  <c r="R263" i="93"/>
  <c r="E255" i="93"/>
  <c r="G255" i="93" s="1"/>
  <c r="J255" i="93" s="1"/>
  <c r="E257" i="93"/>
  <c r="E258" i="93"/>
  <c r="E259" i="93"/>
  <c r="E260" i="93"/>
  <c r="G260" i="93" s="1"/>
  <c r="J260" i="93" s="1"/>
  <c r="E261" i="93"/>
  <c r="E262" i="93"/>
  <c r="G262" i="93" s="1"/>
  <c r="J262" i="93" s="1"/>
  <c r="E263" i="93"/>
  <c r="G263" i="93" s="1"/>
  <c r="J263" i="93" s="1"/>
  <c r="E264" i="93"/>
  <c r="G257" i="93"/>
  <c r="J257" i="93" s="1"/>
  <c r="G258" i="93"/>
  <c r="J258" i="93" s="1"/>
  <c r="G259" i="93"/>
  <c r="J259" i="93" s="1"/>
  <c r="G261" i="93"/>
  <c r="J261" i="93" s="1"/>
  <c r="M254" i="93"/>
  <c r="P254" i="93" s="1"/>
  <c r="M255" i="93"/>
  <c r="P255" i="93" s="1"/>
  <c r="M256" i="93"/>
  <c r="P256" i="93" s="1"/>
  <c r="M257" i="93"/>
  <c r="P257" i="93" s="1"/>
  <c r="M258" i="93"/>
  <c r="P258" i="93" s="1"/>
  <c r="M259" i="93"/>
  <c r="P259" i="93" s="1"/>
  <c r="M260" i="93"/>
  <c r="P260" i="93" s="1"/>
  <c r="M261" i="93"/>
  <c r="P261" i="93" s="1"/>
  <c r="M262" i="93"/>
  <c r="P262" i="93" s="1"/>
  <c r="M263" i="93"/>
  <c r="P263" i="93" s="1"/>
  <c r="M264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5" i="93"/>
  <c r="M256" i="92"/>
  <c r="M257" i="92"/>
  <c r="M258" i="92"/>
  <c r="M259" i="92"/>
  <c r="M260" i="92"/>
  <c r="M261" i="92"/>
  <c r="P261" i="92" s="1"/>
  <c r="M262" i="92"/>
  <c r="P262" i="92" s="1"/>
  <c r="M263" i="92"/>
  <c r="P263" i="92" s="1"/>
  <c r="M264" i="92"/>
  <c r="E255" i="92"/>
  <c r="G255" i="92" s="1"/>
  <c r="J255" i="92" s="1"/>
  <c r="E257" i="92"/>
  <c r="E258" i="92"/>
  <c r="E259" i="92"/>
  <c r="G259" i="92" s="1"/>
  <c r="J259" i="92" s="1"/>
  <c r="E260" i="92"/>
  <c r="E261" i="92"/>
  <c r="G261" i="92" s="1"/>
  <c r="J261" i="92" s="1"/>
  <c r="E262" i="92"/>
  <c r="G262" i="92" s="1"/>
  <c r="J262" i="92" s="1"/>
  <c r="E263" i="92"/>
  <c r="G263" i="92" s="1"/>
  <c r="J263" i="92" s="1"/>
  <c r="E264" i="92"/>
  <c r="G257" i="92"/>
  <c r="J257" i="92" s="1"/>
  <c r="G258" i="92"/>
  <c r="J258" i="92" s="1"/>
  <c r="G260" i="92"/>
  <c r="J260" i="92" s="1"/>
  <c r="P256" i="92"/>
  <c r="P257" i="92"/>
  <c r="P258" i="92"/>
  <c r="P259" i="92"/>
  <c r="P260" i="92"/>
  <c r="P264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5" i="92"/>
  <c r="M256" i="102"/>
  <c r="P256" i="102" s="1"/>
  <c r="M256" i="106"/>
  <c r="M256" i="91"/>
  <c r="E256" i="91"/>
  <c r="G256" i="91" s="1"/>
  <c r="J256" i="91" s="1"/>
  <c r="E256" i="92" s="1"/>
  <c r="G256" i="92" s="1"/>
  <c r="J256" i="92" s="1"/>
  <c r="E256" i="93" s="1"/>
  <c r="G256" i="93" s="1"/>
  <c r="J256" i="93" s="1"/>
  <c r="E256" i="94" s="1"/>
  <c r="G256" i="94" s="1"/>
  <c r="J256" i="94" s="1"/>
  <c r="E256" i="95" s="1"/>
  <c r="G256" i="95" s="1"/>
  <c r="J256" i="95" s="1"/>
  <c r="E256" i="96" s="1"/>
  <c r="G256" i="96" s="1"/>
  <c r="J256" i="96" s="1"/>
  <c r="E256" i="97" s="1"/>
  <c r="G256" i="97" s="1"/>
  <c r="J256" i="97" s="1"/>
  <c r="E256" i="98" s="1"/>
  <c r="G256" i="98" s="1"/>
  <c r="J256" i="98" s="1"/>
  <c r="E256" i="99" s="1"/>
  <c r="G256" i="99" s="1"/>
  <c r="J256" i="99" s="1"/>
  <c r="E256" i="100" s="1"/>
  <c r="G256" i="100" s="1"/>
  <c r="J256" i="100" s="1"/>
  <c r="E256" i="101" s="1"/>
  <c r="G256" i="101" s="1"/>
  <c r="J256" i="101" s="1"/>
  <c r="E256" i="102" s="1"/>
  <c r="G256" i="102" s="1"/>
  <c r="J256" i="102" s="1"/>
  <c r="E256" i="103" s="1"/>
  <c r="G256" i="103" s="1"/>
  <c r="J256" i="103" s="1"/>
  <c r="E256" i="104" s="1"/>
  <c r="G256" i="104" s="1"/>
  <c r="J256" i="104" s="1"/>
  <c r="E256" i="105" s="1"/>
  <c r="G256" i="105" s="1"/>
  <c r="J256" i="105" s="1"/>
  <c r="E256" i="106" s="1"/>
  <c r="G256" i="106" s="1"/>
  <c r="J256" i="106" s="1"/>
  <c r="E256" i="107" s="1"/>
  <c r="G256" i="107" s="1"/>
  <c r="J256" i="107" s="1"/>
  <c r="E255" i="91"/>
  <c r="E257" i="91"/>
  <c r="E258" i="91"/>
  <c r="G258" i="91" s="1"/>
  <c r="J258" i="91" s="1"/>
  <c r="E259" i="91"/>
  <c r="G259" i="91" s="1"/>
  <c r="J259" i="91" s="1"/>
  <c r="E260" i="91"/>
  <c r="G260" i="91" s="1"/>
  <c r="J260" i="91" s="1"/>
  <c r="E261" i="91"/>
  <c r="E262" i="91"/>
  <c r="E263" i="91"/>
  <c r="E264" i="91"/>
  <c r="G255" i="91"/>
  <c r="J255" i="91" s="1"/>
  <c r="G257" i="91"/>
  <c r="J257" i="91" s="1"/>
  <c r="G261" i="91"/>
  <c r="J261" i="91" s="1"/>
  <c r="G262" i="91"/>
  <c r="J262" i="91" s="1"/>
  <c r="G263" i="91"/>
  <c r="J263" i="91" s="1"/>
  <c r="G264" i="91"/>
  <c r="M253" i="91"/>
  <c r="P253" i="91" s="1"/>
  <c r="M254" i="91"/>
  <c r="P254" i="91" s="1"/>
  <c r="M255" i="91"/>
  <c r="P255" i="91" s="1"/>
  <c r="M257" i="91"/>
  <c r="M258" i="91"/>
  <c r="P258" i="91" s="1"/>
  <c r="M259" i="91"/>
  <c r="P259" i="91" s="1"/>
  <c r="M260" i="91"/>
  <c r="P260" i="91" s="1"/>
  <c r="M261" i="91"/>
  <c r="P261" i="91" s="1"/>
  <c r="M262" i="91"/>
  <c r="P262" i="91" s="1"/>
  <c r="M263" i="91"/>
  <c r="P263" i="91" s="1"/>
  <c r="R253" i="91"/>
  <c r="R254" i="91"/>
  <c r="R255" i="91"/>
  <c r="R256" i="91"/>
  <c r="R257" i="91"/>
  <c r="R258" i="91"/>
  <c r="R259" i="91"/>
  <c r="R260" i="91"/>
  <c r="R261" i="91"/>
  <c r="R262" i="91"/>
  <c r="R263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5" i="91"/>
  <c r="R255" i="90"/>
  <c r="R256" i="90"/>
  <c r="R257" i="90"/>
  <c r="R258" i="90"/>
  <c r="R259" i="90"/>
  <c r="R260" i="90"/>
  <c r="R261" i="90"/>
  <c r="R262" i="90"/>
  <c r="R263" i="90"/>
  <c r="P256" i="90"/>
  <c r="P257" i="90"/>
  <c r="P258" i="90"/>
  <c r="P262" i="90"/>
  <c r="P263" i="90"/>
  <c r="G255" i="90"/>
  <c r="G256" i="90"/>
  <c r="J256" i="90" s="1"/>
  <c r="G257" i="90"/>
  <c r="G258" i="90"/>
  <c r="J258" i="90" s="1"/>
  <c r="G259" i="90"/>
  <c r="G260" i="90"/>
  <c r="G261" i="90"/>
  <c r="G262" i="90"/>
  <c r="J262" i="90" s="1"/>
  <c r="G263" i="90"/>
  <c r="J263" i="90" s="1"/>
  <c r="E255" i="90"/>
  <c r="E256" i="90"/>
  <c r="E257" i="90"/>
  <c r="E258" i="90"/>
  <c r="E259" i="90"/>
  <c r="E260" i="90"/>
  <c r="E261" i="90"/>
  <c r="E262" i="90"/>
  <c r="E263" i="90"/>
  <c r="E264" i="90"/>
  <c r="J257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5" i="90"/>
  <c r="G255" i="89"/>
  <c r="J255" i="89" s="1"/>
  <c r="G256" i="89"/>
  <c r="J256" i="89" s="1"/>
  <c r="G257" i="89"/>
  <c r="J257" i="89" s="1"/>
  <c r="G258" i="89"/>
  <c r="J258" i="89" s="1"/>
  <c r="G259" i="89"/>
  <c r="J259" i="89" s="1"/>
  <c r="G260" i="89"/>
  <c r="J260" i="89" s="1"/>
  <c r="G261" i="89"/>
  <c r="J261" i="89" s="1"/>
  <c r="G262" i="89"/>
  <c r="J262" i="89" s="1"/>
  <c r="G263" i="89"/>
  <c r="J263" i="89" s="1"/>
  <c r="R254" i="89"/>
  <c r="R255" i="89"/>
  <c r="R256" i="89"/>
  <c r="R257" i="89"/>
  <c r="R258" i="89"/>
  <c r="R259" i="89"/>
  <c r="R260" i="89"/>
  <c r="R261" i="89"/>
  <c r="R262" i="89"/>
  <c r="R263" i="89"/>
  <c r="P256" i="89"/>
  <c r="P257" i="89"/>
  <c r="P258" i="89"/>
  <c r="P262" i="89"/>
  <c r="P263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55" i="89"/>
  <c r="E256" i="89"/>
  <c r="E257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5" i="89"/>
  <c r="M255" i="90"/>
  <c r="P255" i="90" s="1"/>
  <c r="M254" i="90"/>
  <c r="P254" i="90" s="1"/>
  <c r="M253" i="90"/>
  <c r="M255" i="92"/>
  <c r="P255" i="92" s="1"/>
  <c r="M254" i="92"/>
  <c r="P254" i="92" s="1"/>
  <c r="M253" i="92"/>
  <c r="M253" i="93"/>
  <c r="P253" i="93" s="1"/>
  <c r="M253" i="94"/>
  <c r="P253" i="94" s="1"/>
  <c r="M253" i="95"/>
  <c r="M253" i="96"/>
  <c r="P253" i="96" s="1"/>
  <c r="M254" i="99"/>
  <c r="P254" i="99" s="1"/>
  <c r="M253" i="99"/>
  <c r="M255" i="101"/>
  <c r="M254" i="101"/>
  <c r="P254" i="101" s="1"/>
  <c r="M253" i="101"/>
  <c r="P253" i="101" s="1"/>
  <c r="M255" i="102"/>
  <c r="P255" i="102" s="1"/>
  <c r="M254" i="102"/>
  <c r="P254" i="102" s="1"/>
  <c r="M253" i="102"/>
  <c r="P253" i="102" s="1"/>
  <c r="M255" i="106"/>
  <c r="M254" i="106"/>
  <c r="M253" i="106"/>
  <c r="M255" i="107"/>
  <c r="P255" i="107" s="1"/>
  <c r="M254" i="107"/>
  <c r="P254" i="107" s="1"/>
  <c r="M253" i="107"/>
  <c r="M255" i="89"/>
  <c r="P255" i="89" s="1"/>
  <c r="M254" i="89"/>
  <c r="P254" i="89" s="1"/>
  <c r="M253" i="89"/>
  <c r="E255" i="88"/>
  <c r="E256" i="88"/>
  <c r="E257" i="88"/>
  <c r="E258" i="88"/>
  <c r="E259" i="88"/>
  <c r="G259" i="88" s="1"/>
  <c r="J259" i="88" s="1"/>
  <c r="E260" i="88"/>
  <c r="G260" i="88" s="1"/>
  <c r="J260" i="88" s="1"/>
  <c r="E261" i="88"/>
  <c r="G261" i="88" s="1"/>
  <c r="J261" i="88" s="1"/>
  <c r="E262" i="88"/>
  <c r="E263" i="88"/>
  <c r="E264" i="88"/>
  <c r="G255" i="88"/>
  <c r="J255" i="88" s="1"/>
  <c r="G256" i="88"/>
  <c r="J256" i="88" s="1"/>
  <c r="G257" i="88"/>
  <c r="J257" i="88" s="1"/>
  <c r="G258" i="88"/>
  <c r="J258" i="88" s="1"/>
  <c r="G262" i="88"/>
  <c r="J262" i="88" s="1"/>
  <c r="G263" i="88"/>
  <c r="J263" i="88" s="1"/>
  <c r="M254" i="88"/>
  <c r="M255" i="88"/>
  <c r="P255" i="88" s="1"/>
  <c r="M256" i="88"/>
  <c r="P256" i="88" s="1"/>
  <c r="M257" i="88"/>
  <c r="M258" i="88"/>
  <c r="M259" i="88"/>
  <c r="P259" i="88" s="1"/>
  <c r="M260" i="88"/>
  <c r="M261" i="88"/>
  <c r="P261" i="88" s="1"/>
  <c r="M262" i="88"/>
  <c r="P262" i="88" s="1"/>
  <c r="M263" i="88"/>
  <c r="M264" i="88"/>
  <c r="P264" i="88" s="1"/>
  <c r="P257" i="88"/>
  <c r="P258" i="88"/>
  <c r="G204" i="8" l="1"/>
  <c r="G18" i="8"/>
  <c r="J10" i="8"/>
  <c r="J203" i="8"/>
  <c r="J195" i="8"/>
  <c r="J131" i="8"/>
  <c r="J67" i="8"/>
  <c r="G203" i="8"/>
  <c r="G164" i="8"/>
  <c r="G90" i="8"/>
  <c r="G50" i="8"/>
  <c r="J75" i="8"/>
  <c r="J139" i="8"/>
  <c r="J27" i="8"/>
  <c r="J17" i="8"/>
  <c r="G242" i="8"/>
  <c r="G195" i="8"/>
  <c r="G156" i="8"/>
  <c r="G116" i="8"/>
  <c r="G76" i="8"/>
  <c r="G42" i="8"/>
  <c r="J66" i="8"/>
  <c r="G234" i="8"/>
  <c r="G194" i="8"/>
  <c r="G36" i="8"/>
  <c r="G23" i="8"/>
  <c r="G240" i="8"/>
  <c r="G232" i="8"/>
  <c r="G176" i="8"/>
  <c r="G168" i="8"/>
  <c r="G14" i="8"/>
  <c r="G6" i="8"/>
  <c r="G7" i="8"/>
  <c r="G228" i="8"/>
  <c r="G154" i="8"/>
  <c r="G114" i="8"/>
  <c r="G67" i="8"/>
  <c r="G28" i="8"/>
  <c r="J148" i="8"/>
  <c r="G220" i="8"/>
  <c r="G180" i="8"/>
  <c r="G140" i="8"/>
  <c r="G106" i="8"/>
  <c r="J258" i="8"/>
  <c r="G244" i="8"/>
  <c r="G21" i="8"/>
  <c r="G13" i="8"/>
  <c r="J254" i="8"/>
  <c r="J246" i="8"/>
  <c r="J238" i="8"/>
  <c r="J230" i="8"/>
  <c r="J206" i="8"/>
  <c r="J198" i="8"/>
  <c r="J190" i="8"/>
  <c r="J182" i="8"/>
  <c r="J174" i="8"/>
  <c r="J166" i="8"/>
  <c r="J150" i="8"/>
  <c r="J142" i="8"/>
  <c r="J134" i="8"/>
  <c r="J126" i="8"/>
  <c r="J118" i="8"/>
  <c r="J110" i="8"/>
  <c r="J102" i="8"/>
  <c r="J86" i="8"/>
  <c r="J78" i="8"/>
  <c r="J70" i="8"/>
  <c r="J62" i="8"/>
  <c r="J54" i="8"/>
  <c r="J46" i="8"/>
  <c r="J38" i="8"/>
  <c r="J249" i="8"/>
  <c r="G241" i="8"/>
  <c r="G233" i="8"/>
  <c r="G217" i="8"/>
  <c r="G209" i="8"/>
  <c r="G193" i="8"/>
  <c r="J185" i="8"/>
  <c r="G169" i="8"/>
  <c r="G153" i="8"/>
  <c r="G145" i="8"/>
  <c r="G129" i="8"/>
  <c r="G105" i="8"/>
  <c r="G89" i="8"/>
  <c r="G81" i="8"/>
  <c r="G65" i="8"/>
  <c r="G41" i="8"/>
  <c r="G25" i="8"/>
  <c r="G252" i="8"/>
  <c r="G100" i="8"/>
  <c r="G54" i="8"/>
  <c r="G26" i="8"/>
  <c r="J222" i="8"/>
  <c r="G24" i="8"/>
  <c r="G218" i="8"/>
  <c r="G178" i="8"/>
  <c r="G131" i="8"/>
  <c r="G92" i="8"/>
  <c r="G52" i="8"/>
  <c r="J212" i="8"/>
  <c r="J200" i="8"/>
  <c r="G200" i="8"/>
  <c r="J144" i="8"/>
  <c r="G144" i="8"/>
  <c r="J20" i="8"/>
  <c r="G20" i="8"/>
  <c r="J12" i="8"/>
  <c r="G12" i="8"/>
  <c r="J255" i="8"/>
  <c r="G255" i="8"/>
  <c r="G247" i="8"/>
  <c r="J247" i="8"/>
  <c r="G239" i="8"/>
  <c r="J239" i="8"/>
  <c r="G231" i="8"/>
  <c r="G223" i="8"/>
  <c r="J215" i="8"/>
  <c r="G215" i="8"/>
  <c r="J207" i="8"/>
  <c r="G207" i="8"/>
  <c r="J199" i="8"/>
  <c r="G199" i="8"/>
  <c r="J191" i="8"/>
  <c r="G191" i="8"/>
  <c r="G183" i="8"/>
  <c r="J183" i="8"/>
  <c r="G175" i="8"/>
  <c r="J175" i="8"/>
  <c r="G167" i="8"/>
  <c r="G159" i="8"/>
  <c r="J151" i="8"/>
  <c r="G151" i="8"/>
  <c r="J143" i="8"/>
  <c r="G143" i="8"/>
  <c r="J135" i="8"/>
  <c r="G135" i="8"/>
  <c r="J127" i="8"/>
  <c r="G127" i="8"/>
  <c r="G119" i="8"/>
  <c r="J119" i="8"/>
  <c r="G111" i="8"/>
  <c r="J111" i="8"/>
  <c r="G103" i="8"/>
  <c r="G95" i="8"/>
  <c r="J87" i="8"/>
  <c r="G87" i="8"/>
  <c r="J79" i="8"/>
  <c r="G79" i="8"/>
  <c r="J71" i="8"/>
  <c r="G71" i="8"/>
  <c r="J63" i="8"/>
  <c r="G63" i="8"/>
  <c r="G55" i="8"/>
  <c r="J55" i="8"/>
  <c r="G47" i="8"/>
  <c r="J47" i="8"/>
  <c r="G39" i="8"/>
  <c r="G31" i="8"/>
  <c r="G206" i="8"/>
  <c r="G142" i="8"/>
  <c r="G78" i="8"/>
  <c r="J250" i="8"/>
  <c r="J214" i="8"/>
  <c r="J177" i="8"/>
  <c r="J104" i="8"/>
  <c r="J31" i="8"/>
  <c r="J15" i="8"/>
  <c r="J30" i="8"/>
  <c r="G190" i="8"/>
  <c r="G126" i="8"/>
  <c r="G62" i="8"/>
  <c r="J19" i="8"/>
  <c r="J168" i="8"/>
  <c r="J95" i="8"/>
  <c r="J58" i="8"/>
  <c r="J256" i="8"/>
  <c r="G256" i="8"/>
  <c r="J208" i="8"/>
  <c r="G208" i="8"/>
  <c r="J128" i="8"/>
  <c r="G128" i="8"/>
  <c r="G102" i="8"/>
  <c r="G38" i="8"/>
  <c r="G11" i="8"/>
  <c r="G238" i="8"/>
  <c r="G202" i="8"/>
  <c r="G188" i="8"/>
  <c r="G150" i="8"/>
  <c r="G138" i="8"/>
  <c r="G124" i="8"/>
  <c r="G113" i="8"/>
  <c r="G86" i="8"/>
  <c r="G74" i="8"/>
  <c r="G60" i="8"/>
  <c r="G49" i="8"/>
  <c r="J18" i="8"/>
  <c r="J240" i="8"/>
  <c r="J167" i="8"/>
  <c r="J94" i="8"/>
  <c r="J57" i="8"/>
  <c r="J224" i="8"/>
  <c r="G224" i="8"/>
  <c r="J192" i="8"/>
  <c r="G192" i="8"/>
  <c r="J160" i="8"/>
  <c r="G160" i="8"/>
  <c r="J136" i="8"/>
  <c r="G136" i="8"/>
  <c r="J88" i="8"/>
  <c r="G88" i="8"/>
  <c r="J72" i="8"/>
  <c r="G72" i="8"/>
  <c r="G56" i="8"/>
  <c r="J56" i="8"/>
  <c r="J32" i="8"/>
  <c r="G32" i="8"/>
  <c r="J112" i="8"/>
  <c r="G230" i="8"/>
  <c r="J103" i="8"/>
  <c r="J24" i="8"/>
  <c r="J16" i="8"/>
  <c r="J251" i="8"/>
  <c r="J243" i="8"/>
  <c r="J235" i="8"/>
  <c r="J227" i="8"/>
  <c r="J219" i="8"/>
  <c r="J211" i="8"/>
  <c r="J187" i="8"/>
  <c r="J179" i="8"/>
  <c r="J171" i="8"/>
  <c r="J163" i="8"/>
  <c r="J155" i="8"/>
  <c r="J147" i="8"/>
  <c r="J123" i="8"/>
  <c r="J115" i="8"/>
  <c r="J107" i="8"/>
  <c r="J99" i="8"/>
  <c r="J91" i="8"/>
  <c r="J83" i="8"/>
  <c r="J59" i="8"/>
  <c r="J51" i="8"/>
  <c r="J43" i="8"/>
  <c r="J35" i="8"/>
  <c r="G10" i="8"/>
  <c r="G259" i="8"/>
  <c r="G226" i="8"/>
  <c r="G187" i="8"/>
  <c r="G174" i="8"/>
  <c r="G162" i="8"/>
  <c r="G123" i="8"/>
  <c r="G110" i="8"/>
  <c r="G98" i="8"/>
  <c r="G84" i="8"/>
  <c r="G59" i="8"/>
  <c r="G46" i="8"/>
  <c r="G34" i="8"/>
  <c r="J9" i="8"/>
  <c r="J232" i="8"/>
  <c r="J159" i="8"/>
  <c r="J122" i="8"/>
  <c r="G248" i="8"/>
  <c r="J248" i="8"/>
  <c r="J216" i="8"/>
  <c r="G216" i="8"/>
  <c r="G184" i="8"/>
  <c r="J184" i="8"/>
  <c r="J152" i="8"/>
  <c r="G152" i="8"/>
  <c r="J96" i="8"/>
  <c r="G96" i="8"/>
  <c r="J80" i="8"/>
  <c r="G80" i="8"/>
  <c r="J64" i="8"/>
  <c r="G64" i="8"/>
  <c r="G166" i="8"/>
  <c r="J23" i="8"/>
  <c r="G246" i="8"/>
  <c r="G236" i="8"/>
  <c r="G211" i="8"/>
  <c r="G198" i="8"/>
  <c r="G186" i="8"/>
  <c r="G172" i="8"/>
  <c r="G147" i="8"/>
  <c r="G134" i="8"/>
  <c r="G108" i="8"/>
  <c r="G83" i="8"/>
  <c r="G70" i="8"/>
  <c r="G44" i="8"/>
  <c r="J8" i="8"/>
  <c r="J231" i="8"/>
  <c r="J158" i="8"/>
  <c r="J121" i="8"/>
  <c r="J48" i="8"/>
  <c r="G120" i="8"/>
  <c r="J120" i="8"/>
  <c r="J176" i="8"/>
  <c r="J22" i="8"/>
  <c r="J14" i="8"/>
  <c r="J6" i="8"/>
  <c r="J257" i="8"/>
  <c r="J233" i="8"/>
  <c r="J225" i="8"/>
  <c r="J217" i="8"/>
  <c r="J209" i="8"/>
  <c r="J201" i="8"/>
  <c r="J193" i="8"/>
  <c r="J169" i="8"/>
  <c r="J161" i="8"/>
  <c r="J153" i="8"/>
  <c r="J145" i="8"/>
  <c r="J137" i="8"/>
  <c r="J129" i="8"/>
  <c r="J105" i="8"/>
  <c r="J97" i="8"/>
  <c r="J89" i="8"/>
  <c r="J81" i="8"/>
  <c r="J73" i="8"/>
  <c r="J65" i="8"/>
  <c r="J41" i="8"/>
  <c r="J33" i="8"/>
  <c r="J25" i="8"/>
  <c r="G257" i="8"/>
  <c r="G235" i="8"/>
  <c r="G210" i="8"/>
  <c r="G196" i="8"/>
  <c r="G171" i="8"/>
  <c r="G146" i="8"/>
  <c r="G132" i="8"/>
  <c r="G107" i="8"/>
  <c r="G82" i="8"/>
  <c r="G68" i="8"/>
  <c r="G43" i="8"/>
  <c r="J223" i="8"/>
  <c r="J40" i="8"/>
  <c r="J21" i="8"/>
  <c r="J13" i="8"/>
  <c r="J253" i="8"/>
  <c r="J245" i="8"/>
  <c r="J237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P263" i="107"/>
  <c r="P253" i="106"/>
  <c r="P254" i="106"/>
  <c r="P256" i="106"/>
  <c r="P257" i="106"/>
  <c r="P255" i="106"/>
  <c r="P258" i="101"/>
  <c r="P255" i="101"/>
  <c r="P257" i="91"/>
  <c r="P256" i="91"/>
  <c r="J255" i="90"/>
  <c r="P260" i="88"/>
  <c r="P263" i="88"/>
  <c r="E30" i="88" l="1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5" i="88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55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5" i="87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55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5" i="86"/>
  <c r="M254" i="85"/>
  <c r="P254" i="85" s="1"/>
  <c r="M255" i="85"/>
  <c r="P255" i="85" s="1"/>
  <c r="M256" i="85"/>
  <c r="P256" i="85" s="1"/>
  <c r="M257" i="85"/>
  <c r="M258" i="85"/>
  <c r="M259" i="85"/>
  <c r="M260" i="85"/>
  <c r="M261" i="85"/>
  <c r="P261" i="85" s="1"/>
  <c r="M262" i="85"/>
  <c r="P262" i="85" s="1"/>
  <c r="M263" i="85"/>
  <c r="P263" i="85" s="1"/>
  <c r="M264" i="85"/>
  <c r="P264" i="85" s="1"/>
  <c r="G255" i="85"/>
  <c r="J255" i="85" s="1"/>
  <c r="G256" i="85"/>
  <c r="J256" i="85" s="1"/>
  <c r="G257" i="85"/>
  <c r="J257" i="85" s="1"/>
  <c r="G258" i="85"/>
  <c r="J258" i="85" s="1"/>
  <c r="G259" i="85"/>
  <c r="J259" i="85" s="1"/>
  <c r="G260" i="85"/>
  <c r="J260" i="85" s="1"/>
  <c r="G261" i="85"/>
  <c r="J261" i="85" s="1"/>
  <c r="G262" i="85"/>
  <c r="J262" i="85" s="1"/>
  <c r="G263" i="85"/>
  <c r="J263" i="85" s="1"/>
  <c r="E255" i="85"/>
  <c r="E256" i="85"/>
  <c r="E257" i="85"/>
  <c r="E258" i="85"/>
  <c r="E259" i="85"/>
  <c r="E260" i="85"/>
  <c r="E261" i="85"/>
  <c r="E262" i="85"/>
  <c r="E263" i="85"/>
  <c r="E264" i="85"/>
  <c r="R253" i="85"/>
  <c r="R254" i="85"/>
  <c r="R255" i="85"/>
  <c r="R256" i="85"/>
  <c r="R257" i="85"/>
  <c r="R258" i="85"/>
  <c r="R259" i="85"/>
  <c r="R260" i="85"/>
  <c r="R261" i="85"/>
  <c r="R262" i="85"/>
  <c r="R263" i="85"/>
  <c r="P257" i="85"/>
  <c r="P258" i="85"/>
  <c r="P259" i="85"/>
  <c r="P260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5" i="85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55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5" i="84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55" i="83"/>
  <c r="E6" i="83"/>
  <c r="E7" i="83"/>
  <c r="E8" i="83"/>
  <c r="E9" i="83"/>
  <c r="E10" i="83"/>
  <c r="E11" i="83"/>
  <c r="E12" i="83"/>
  <c r="E13" i="83"/>
  <c r="E14" i="83"/>
  <c r="E15" i="83"/>
  <c r="E16" i="83"/>
  <c r="E5" i="83"/>
  <c r="R251" i="82"/>
  <c r="R252" i="82"/>
  <c r="R253" i="82"/>
  <c r="R254" i="82"/>
  <c r="R255" i="82"/>
  <c r="R256" i="82"/>
  <c r="R257" i="82"/>
  <c r="R258" i="82"/>
  <c r="R259" i="82"/>
  <c r="P255" i="82"/>
  <c r="P256" i="82"/>
  <c r="P257" i="82"/>
  <c r="P258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55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5" i="82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55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5" i="81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55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5" i="80"/>
  <c r="M252" i="81"/>
  <c r="M251" i="81"/>
  <c r="M252" i="82"/>
  <c r="M251" i="82"/>
  <c r="M252" i="83"/>
  <c r="M251" i="83"/>
  <c r="M252" i="84"/>
  <c r="M251" i="84"/>
  <c r="M252" i="85"/>
  <c r="P252" i="85" s="1"/>
  <c r="M251" i="85"/>
  <c r="P251" i="85" s="1"/>
  <c r="M252" i="86"/>
  <c r="M251" i="86"/>
  <c r="M252" i="87"/>
  <c r="M251" i="87"/>
  <c r="M252" i="88"/>
  <c r="M251" i="88"/>
  <c r="M252" i="89"/>
  <c r="M251" i="89"/>
  <c r="M252" i="90"/>
  <c r="M251" i="90"/>
  <c r="M252" i="91"/>
  <c r="P252" i="91" s="1"/>
  <c r="M251" i="91"/>
  <c r="M252" i="92"/>
  <c r="M251" i="92"/>
  <c r="M252" i="93"/>
  <c r="M251" i="93"/>
  <c r="M252" i="94"/>
  <c r="M251" i="94"/>
  <c r="M252" i="95"/>
  <c r="M251" i="95"/>
  <c r="M252" i="96"/>
  <c r="P252" i="96" s="1"/>
  <c r="M251" i="96"/>
  <c r="M252" i="97"/>
  <c r="P252" i="97" s="1"/>
  <c r="M251" i="97"/>
  <c r="M251" i="98"/>
  <c r="M252" i="99"/>
  <c r="M251" i="99"/>
  <c r="M252" i="101"/>
  <c r="P252" i="101" s="1"/>
  <c r="M251" i="101"/>
  <c r="P251" i="101" s="1"/>
  <c r="M252" i="102"/>
  <c r="P252" i="102" s="1"/>
  <c r="M251" i="102"/>
  <c r="M252" i="104"/>
  <c r="M251" i="104"/>
  <c r="M252" i="105"/>
  <c r="M251" i="105"/>
  <c r="M252" i="106"/>
  <c r="M251" i="106"/>
  <c r="M252" i="107"/>
  <c r="M251" i="107"/>
  <c r="M252" i="80"/>
  <c r="M251" i="80"/>
  <c r="P252" i="8" l="1"/>
  <c r="P253" i="8"/>
  <c r="P254" i="8"/>
  <c r="P266" i="8"/>
  <c r="I266" i="8"/>
  <c r="H266" i="8"/>
  <c r="N273" i="106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P238" i="95" s="1"/>
  <c r="M239" i="95"/>
  <c r="P239" i="95" s="1"/>
  <c r="M240" i="95"/>
  <c r="M241" i="95"/>
  <c r="M242" i="95"/>
  <c r="M243" i="95"/>
  <c r="M244" i="95"/>
  <c r="M245" i="95"/>
  <c r="M246" i="95"/>
  <c r="P246" i="95" s="1"/>
  <c r="M247" i="95"/>
  <c r="P247" i="95" s="1"/>
  <c r="M248" i="95"/>
  <c r="M249" i="95"/>
  <c r="M250" i="95"/>
  <c r="M264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G240" i="80"/>
  <c r="G241" i="80"/>
  <c r="J241" i="80" s="1"/>
  <c r="G242" i="80"/>
  <c r="J242" i="80" s="1"/>
  <c r="G243" i="80"/>
  <c r="J243" i="80" s="1"/>
  <c r="G244" i="80"/>
  <c r="J244" i="80" s="1"/>
  <c r="G245" i="80"/>
  <c r="J245" i="80" s="1"/>
  <c r="G246" i="80"/>
  <c r="J246" i="80" s="1"/>
  <c r="G259" i="80"/>
  <c r="J259" i="80" s="1"/>
  <c r="G260" i="80"/>
  <c r="J260" i="80" s="1"/>
  <c r="G261" i="80"/>
  <c r="J261" i="80" s="1"/>
  <c r="G264" i="80"/>
  <c r="G240" i="81"/>
  <c r="G241" i="81"/>
  <c r="J241" i="81" s="1"/>
  <c r="G242" i="81"/>
  <c r="J242" i="81" s="1"/>
  <c r="G243" i="81"/>
  <c r="J243" i="81" s="1"/>
  <c r="G244" i="81"/>
  <c r="J244" i="81" s="1"/>
  <c r="G245" i="81"/>
  <c r="J245" i="81" s="1"/>
  <c r="G246" i="81"/>
  <c r="J246" i="81" s="1"/>
  <c r="G259" i="81"/>
  <c r="J259" i="81" s="1"/>
  <c r="G260" i="81"/>
  <c r="J260" i="81" s="1"/>
  <c r="G261" i="81"/>
  <c r="J261" i="81" s="1"/>
  <c r="G264" i="81"/>
  <c r="G240" i="82"/>
  <c r="G241" i="82"/>
  <c r="J241" i="82" s="1"/>
  <c r="G242" i="82"/>
  <c r="J242" i="82" s="1"/>
  <c r="G243" i="82"/>
  <c r="J243" i="82" s="1"/>
  <c r="G244" i="82"/>
  <c r="J244" i="82" s="1"/>
  <c r="G245" i="82"/>
  <c r="J245" i="82" s="1"/>
  <c r="G246" i="82"/>
  <c r="J246" i="82" s="1"/>
  <c r="G259" i="82"/>
  <c r="J259" i="82" s="1"/>
  <c r="G260" i="82"/>
  <c r="J260" i="82" s="1"/>
  <c r="G261" i="82"/>
  <c r="J261" i="82" s="1"/>
  <c r="G264" i="82"/>
  <c r="G240" i="83"/>
  <c r="G241" i="83"/>
  <c r="J241" i="83" s="1"/>
  <c r="G242" i="83"/>
  <c r="J242" i="83" s="1"/>
  <c r="G243" i="83"/>
  <c r="J243" i="83" s="1"/>
  <c r="G244" i="83"/>
  <c r="J244" i="83" s="1"/>
  <c r="G245" i="83"/>
  <c r="J245" i="83" s="1"/>
  <c r="G246" i="83"/>
  <c r="J246" i="83" s="1"/>
  <c r="G259" i="83"/>
  <c r="J259" i="83" s="1"/>
  <c r="G260" i="83"/>
  <c r="J260" i="83" s="1"/>
  <c r="G261" i="83"/>
  <c r="J261" i="83" s="1"/>
  <c r="G264" i="83"/>
  <c r="G240" i="84"/>
  <c r="G241" i="84"/>
  <c r="J241" i="84" s="1"/>
  <c r="G242" i="84"/>
  <c r="J242" i="84" s="1"/>
  <c r="G243" i="84"/>
  <c r="J243" i="84" s="1"/>
  <c r="G244" i="84"/>
  <c r="J244" i="84" s="1"/>
  <c r="G245" i="84"/>
  <c r="J245" i="84" s="1"/>
  <c r="G246" i="84"/>
  <c r="J246" i="84" s="1"/>
  <c r="G259" i="84"/>
  <c r="J259" i="84" s="1"/>
  <c r="G260" i="84"/>
  <c r="J260" i="84" s="1"/>
  <c r="G261" i="84"/>
  <c r="J261" i="84" s="1"/>
  <c r="G264" i="84"/>
  <c r="G240" i="85"/>
  <c r="G241" i="85"/>
  <c r="J241" i="85" s="1"/>
  <c r="G242" i="85"/>
  <c r="J242" i="85" s="1"/>
  <c r="G243" i="85"/>
  <c r="J243" i="85" s="1"/>
  <c r="G244" i="85"/>
  <c r="J244" i="85" s="1"/>
  <c r="G245" i="85"/>
  <c r="J245" i="85" s="1"/>
  <c r="G246" i="85"/>
  <c r="J246" i="85" s="1"/>
  <c r="G264" i="85"/>
  <c r="G240" i="86"/>
  <c r="G241" i="86"/>
  <c r="J241" i="86" s="1"/>
  <c r="G242" i="86"/>
  <c r="J242" i="86" s="1"/>
  <c r="G243" i="86"/>
  <c r="J243" i="86" s="1"/>
  <c r="G244" i="86"/>
  <c r="J244" i="86" s="1"/>
  <c r="G245" i="86"/>
  <c r="J245" i="86" s="1"/>
  <c r="G246" i="86"/>
  <c r="J246" i="86" s="1"/>
  <c r="G259" i="86"/>
  <c r="J259" i="86" s="1"/>
  <c r="G260" i="86"/>
  <c r="J260" i="86" s="1"/>
  <c r="G261" i="86"/>
  <c r="J261" i="86" s="1"/>
  <c r="G264" i="86"/>
  <c r="G240" i="87"/>
  <c r="G241" i="87"/>
  <c r="J241" i="87" s="1"/>
  <c r="G242" i="87"/>
  <c r="J242" i="87" s="1"/>
  <c r="G243" i="87"/>
  <c r="J243" i="87" s="1"/>
  <c r="G244" i="87"/>
  <c r="J244" i="87" s="1"/>
  <c r="G245" i="87"/>
  <c r="J245" i="87" s="1"/>
  <c r="G246" i="87"/>
  <c r="J246" i="87" s="1"/>
  <c r="G259" i="87"/>
  <c r="J259" i="87" s="1"/>
  <c r="G260" i="87"/>
  <c r="J260" i="87" s="1"/>
  <c r="G261" i="87"/>
  <c r="J261" i="87" s="1"/>
  <c r="G264" i="87"/>
  <c r="G240" i="88"/>
  <c r="G241" i="88"/>
  <c r="J241" i="88" s="1"/>
  <c r="G242" i="88"/>
  <c r="J242" i="88" s="1"/>
  <c r="G243" i="88"/>
  <c r="J243" i="88" s="1"/>
  <c r="G244" i="88"/>
  <c r="J244" i="88" s="1"/>
  <c r="G245" i="88"/>
  <c r="J245" i="88" s="1"/>
  <c r="G246" i="88"/>
  <c r="J246" i="88" s="1"/>
  <c r="G264" i="88"/>
  <c r="G240" i="89"/>
  <c r="G241" i="89"/>
  <c r="J241" i="89" s="1"/>
  <c r="G242" i="89"/>
  <c r="J242" i="89" s="1"/>
  <c r="G243" i="89"/>
  <c r="J243" i="89" s="1"/>
  <c r="G244" i="89"/>
  <c r="J244" i="89" s="1"/>
  <c r="G245" i="89"/>
  <c r="J245" i="89" s="1"/>
  <c r="G246" i="89"/>
  <c r="J246" i="89" s="1"/>
  <c r="G264" i="89"/>
  <c r="G240" i="90"/>
  <c r="G241" i="90"/>
  <c r="J241" i="90" s="1"/>
  <c r="G242" i="90"/>
  <c r="J242" i="90" s="1"/>
  <c r="G243" i="90"/>
  <c r="J243" i="90" s="1"/>
  <c r="G244" i="90"/>
  <c r="J244" i="90" s="1"/>
  <c r="G245" i="90"/>
  <c r="J245" i="90" s="1"/>
  <c r="G246" i="90"/>
  <c r="J246" i="90" s="1"/>
  <c r="J259" i="90"/>
  <c r="J260" i="90"/>
  <c r="J261" i="90"/>
  <c r="G264" i="90"/>
  <c r="G240" i="91"/>
  <c r="G241" i="91"/>
  <c r="J241" i="91" s="1"/>
  <c r="G242" i="91"/>
  <c r="J242" i="91" s="1"/>
  <c r="G243" i="91"/>
  <c r="J243" i="91" s="1"/>
  <c r="G244" i="91"/>
  <c r="J244" i="91" s="1"/>
  <c r="G245" i="91"/>
  <c r="J245" i="91" s="1"/>
  <c r="G246" i="91"/>
  <c r="J246" i="91" s="1"/>
  <c r="G240" i="92"/>
  <c r="G241" i="92"/>
  <c r="J241" i="92" s="1"/>
  <c r="G242" i="92"/>
  <c r="J242" i="92" s="1"/>
  <c r="G243" i="92"/>
  <c r="J243" i="92" s="1"/>
  <c r="G244" i="92"/>
  <c r="J244" i="92" s="1"/>
  <c r="G245" i="92"/>
  <c r="J245" i="92" s="1"/>
  <c r="G246" i="92"/>
  <c r="J246" i="92" s="1"/>
  <c r="G264" i="92"/>
  <c r="J264" i="92" s="1"/>
  <c r="G240" i="93"/>
  <c r="G241" i="93"/>
  <c r="J241" i="93" s="1"/>
  <c r="G242" i="93"/>
  <c r="J242" i="93" s="1"/>
  <c r="G243" i="93"/>
  <c r="J243" i="93" s="1"/>
  <c r="G244" i="93"/>
  <c r="J244" i="93" s="1"/>
  <c r="G245" i="93"/>
  <c r="J245" i="93" s="1"/>
  <c r="G246" i="93"/>
  <c r="J246" i="93" s="1"/>
  <c r="G264" i="93"/>
  <c r="G240" i="94"/>
  <c r="G241" i="94"/>
  <c r="J241" i="94" s="1"/>
  <c r="G242" i="94"/>
  <c r="J242" i="94" s="1"/>
  <c r="G243" i="94"/>
  <c r="J243" i="94" s="1"/>
  <c r="G244" i="94"/>
  <c r="J244" i="94" s="1"/>
  <c r="G245" i="94"/>
  <c r="J245" i="94" s="1"/>
  <c r="G246" i="94"/>
  <c r="J246" i="94" s="1"/>
  <c r="G264" i="94"/>
  <c r="G240" i="95"/>
  <c r="J240" i="95" s="1"/>
  <c r="G241" i="95"/>
  <c r="J241" i="95" s="1"/>
  <c r="G242" i="95"/>
  <c r="J242" i="95" s="1"/>
  <c r="G243" i="95"/>
  <c r="J243" i="95" s="1"/>
  <c r="G244" i="95"/>
  <c r="J244" i="95" s="1"/>
  <c r="G245" i="95"/>
  <c r="J245" i="95" s="1"/>
  <c r="G246" i="95"/>
  <c r="J246" i="95" s="1"/>
  <c r="J264" i="95"/>
  <c r="G240" i="96"/>
  <c r="G241" i="96"/>
  <c r="J241" i="96" s="1"/>
  <c r="G242" i="96"/>
  <c r="J242" i="96" s="1"/>
  <c r="G243" i="96"/>
  <c r="J243" i="96" s="1"/>
  <c r="G244" i="96"/>
  <c r="J244" i="96" s="1"/>
  <c r="G245" i="96"/>
  <c r="J245" i="96" s="1"/>
  <c r="G246" i="96"/>
  <c r="J246" i="96" s="1"/>
  <c r="G240" i="97"/>
  <c r="G241" i="97"/>
  <c r="J241" i="97" s="1"/>
  <c r="G242" i="97"/>
  <c r="J242" i="97" s="1"/>
  <c r="G243" i="97"/>
  <c r="J243" i="97" s="1"/>
  <c r="G244" i="97"/>
  <c r="J244" i="97" s="1"/>
  <c r="G245" i="97"/>
  <c r="J245" i="97" s="1"/>
  <c r="G246" i="97"/>
  <c r="J246" i="97" s="1"/>
  <c r="G264" i="97"/>
  <c r="G240" i="98"/>
  <c r="G241" i="98"/>
  <c r="J241" i="98" s="1"/>
  <c r="G242" i="98"/>
  <c r="J242" i="98" s="1"/>
  <c r="G243" i="98"/>
  <c r="J243" i="98" s="1"/>
  <c r="G244" i="98"/>
  <c r="J244" i="98" s="1"/>
  <c r="G245" i="98"/>
  <c r="J245" i="98" s="1"/>
  <c r="G246" i="98"/>
  <c r="J246" i="98" s="1"/>
  <c r="G240" i="99"/>
  <c r="G241" i="99"/>
  <c r="J241" i="99" s="1"/>
  <c r="G242" i="99"/>
  <c r="J242" i="99" s="1"/>
  <c r="G243" i="99"/>
  <c r="J243" i="99" s="1"/>
  <c r="G244" i="99"/>
  <c r="J244" i="99" s="1"/>
  <c r="G245" i="99"/>
  <c r="J245" i="99" s="1"/>
  <c r="G246" i="99"/>
  <c r="J246" i="99" s="1"/>
  <c r="G264" i="99"/>
  <c r="J264" i="99" s="1"/>
  <c r="G240" i="100"/>
  <c r="G241" i="100"/>
  <c r="J241" i="100" s="1"/>
  <c r="G242" i="100"/>
  <c r="J242" i="100" s="1"/>
  <c r="G243" i="100"/>
  <c r="J243" i="100" s="1"/>
  <c r="G244" i="100"/>
  <c r="J244" i="100" s="1"/>
  <c r="G245" i="100"/>
  <c r="J245" i="100" s="1"/>
  <c r="G246" i="100"/>
  <c r="J246" i="100" s="1"/>
  <c r="G264" i="100"/>
  <c r="G240" i="101"/>
  <c r="G241" i="101"/>
  <c r="J241" i="101" s="1"/>
  <c r="G242" i="101"/>
  <c r="J242" i="101" s="1"/>
  <c r="G243" i="101"/>
  <c r="J243" i="101" s="1"/>
  <c r="G244" i="101"/>
  <c r="J244" i="101" s="1"/>
  <c r="G245" i="101"/>
  <c r="J245" i="101" s="1"/>
  <c r="G246" i="101"/>
  <c r="J246" i="101" s="1"/>
  <c r="G264" i="101"/>
  <c r="G240" i="102"/>
  <c r="G241" i="102"/>
  <c r="J241" i="102" s="1"/>
  <c r="G242" i="102"/>
  <c r="J242" i="102" s="1"/>
  <c r="G243" i="102"/>
  <c r="J243" i="102" s="1"/>
  <c r="G244" i="102"/>
  <c r="J244" i="102" s="1"/>
  <c r="G245" i="102"/>
  <c r="J245" i="102" s="1"/>
  <c r="G246" i="102"/>
  <c r="J246" i="102" s="1"/>
  <c r="G264" i="102"/>
  <c r="J264" i="102" s="1"/>
  <c r="G240" i="103"/>
  <c r="G241" i="103"/>
  <c r="J241" i="103" s="1"/>
  <c r="G242" i="103"/>
  <c r="J242" i="103" s="1"/>
  <c r="G243" i="103"/>
  <c r="J243" i="103" s="1"/>
  <c r="G244" i="103"/>
  <c r="J244" i="103" s="1"/>
  <c r="G245" i="103"/>
  <c r="J245" i="103" s="1"/>
  <c r="G246" i="103"/>
  <c r="J246" i="103" s="1"/>
  <c r="G264" i="103"/>
  <c r="J264" i="103" s="1"/>
  <c r="G240" i="104"/>
  <c r="G241" i="104"/>
  <c r="J241" i="104" s="1"/>
  <c r="G242" i="104"/>
  <c r="J242" i="104" s="1"/>
  <c r="G243" i="104"/>
  <c r="J243" i="104" s="1"/>
  <c r="G244" i="104"/>
  <c r="J244" i="104" s="1"/>
  <c r="G245" i="104"/>
  <c r="J245" i="104" s="1"/>
  <c r="G246" i="104"/>
  <c r="J246" i="104" s="1"/>
  <c r="G240" i="105"/>
  <c r="G241" i="105"/>
  <c r="J241" i="105" s="1"/>
  <c r="G242" i="105"/>
  <c r="J242" i="105" s="1"/>
  <c r="G243" i="105"/>
  <c r="J243" i="105" s="1"/>
  <c r="G244" i="105"/>
  <c r="J244" i="105" s="1"/>
  <c r="G245" i="105"/>
  <c r="J245" i="105" s="1"/>
  <c r="G246" i="105"/>
  <c r="J246" i="105" s="1"/>
  <c r="G240" i="106"/>
  <c r="G241" i="106"/>
  <c r="J241" i="106" s="1"/>
  <c r="G242" i="106"/>
  <c r="J242" i="106" s="1"/>
  <c r="G243" i="106"/>
  <c r="J243" i="106" s="1"/>
  <c r="G244" i="106"/>
  <c r="J244" i="106" s="1"/>
  <c r="G245" i="106"/>
  <c r="J245" i="106" s="1"/>
  <c r="G246" i="106"/>
  <c r="J246" i="106" s="1"/>
  <c r="G247" i="106"/>
  <c r="J247" i="106" s="1"/>
  <c r="G248" i="106"/>
  <c r="J248" i="106" s="1"/>
  <c r="G249" i="106"/>
  <c r="J249" i="106" s="1"/>
  <c r="G250" i="106"/>
  <c r="J250" i="106" s="1"/>
  <c r="G264" i="106"/>
  <c r="J264" i="106" s="1"/>
  <c r="G240" i="107"/>
  <c r="G241" i="107"/>
  <c r="J241" i="107" s="1"/>
  <c r="G242" i="107"/>
  <c r="J242" i="107" s="1"/>
  <c r="G243" i="107"/>
  <c r="J243" i="107" s="1"/>
  <c r="G244" i="107"/>
  <c r="J244" i="107" s="1"/>
  <c r="G245" i="107"/>
  <c r="J245" i="107" s="1"/>
  <c r="G246" i="107"/>
  <c r="J246" i="107" s="1"/>
  <c r="G247" i="107"/>
  <c r="J247" i="107" s="1"/>
  <c r="G248" i="107"/>
  <c r="J248" i="107" s="1"/>
  <c r="G249" i="107"/>
  <c r="J249" i="107" s="1"/>
  <c r="G250" i="107"/>
  <c r="J250" i="107" s="1"/>
  <c r="G264" i="107"/>
  <c r="J264" i="107" s="1"/>
  <c r="G239" i="74"/>
  <c r="J239" i="74" s="1"/>
  <c r="G240" i="74"/>
  <c r="J240" i="74" s="1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J246" i="74" s="1"/>
  <c r="G247" i="74"/>
  <c r="J247" i="74" s="1"/>
  <c r="P242" i="8"/>
  <c r="P243" i="8"/>
  <c r="P244" i="8"/>
  <c r="P250" i="8"/>
  <c r="P251" i="8"/>
  <c r="P94" i="106"/>
  <c r="P251" i="106"/>
  <c r="P252" i="106"/>
  <c r="P94" i="105"/>
  <c r="P251" i="105"/>
  <c r="P252" i="105"/>
  <c r="P94" i="104"/>
  <c r="P251" i="104"/>
  <c r="P94" i="102"/>
  <c r="P94" i="99"/>
  <c r="P247" i="8"/>
  <c r="P94" i="101"/>
  <c r="M94" i="103"/>
  <c r="P94" i="103" s="1"/>
  <c r="P249" i="8"/>
  <c r="R263" i="77"/>
  <c r="M263" i="77"/>
  <c r="R261" i="78"/>
  <c r="M261" i="78"/>
  <c r="P261" i="78" s="1"/>
  <c r="R261" i="79"/>
  <c r="M261" i="79"/>
  <c r="P261" i="79" s="1"/>
  <c r="R261" i="80"/>
  <c r="M261" i="80"/>
  <c r="P261" i="80" s="1"/>
  <c r="R261" i="81"/>
  <c r="M261" i="81"/>
  <c r="P261" i="81" s="1"/>
  <c r="R261" i="83"/>
  <c r="M261" i="83"/>
  <c r="P261" i="83" s="1"/>
  <c r="R261" i="84"/>
  <c r="M261" i="84"/>
  <c r="P261" i="84" s="1"/>
  <c r="R261" i="86"/>
  <c r="M261" i="86"/>
  <c r="P261" i="86" s="1"/>
  <c r="R261" i="87"/>
  <c r="M261" i="87"/>
  <c r="P261" i="87" s="1"/>
  <c r="R261" i="88"/>
  <c r="M261" i="89"/>
  <c r="M261" i="90"/>
  <c r="P261" i="90" s="1"/>
  <c r="R261" i="92"/>
  <c r="M261" i="102"/>
  <c r="P261" i="102" s="1"/>
  <c r="M261" i="106"/>
  <c r="R261" i="82"/>
  <c r="M261" i="82"/>
  <c r="P261" i="82" s="1"/>
  <c r="R88" i="74"/>
  <c r="M88" i="74"/>
  <c r="P88" i="74" s="1"/>
  <c r="G88" i="74"/>
  <c r="J88" i="74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R87" i="107"/>
  <c r="M87" i="107"/>
  <c r="P87" i="107" s="1"/>
  <c r="P87" i="8"/>
  <c r="R249" i="74"/>
  <c r="R253" i="77"/>
  <c r="M253" i="77"/>
  <c r="R252" i="77"/>
  <c r="M252" i="77"/>
  <c r="R251" i="77"/>
  <c r="M251" i="77"/>
  <c r="R250" i="77"/>
  <c r="M250" i="77"/>
  <c r="R249" i="77"/>
  <c r="M249" i="77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P252" i="80"/>
  <c r="R251" i="80"/>
  <c r="P251" i="80"/>
  <c r="R250" i="80"/>
  <c r="M250" i="80"/>
  <c r="P250" i="80" s="1"/>
  <c r="R249" i="80"/>
  <c r="M249" i="80"/>
  <c r="P249" i="80" s="1"/>
  <c r="R253" i="81"/>
  <c r="M253" i="81"/>
  <c r="P253" i="81" s="1"/>
  <c r="R252" i="81"/>
  <c r="P252" i="81"/>
  <c r="R251" i="81"/>
  <c r="P251" i="81"/>
  <c r="R250" i="81"/>
  <c r="M250" i="81"/>
  <c r="P250" i="81" s="1"/>
  <c r="R249" i="81"/>
  <c r="M249" i="81"/>
  <c r="P249" i="81" s="1"/>
  <c r="M253" i="82"/>
  <c r="P253" i="82" s="1"/>
  <c r="P252" i="82"/>
  <c r="P251" i="82"/>
  <c r="R250" i="82"/>
  <c r="M250" i="82"/>
  <c r="P250" i="82" s="1"/>
  <c r="R249" i="82"/>
  <c r="M249" i="82"/>
  <c r="P249" i="82" s="1"/>
  <c r="R253" i="83"/>
  <c r="M253" i="83"/>
  <c r="P253" i="83" s="1"/>
  <c r="R252" i="83"/>
  <c r="P252" i="83"/>
  <c r="R251" i="83"/>
  <c r="P251" i="83"/>
  <c r="R250" i="83"/>
  <c r="M250" i="83"/>
  <c r="P250" i="83" s="1"/>
  <c r="R249" i="83"/>
  <c r="M249" i="83"/>
  <c r="P249" i="83" s="1"/>
  <c r="R253" i="84"/>
  <c r="M253" i="84"/>
  <c r="P253" i="84" s="1"/>
  <c r="R252" i="84"/>
  <c r="P252" i="84"/>
  <c r="R251" i="84"/>
  <c r="P251" i="84"/>
  <c r="R250" i="84"/>
  <c r="M250" i="84"/>
  <c r="P250" i="84" s="1"/>
  <c r="R249" i="84"/>
  <c r="M249" i="84"/>
  <c r="P249" i="84" s="1"/>
  <c r="M253" i="85"/>
  <c r="P253" i="85" s="1"/>
  <c r="R252" i="85"/>
  <c r="R251" i="85"/>
  <c r="R250" i="85"/>
  <c r="M250" i="85"/>
  <c r="P250" i="85" s="1"/>
  <c r="R249" i="85"/>
  <c r="M249" i="85"/>
  <c r="P249" i="85" s="1"/>
  <c r="R253" i="86"/>
  <c r="M253" i="86"/>
  <c r="P253" i="86" s="1"/>
  <c r="R252" i="86"/>
  <c r="P252" i="86"/>
  <c r="R251" i="86"/>
  <c r="P251" i="86"/>
  <c r="R250" i="86"/>
  <c r="M250" i="86"/>
  <c r="P250" i="86" s="1"/>
  <c r="R249" i="86"/>
  <c r="M249" i="86"/>
  <c r="P249" i="86" s="1"/>
  <c r="R253" i="87"/>
  <c r="M253" i="87"/>
  <c r="P253" i="87" s="1"/>
  <c r="R252" i="87"/>
  <c r="P252" i="87"/>
  <c r="R251" i="87"/>
  <c r="P251" i="87"/>
  <c r="R250" i="87"/>
  <c r="M250" i="87"/>
  <c r="P250" i="87" s="1"/>
  <c r="R249" i="87"/>
  <c r="M249" i="87"/>
  <c r="P249" i="87" s="1"/>
  <c r="R253" i="88"/>
  <c r="M253" i="88"/>
  <c r="R252" i="88"/>
  <c r="P252" i="88"/>
  <c r="R251" i="88"/>
  <c r="P251" i="88"/>
  <c r="R250" i="88"/>
  <c r="M250" i="88"/>
  <c r="P250" i="88" s="1"/>
  <c r="R249" i="88"/>
  <c r="M249" i="88"/>
  <c r="P249" i="88" s="1"/>
  <c r="R253" i="89"/>
  <c r="P253" i="89"/>
  <c r="R252" i="89"/>
  <c r="P252" i="89"/>
  <c r="R251" i="89"/>
  <c r="P251" i="89"/>
  <c r="R250" i="89"/>
  <c r="M250" i="89"/>
  <c r="P250" i="89" s="1"/>
  <c r="R249" i="89"/>
  <c r="M249" i="89"/>
  <c r="P249" i="89" s="1"/>
  <c r="R253" i="90"/>
  <c r="P253" i="90"/>
  <c r="R252" i="90"/>
  <c r="P252" i="90"/>
  <c r="R251" i="90"/>
  <c r="P251" i="90"/>
  <c r="R250" i="90"/>
  <c r="M250" i="90"/>
  <c r="P250" i="90" s="1"/>
  <c r="R249" i="90"/>
  <c r="M249" i="90"/>
  <c r="P249" i="90" s="1"/>
  <c r="R252" i="91"/>
  <c r="R251" i="91"/>
  <c r="P251" i="91"/>
  <c r="R250" i="91"/>
  <c r="M250" i="91"/>
  <c r="P250" i="91" s="1"/>
  <c r="R249" i="91"/>
  <c r="M249" i="91"/>
  <c r="P249" i="91" s="1"/>
  <c r="R253" i="92"/>
  <c r="P253" i="92"/>
  <c r="R252" i="92"/>
  <c r="P252" i="92"/>
  <c r="R251" i="92"/>
  <c r="P251" i="92"/>
  <c r="R250" i="92"/>
  <c r="M250" i="92"/>
  <c r="P250" i="92" s="1"/>
  <c r="R249" i="92"/>
  <c r="M249" i="92"/>
  <c r="P249" i="92" s="1"/>
  <c r="R253" i="93"/>
  <c r="R252" i="93"/>
  <c r="P252" i="93"/>
  <c r="R251" i="93"/>
  <c r="P251" i="93"/>
  <c r="R250" i="93"/>
  <c r="M250" i="93"/>
  <c r="P250" i="93" s="1"/>
  <c r="R249" i="93"/>
  <c r="M249" i="93"/>
  <c r="P249" i="93" s="1"/>
  <c r="P252" i="94"/>
  <c r="R251" i="94"/>
  <c r="P251" i="94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2" i="96"/>
  <c r="R251" i="96"/>
  <c r="P251" i="96"/>
  <c r="R250" i="96"/>
  <c r="M250" i="96"/>
  <c r="P250" i="96" s="1"/>
  <c r="R249" i="96"/>
  <c r="M249" i="96"/>
  <c r="P249" i="96" s="1"/>
  <c r="R252" i="97"/>
  <c r="R251" i="97"/>
  <c r="P251" i="97"/>
  <c r="R250" i="97"/>
  <c r="M250" i="97"/>
  <c r="P250" i="97" s="1"/>
  <c r="R249" i="97"/>
  <c r="M249" i="97"/>
  <c r="P249" i="97" s="1"/>
  <c r="P252" i="98"/>
  <c r="R251" i="98"/>
  <c r="P251" i="98"/>
  <c r="R250" i="98"/>
  <c r="M250" i="98"/>
  <c r="P250" i="98" s="1"/>
  <c r="R249" i="98"/>
  <c r="M249" i="98"/>
  <c r="P249" i="98" s="1"/>
  <c r="R253" i="99"/>
  <c r="P253" i="99"/>
  <c r="R252" i="99"/>
  <c r="P252" i="99"/>
  <c r="R251" i="99"/>
  <c r="P251" i="99"/>
  <c r="R250" i="99"/>
  <c r="M250" i="99"/>
  <c r="P250" i="99" s="1"/>
  <c r="R249" i="99"/>
  <c r="M249" i="99"/>
  <c r="P249" i="99" s="1"/>
  <c r="R252" i="100"/>
  <c r="P252" i="100"/>
  <c r="R251" i="100"/>
  <c r="P251" i="100"/>
  <c r="R250" i="100"/>
  <c r="M250" i="100"/>
  <c r="P250" i="100" s="1"/>
  <c r="R249" i="100"/>
  <c r="M249" i="100"/>
  <c r="P249" i="100" s="1"/>
  <c r="R253" i="101"/>
  <c r="R252" i="101"/>
  <c r="R251" i="101"/>
  <c r="R250" i="101"/>
  <c r="M250" i="101"/>
  <c r="P250" i="101" s="1"/>
  <c r="R249" i="101"/>
  <c r="M249" i="101"/>
  <c r="P249" i="101" s="1"/>
  <c r="R251" i="102"/>
  <c r="P251" i="102"/>
  <c r="R250" i="102"/>
  <c r="M250" i="102"/>
  <c r="P250" i="102" s="1"/>
  <c r="R249" i="102"/>
  <c r="M249" i="102"/>
  <c r="P249" i="102" s="1"/>
  <c r="P252" i="103"/>
  <c r="R251" i="103"/>
  <c r="P251" i="103"/>
  <c r="R250" i="103"/>
  <c r="M250" i="103"/>
  <c r="P250" i="103" s="1"/>
  <c r="R249" i="103"/>
  <c r="M249" i="103"/>
  <c r="P249" i="103" s="1"/>
  <c r="P253" i="104"/>
  <c r="R252" i="104"/>
  <c r="P252" i="104"/>
  <c r="R251" i="104"/>
  <c r="R250" i="104"/>
  <c r="M250" i="104"/>
  <c r="P250" i="104" s="1"/>
  <c r="R249" i="104"/>
  <c r="M249" i="104"/>
  <c r="P249" i="104" s="1"/>
  <c r="R252" i="105"/>
  <c r="R251" i="105"/>
  <c r="R250" i="105"/>
  <c r="M250" i="105"/>
  <c r="P250" i="105" s="1"/>
  <c r="R249" i="105"/>
  <c r="M249" i="105"/>
  <c r="P249" i="105" s="1"/>
  <c r="R253" i="106"/>
  <c r="R252" i="106"/>
  <c r="R251" i="106"/>
  <c r="R250" i="106"/>
  <c r="M250" i="106"/>
  <c r="R249" i="106"/>
  <c r="M249" i="106"/>
  <c r="P253" i="107"/>
  <c r="R252" i="107"/>
  <c r="P252" i="107"/>
  <c r="R251" i="107"/>
  <c r="P251" i="107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R245" i="77"/>
  <c r="M245" i="77"/>
  <c r="R244" i="77"/>
  <c r="M244" i="77"/>
  <c r="R243" i="77"/>
  <c r="M243" i="77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R245" i="106"/>
  <c r="M245" i="106"/>
  <c r="R244" i="106"/>
  <c r="M244" i="106"/>
  <c r="R243" i="106"/>
  <c r="M243" i="106"/>
  <c r="R242" i="106"/>
  <c r="M242" i="106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P241" i="95"/>
  <c r="R240" i="95"/>
  <c r="P240" i="95"/>
  <c r="R239" i="95"/>
  <c r="R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R241" i="106"/>
  <c r="M241" i="106"/>
  <c r="R240" i="106"/>
  <c r="M240" i="106"/>
  <c r="R239" i="106"/>
  <c r="M239" i="106"/>
  <c r="R238" i="106"/>
  <c r="M238" i="106"/>
  <c r="R237" i="106"/>
  <c r="M237" i="106"/>
  <c r="R236" i="106"/>
  <c r="M236" i="106"/>
  <c r="R235" i="106"/>
  <c r="M235" i="106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P240" i="8"/>
  <c r="P239" i="8"/>
  <c r="P238" i="8"/>
  <c r="P237" i="8"/>
  <c r="P236" i="8"/>
  <c r="P235" i="8"/>
  <c r="R265" i="74"/>
  <c r="M265" i="74"/>
  <c r="P265" i="74" s="1"/>
  <c r="G265" i="74"/>
  <c r="J265" i="74" s="1"/>
  <c r="R265" i="77"/>
  <c r="M265" i="77"/>
  <c r="P265" i="77" s="1"/>
  <c r="R265" i="78"/>
  <c r="M265" i="78"/>
  <c r="P265" i="78" s="1"/>
  <c r="R265" i="79"/>
  <c r="M265" i="79"/>
  <c r="P265" i="79" s="1"/>
  <c r="R265" i="80"/>
  <c r="M265" i="80"/>
  <c r="P265" i="80" s="1"/>
  <c r="R265" i="81"/>
  <c r="M265" i="81"/>
  <c r="P265" i="81" s="1"/>
  <c r="R265" i="82"/>
  <c r="M265" i="82"/>
  <c r="P265" i="82" s="1"/>
  <c r="R265" i="83"/>
  <c r="M265" i="83"/>
  <c r="P265" i="83" s="1"/>
  <c r="R265" i="84"/>
  <c r="M265" i="84"/>
  <c r="P265" i="84" s="1"/>
  <c r="R265" i="85"/>
  <c r="M265" i="85"/>
  <c r="P265" i="85" s="1"/>
  <c r="R265" i="86"/>
  <c r="M265" i="86"/>
  <c r="P265" i="86" s="1"/>
  <c r="R265" i="87"/>
  <c r="M265" i="87"/>
  <c r="P265" i="87" s="1"/>
  <c r="R265" i="88"/>
  <c r="M265" i="88"/>
  <c r="P265" i="88" s="1"/>
  <c r="R265" i="89"/>
  <c r="M265" i="89"/>
  <c r="P265" i="89" s="1"/>
  <c r="R265" i="90"/>
  <c r="M265" i="90"/>
  <c r="P265" i="90" s="1"/>
  <c r="R265" i="91"/>
  <c r="M265" i="91"/>
  <c r="P265" i="91" s="1"/>
  <c r="R265" i="92"/>
  <c r="M265" i="92"/>
  <c r="P265" i="92" s="1"/>
  <c r="R265" i="93"/>
  <c r="M265" i="93"/>
  <c r="P265" i="93" s="1"/>
  <c r="R265" i="94"/>
  <c r="M265" i="94"/>
  <c r="P265" i="94" s="1"/>
  <c r="R265" i="95"/>
  <c r="M265" i="95"/>
  <c r="P265" i="95" s="1"/>
  <c r="R265" i="96"/>
  <c r="M265" i="96"/>
  <c r="P265" i="96" s="1"/>
  <c r="R265" i="97"/>
  <c r="M265" i="97"/>
  <c r="P265" i="97" s="1"/>
  <c r="R265" i="98"/>
  <c r="M265" i="98"/>
  <c r="P265" i="98" s="1"/>
  <c r="R265" i="99"/>
  <c r="M265" i="99"/>
  <c r="P265" i="99" s="1"/>
  <c r="R265" i="100"/>
  <c r="M265" i="100"/>
  <c r="P265" i="100" s="1"/>
  <c r="R265" i="101"/>
  <c r="M265" i="101"/>
  <c r="P265" i="101" s="1"/>
  <c r="G265" i="101"/>
  <c r="J265" i="101" s="1"/>
  <c r="R265" i="102"/>
  <c r="M265" i="102"/>
  <c r="P265" i="102" s="1"/>
  <c r="R265" i="103"/>
  <c r="M265" i="103"/>
  <c r="P265" i="103" s="1"/>
  <c r="R265" i="104"/>
  <c r="M265" i="104"/>
  <c r="P265" i="104" s="1"/>
  <c r="R265" i="105"/>
  <c r="M265" i="105"/>
  <c r="P265" i="105" s="1"/>
  <c r="R265" i="106"/>
  <c r="M265" i="106"/>
  <c r="P265" i="106" s="1"/>
  <c r="R265" i="107"/>
  <c r="M265" i="107"/>
  <c r="P265" i="107" s="1"/>
  <c r="R174" i="74"/>
  <c r="M174" i="74"/>
  <c r="P174" i="74" s="1"/>
  <c r="G174" i="74"/>
  <c r="J174" i="74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R102" i="107"/>
  <c r="M102" i="107"/>
  <c r="P102" i="107" s="1"/>
  <c r="P102" i="8"/>
  <c r="H5" i="8"/>
  <c r="M48" i="98"/>
  <c r="P48" i="98" s="1"/>
  <c r="P238" i="106" l="1"/>
  <c r="P102" i="106"/>
  <c r="P243" i="106"/>
  <c r="P250" i="106"/>
  <c r="P235" i="106"/>
  <c r="P239" i="106"/>
  <c r="P87" i="106"/>
  <c r="P236" i="106"/>
  <c r="P240" i="106"/>
  <c r="P88" i="106"/>
  <c r="P245" i="106"/>
  <c r="P247" i="106"/>
  <c r="P174" i="106"/>
  <c r="P237" i="106"/>
  <c r="P241" i="106"/>
  <c r="P249" i="106"/>
  <c r="P244" i="106"/>
  <c r="P242" i="106"/>
  <c r="P246" i="106"/>
  <c r="P261" i="106"/>
  <c r="P261" i="89"/>
  <c r="P253" i="88"/>
  <c r="P174" i="77"/>
  <c r="P235" i="77"/>
  <c r="P239" i="77"/>
  <c r="P88" i="77"/>
  <c r="P246" i="77"/>
  <c r="P251" i="77"/>
  <c r="P236" i="77"/>
  <c r="P240" i="77"/>
  <c r="P263" i="77"/>
  <c r="P243" i="77"/>
  <c r="P252" i="77"/>
  <c r="P237" i="77"/>
  <c r="P241" i="77"/>
  <c r="P244" i="77"/>
  <c r="P249" i="77"/>
  <c r="P253" i="77"/>
  <c r="P247" i="77"/>
  <c r="P102" i="77"/>
  <c r="P245" i="77"/>
  <c r="P250" i="77"/>
  <c r="E250" i="77"/>
  <c r="G250" i="77" s="1"/>
  <c r="J250" i="77" s="1"/>
  <c r="E250" i="78" s="1"/>
  <c r="G250" i="78" s="1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E242" i="77"/>
  <c r="G242" i="77" s="1"/>
  <c r="E249" i="77"/>
  <c r="G249" i="77" s="1"/>
  <c r="J249" i="77" s="1"/>
  <c r="E249" i="78" s="1"/>
  <c r="G249" i="78" s="1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E241" i="77"/>
  <c r="G263" i="77"/>
  <c r="J263" i="77" s="1"/>
  <c r="E261" i="78" s="1"/>
  <c r="G261" i="78" s="1"/>
  <c r="J261" i="78" s="1"/>
  <c r="E261" i="79" s="1"/>
  <c r="G261" i="79" s="1"/>
  <c r="J261" i="79" s="1"/>
  <c r="E248" i="77"/>
  <c r="G248" i="77" s="1"/>
  <c r="J248" i="77" s="1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0" i="77"/>
  <c r="E247" i="77"/>
  <c r="G247" i="77" s="1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39" i="77"/>
  <c r="E246" i="77"/>
  <c r="G246" i="77" s="1"/>
  <c r="J246" i="77" s="1"/>
  <c r="E246" i="78" s="1"/>
  <c r="G246" i="78" s="1"/>
  <c r="J246" i="78" s="1"/>
  <c r="E246" i="79" s="1"/>
  <c r="G246" i="79" s="1"/>
  <c r="J246" i="79" s="1"/>
  <c r="J253" i="77"/>
  <c r="E253" i="78" s="1"/>
  <c r="G253" i="78" s="1"/>
  <c r="J253" i="78" s="1"/>
  <c r="E253" i="79" s="1"/>
  <c r="G253" i="79" s="1"/>
  <c r="J253" i="79" s="1"/>
  <c r="E253" i="80" s="1"/>
  <c r="G253" i="80" s="1"/>
  <c r="J253" i="80" s="1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44" i="77"/>
  <c r="G244" i="77" s="1"/>
  <c r="J244" i="77" s="1"/>
  <c r="E244" i="78" s="1"/>
  <c r="G244" i="78" s="1"/>
  <c r="J244" i="78" s="1"/>
  <c r="E244" i="79" s="1"/>
  <c r="G244" i="79" s="1"/>
  <c r="J244" i="79" s="1"/>
  <c r="E251" i="77"/>
  <c r="G251" i="77" s="1"/>
  <c r="J251" i="77" s="1"/>
  <c r="E251" i="78" s="1"/>
  <c r="G251" i="78" s="1"/>
  <c r="J251" i="78" s="1"/>
  <c r="E87" i="77"/>
  <c r="E243" i="77"/>
  <c r="G243" i="77" s="1"/>
  <c r="J243" i="77" s="1"/>
  <c r="E243" i="78" s="1"/>
  <c r="G243" i="78" s="1"/>
  <c r="J243" i="78" s="1"/>
  <c r="E243" i="79" s="1"/>
  <c r="G243" i="79" s="1"/>
  <c r="J243" i="79" s="1"/>
  <c r="E235" i="77"/>
  <c r="E102" i="77"/>
  <c r="E174" i="77"/>
  <c r="E88" i="77"/>
  <c r="G88" i="77" s="1"/>
  <c r="J88" i="77" s="1"/>
  <c r="E88" i="78" s="1"/>
  <c r="E238" i="77"/>
  <c r="E245" i="77"/>
  <c r="G245" i="77" s="1"/>
  <c r="J245" i="77" s="1"/>
  <c r="E245" i="78" s="1"/>
  <c r="G245" i="78" s="1"/>
  <c r="J245" i="78" s="1"/>
  <c r="E245" i="79" s="1"/>
  <c r="G245" i="79" s="1"/>
  <c r="J245" i="79" s="1"/>
  <c r="E237" i="77"/>
  <c r="E252" i="77"/>
  <c r="J252" i="77" s="1"/>
  <c r="E252" i="78" s="1"/>
  <c r="G252" i="78" s="1"/>
  <c r="J252" i="78" s="1"/>
  <c r="E236" i="77"/>
  <c r="M266" i="8"/>
  <c r="G266" i="8"/>
  <c r="J266" i="8"/>
  <c r="P237" i="82"/>
  <c r="P87" i="77"/>
  <c r="P241" i="78"/>
  <c r="P242" i="77"/>
  <c r="P238" i="77"/>
  <c r="J242" i="77"/>
  <c r="E242" i="78" s="1"/>
  <c r="G242" i="78" s="1"/>
  <c r="J242" i="78" s="1"/>
  <c r="E242" i="79" s="1"/>
  <c r="G242" i="79" s="1"/>
  <c r="J242" i="79" s="1"/>
  <c r="P247" i="80"/>
  <c r="E253" i="88" l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3" i="101" s="1"/>
  <c r="J253" i="101" s="1"/>
  <c r="E253" i="102" s="1"/>
  <c r="G253" i="102" s="1"/>
  <c r="J253" i="102" s="1"/>
  <c r="E253" i="103" s="1"/>
  <c r="G253" i="103" s="1"/>
  <c r="J253" i="103" s="1"/>
  <c r="E253" i="104" s="1"/>
  <c r="G253" i="104" s="1"/>
  <c r="J253" i="104" s="1"/>
  <c r="E253" i="105" s="1"/>
  <c r="G253" i="105" s="1"/>
  <c r="J253" i="105" s="1"/>
  <c r="E253" i="106" s="1"/>
  <c r="G253" i="106" s="1"/>
  <c r="J253" i="106" s="1"/>
  <c r="E253" i="107" s="1"/>
  <c r="G253" i="107" s="1"/>
  <c r="J253" i="107" s="1"/>
  <c r="E252" i="79"/>
  <c r="G252" i="79" s="1"/>
  <c r="J252" i="79" s="1"/>
  <c r="E252" i="80" s="1"/>
  <c r="G252" i="80" s="1"/>
  <c r="J252" i="80" s="1"/>
  <c r="E252" i="81" s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E252" i="106" s="1"/>
  <c r="G252" i="106" s="1"/>
  <c r="J252" i="106" s="1"/>
  <c r="E252" i="107" s="1"/>
  <c r="G252" i="107" s="1"/>
  <c r="J252" i="107" s="1"/>
  <c r="G251" i="106"/>
  <c r="J251" i="106" s="1"/>
  <c r="G251" i="107"/>
  <c r="J251" i="107" s="1"/>
  <c r="E251" i="79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N273" i="78"/>
  <c r="N273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64" i="74"/>
  <c r="G173" i="74"/>
  <c r="J173" i="74" s="1"/>
  <c r="G82" i="74"/>
  <c r="J82" i="74" s="1"/>
  <c r="G103" i="74"/>
  <c r="J103" i="74" s="1"/>
  <c r="G104" i="74"/>
  <c r="J104" i="74" s="1"/>
  <c r="AA36" i="8"/>
  <c r="N273" i="107"/>
  <c r="N270" i="107"/>
  <c r="M267" i="107"/>
  <c r="N270" i="106"/>
  <c r="M267" i="106"/>
  <c r="N273" i="105"/>
  <c r="N270" i="105"/>
  <c r="M267" i="105"/>
  <c r="N273" i="104"/>
  <c r="N270" i="104"/>
  <c r="M267" i="104"/>
  <c r="N273" i="103"/>
  <c r="N270" i="103"/>
  <c r="M267" i="103"/>
  <c r="N273" i="102"/>
  <c r="N270" i="102"/>
  <c r="M267" i="102"/>
  <c r="N273" i="101"/>
  <c r="N270" i="101"/>
  <c r="M267" i="101"/>
  <c r="N273" i="100"/>
  <c r="N270" i="100"/>
  <c r="M267" i="100"/>
  <c r="N273" i="99"/>
  <c r="N270" i="99"/>
  <c r="M267" i="99"/>
  <c r="N273" i="98"/>
  <c r="N270" i="98"/>
  <c r="M267" i="98"/>
  <c r="N273" i="97"/>
  <c r="N270" i="97"/>
  <c r="M267" i="97"/>
  <c r="N273" i="96"/>
  <c r="N270" i="96"/>
  <c r="M267" i="96"/>
  <c r="N273" i="95"/>
  <c r="N270" i="95"/>
  <c r="M267" i="95"/>
  <c r="N273" i="94"/>
  <c r="N270" i="94"/>
  <c r="M267" i="94"/>
  <c r="N273" i="93"/>
  <c r="N270" i="93"/>
  <c r="M267" i="93"/>
  <c r="N273" i="92"/>
  <c r="N270" i="92"/>
  <c r="M267" i="92"/>
  <c r="N273" i="91"/>
  <c r="N270" i="91"/>
  <c r="M267" i="91"/>
  <c r="N273" i="90"/>
  <c r="N270" i="90"/>
  <c r="M267" i="90"/>
  <c r="N273" i="89"/>
  <c r="N270" i="89"/>
  <c r="M267" i="89"/>
  <c r="N273" i="88"/>
  <c r="N270" i="88"/>
  <c r="M267" i="88"/>
  <c r="N273" i="87"/>
  <c r="N270" i="87"/>
  <c r="M267" i="87"/>
  <c r="N273" i="86"/>
  <c r="N270" i="86"/>
  <c r="M267" i="86"/>
  <c r="N273" i="85"/>
  <c r="N270" i="85"/>
  <c r="M267" i="85"/>
  <c r="N273" i="84"/>
  <c r="N270" i="84"/>
  <c r="M267" i="84"/>
  <c r="N273" i="83"/>
  <c r="N270" i="83"/>
  <c r="W11" i="8" s="1"/>
  <c r="M267" i="83"/>
  <c r="N273" i="82"/>
  <c r="N270" i="82"/>
  <c r="M267" i="82"/>
  <c r="N273" i="81"/>
  <c r="N270" i="81"/>
  <c r="M267" i="81"/>
  <c r="N273" i="80"/>
  <c r="N270" i="80"/>
  <c r="M267" i="80"/>
  <c r="N273" i="79"/>
  <c r="N270" i="79"/>
  <c r="M267" i="79"/>
  <c r="N270" i="78"/>
  <c r="M267" i="78"/>
  <c r="N270" i="77"/>
  <c r="M267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P264" i="107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M207" i="106"/>
  <c r="M189" i="106"/>
  <c r="M188" i="106"/>
  <c r="M187" i="106"/>
  <c r="M105" i="106"/>
  <c r="M104" i="106"/>
  <c r="M103" i="106"/>
  <c r="M82" i="106"/>
  <c r="M173" i="106"/>
  <c r="M264" i="106"/>
  <c r="M260" i="106"/>
  <c r="M259" i="106"/>
  <c r="M248" i="106"/>
  <c r="M234" i="106"/>
  <c r="M233" i="106"/>
  <c r="M232" i="106"/>
  <c r="M231" i="106"/>
  <c r="M230" i="106"/>
  <c r="M229" i="106"/>
  <c r="M228" i="106"/>
  <c r="M227" i="106"/>
  <c r="M226" i="106"/>
  <c r="M225" i="106"/>
  <c r="M224" i="106"/>
  <c r="M223" i="106"/>
  <c r="M222" i="106"/>
  <c r="M221" i="106"/>
  <c r="M220" i="106"/>
  <c r="M219" i="106"/>
  <c r="M218" i="106"/>
  <c r="M217" i="106"/>
  <c r="M216" i="106"/>
  <c r="M215" i="106"/>
  <c r="M214" i="106"/>
  <c r="M213" i="106"/>
  <c r="M212" i="106"/>
  <c r="M211" i="106"/>
  <c r="M210" i="106"/>
  <c r="M209" i="106"/>
  <c r="M208" i="106"/>
  <c r="M206" i="106"/>
  <c r="M205" i="106"/>
  <c r="M204" i="106"/>
  <c r="M203" i="106"/>
  <c r="M202" i="106"/>
  <c r="M201" i="106"/>
  <c r="M200" i="106"/>
  <c r="M199" i="106"/>
  <c r="M198" i="106"/>
  <c r="M197" i="106"/>
  <c r="M196" i="106"/>
  <c r="M195" i="106"/>
  <c r="M194" i="106"/>
  <c r="M193" i="106"/>
  <c r="M192" i="106"/>
  <c r="M191" i="106"/>
  <c r="M190" i="106"/>
  <c r="M186" i="106"/>
  <c r="M185" i="106"/>
  <c r="M184" i="106"/>
  <c r="M183" i="106"/>
  <c r="M182" i="106"/>
  <c r="M181" i="106"/>
  <c r="M180" i="106"/>
  <c r="M179" i="106"/>
  <c r="M178" i="106"/>
  <c r="M177" i="106"/>
  <c r="M176" i="106"/>
  <c r="M175" i="106"/>
  <c r="M172" i="106"/>
  <c r="M171" i="106"/>
  <c r="M170" i="106"/>
  <c r="M169" i="106"/>
  <c r="M168" i="106"/>
  <c r="M167" i="106"/>
  <c r="M166" i="106"/>
  <c r="M165" i="106"/>
  <c r="M164" i="106"/>
  <c r="M163" i="106"/>
  <c r="M162" i="106"/>
  <c r="M161" i="106"/>
  <c r="M160" i="106"/>
  <c r="M159" i="106"/>
  <c r="M158" i="106"/>
  <c r="M157" i="106"/>
  <c r="M156" i="106"/>
  <c r="M155" i="106"/>
  <c r="M154" i="106"/>
  <c r="M153" i="106"/>
  <c r="M152" i="106"/>
  <c r="M151" i="106"/>
  <c r="M150" i="106"/>
  <c r="M149" i="106"/>
  <c r="M148" i="106"/>
  <c r="M147" i="106"/>
  <c r="M146" i="106"/>
  <c r="M145" i="106"/>
  <c r="M144" i="106"/>
  <c r="M143" i="106"/>
  <c r="M142" i="106"/>
  <c r="M141" i="106"/>
  <c r="M140" i="106"/>
  <c r="M139" i="106"/>
  <c r="M138" i="106"/>
  <c r="M137" i="106"/>
  <c r="M136" i="106"/>
  <c r="M135" i="106"/>
  <c r="M134" i="106"/>
  <c r="M133" i="106"/>
  <c r="M132" i="106"/>
  <c r="M131" i="106"/>
  <c r="M130" i="106"/>
  <c r="M129" i="106"/>
  <c r="M128" i="106"/>
  <c r="M127" i="106"/>
  <c r="M126" i="106"/>
  <c r="M125" i="106"/>
  <c r="M124" i="106"/>
  <c r="M123" i="106"/>
  <c r="M122" i="106"/>
  <c r="M121" i="106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M106" i="106"/>
  <c r="M101" i="106"/>
  <c r="M100" i="106"/>
  <c r="M99" i="106"/>
  <c r="M98" i="106"/>
  <c r="M97" i="106"/>
  <c r="M96" i="106"/>
  <c r="M95" i="106"/>
  <c r="M93" i="106"/>
  <c r="M92" i="106"/>
  <c r="M91" i="106"/>
  <c r="M90" i="106"/>
  <c r="M89" i="106"/>
  <c r="M86" i="106"/>
  <c r="M85" i="106"/>
  <c r="M84" i="106"/>
  <c r="M83" i="106"/>
  <c r="M81" i="106"/>
  <c r="M80" i="106"/>
  <c r="M79" i="106"/>
  <c r="M78" i="106"/>
  <c r="M77" i="106"/>
  <c r="M75" i="106"/>
  <c r="M74" i="106"/>
  <c r="M73" i="106"/>
  <c r="M72" i="106"/>
  <c r="M71" i="106"/>
  <c r="M70" i="106"/>
  <c r="M69" i="106"/>
  <c r="M68" i="106"/>
  <c r="M67" i="106"/>
  <c r="M66" i="106"/>
  <c r="M65" i="106"/>
  <c r="M64" i="106"/>
  <c r="M63" i="106"/>
  <c r="M62" i="106"/>
  <c r="M61" i="106"/>
  <c r="M60" i="106"/>
  <c r="M59" i="106"/>
  <c r="M58" i="106"/>
  <c r="M57" i="106"/>
  <c r="M56" i="106"/>
  <c r="M55" i="106"/>
  <c r="M54" i="106"/>
  <c r="M53" i="106"/>
  <c r="M52" i="106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M8" i="106"/>
  <c r="M7" i="106"/>
  <c r="M6" i="106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4" i="105"/>
  <c r="P26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4" i="104"/>
  <c r="P26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P264" i="103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4" i="102"/>
  <c r="P264" i="102" s="1"/>
  <c r="M260" i="102"/>
  <c r="M259" i="102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64" i="101"/>
  <c r="P26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4" i="99"/>
  <c r="P26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6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64" i="96"/>
  <c r="P26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6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64" i="94"/>
  <c r="P26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P264" i="93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64" i="91"/>
  <c r="P26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64" i="90"/>
  <c r="P264" i="90" s="1"/>
  <c r="M260" i="90"/>
  <c r="P260" i="90" s="1"/>
  <c r="M259" i="90"/>
  <c r="P259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64" i="89"/>
  <c r="M260" i="89"/>
  <c r="M259" i="89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P254" i="88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64" i="87"/>
  <c r="P264" i="87" s="1"/>
  <c r="M260" i="87"/>
  <c r="P260" i="87" s="1"/>
  <c r="M259" i="87"/>
  <c r="P259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4" i="86"/>
  <c r="P264" i="86" s="1"/>
  <c r="M260" i="86"/>
  <c r="P260" i="86" s="1"/>
  <c r="M259" i="86"/>
  <c r="P259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64" i="84"/>
  <c r="P264" i="84" s="1"/>
  <c r="M260" i="84"/>
  <c r="P260" i="84" s="1"/>
  <c r="M259" i="84"/>
  <c r="P259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4" i="83"/>
  <c r="P264" i="83" s="1"/>
  <c r="M260" i="83"/>
  <c r="P260" i="83" s="1"/>
  <c r="M259" i="83"/>
  <c r="P259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64" i="82"/>
  <c r="P264" i="82" s="1"/>
  <c r="M260" i="82"/>
  <c r="P260" i="82" s="1"/>
  <c r="M259" i="82"/>
  <c r="P259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64" i="81"/>
  <c r="P264" i="81" s="1"/>
  <c r="M260" i="81"/>
  <c r="P260" i="81" s="1"/>
  <c r="M259" i="81"/>
  <c r="P259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64" i="80"/>
  <c r="P264" i="80" s="1"/>
  <c r="M260" i="80"/>
  <c r="P260" i="80" s="1"/>
  <c r="M259" i="80"/>
  <c r="P259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64" i="79"/>
  <c r="P264" i="79" s="1"/>
  <c r="M260" i="79"/>
  <c r="P260" i="79" s="1"/>
  <c r="M259" i="79"/>
  <c r="P259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64" i="78"/>
  <c r="P264" i="78" s="1"/>
  <c r="M260" i="78"/>
  <c r="P260" i="78" s="1"/>
  <c r="M259" i="78"/>
  <c r="P259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64" i="106" l="1"/>
  <c r="P92" i="106"/>
  <c r="P121" i="106"/>
  <c r="P145" i="106"/>
  <c r="P169" i="106"/>
  <c r="P190" i="106"/>
  <c r="P215" i="106"/>
  <c r="P231" i="106"/>
  <c r="P9" i="106"/>
  <c r="P17" i="106"/>
  <c r="P25" i="106"/>
  <c r="P33" i="106"/>
  <c r="P41" i="106"/>
  <c r="P49" i="106"/>
  <c r="P57" i="106"/>
  <c r="P65" i="106"/>
  <c r="P73" i="106"/>
  <c r="P83" i="106"/>
  <c r="P93" i="106"/>
  <c r="P106" i="106"/>
  <c r="P114" i="106"/>
  <c r="P122" i="106"/>
  <c r="P130" i="106"/>
  <c r="P138" i="106"/>
  <c r="P146" i="106"/>
  <c r="P154" i="106"/>
  <c r="P162" i="106"/>
  <c r="P170" i="106"/>
  <c r="P180" i="106"/>
  <c r="P191" i="106"/>
  <c r="P199" i="106"/>
  <c r="P208" i="106"/>
  <c r="P216" i="106"/>
  <c r="P224" i="106"/>
  <c r="P232" i="106"/>
  <c r="P82" i="106"/>
  <c r="P76" i="106"/>
  <c r="P8" i="106"/>
  <c r="P56" i="106"/>
  <c r="P81" i="106"/>
  <c r="P113" i="106"/>
  <c r="P137" i="106"/>
  <c r="P161" i="106"/>
  <c r="P198" i="106"/>
  <c r="P223" i="106"/>
  <c r="P173" i="106"/>
  <c r="P10" i="106"/>
  <c r="P18" i="106"/>
  <c r="P26" i="106"/>
  <c r="P34" i="106"/>
  <c r="P42" i="106"/>
  <c r="P50" i="106"/>
  <c r="P58" i="106"/>
  <c r="P66" i="106"/>
  <c r="P74" i="106"/>
  <c r="P84" i="106"/>
  <c r="P95" i="106"/>
  <c r="P107" i="106"/>
  <c r="P123" i="106"/>
  <c r="P131" i="106"/>
  <c r="P139" i="106"/>
  <c r="P147" i="106"/>
  <c r="P155" i="106"/>
  <c r="P163" i="106"/>
  <c r="P171" i="106"/>
  <c r="P181" i="106"/>
  <c r="P192" i="106"/>
  <c r="P200" i="106"/>
  <c r="P209" i="106"/>
  <c r="P217" i="106"/>
  <c r="P225" i="106"/>
  <c r="P233" i="106"/>
  <c r="P103" i="106"/>
  <c r="P16" i="106"/>
  <c r="P48" i="106"/>
  <c r="P72" i="106"/>
  <c r="P101" i="106"/>
  <c r="P129" i="106"/>
  <c r="P153" i="106"/>
  <c r="P179" i="106"/>
  <c r="P206" i="106"/>
  <c r="P207" i="106"/>
  <c r="P11" i="106"/>
  <c r="P19" i="106"/>
  <c r="P27" i="106"/>
  <c r="P43" i="106"/>
  <c r="P51" i="106"/>
  <c r="P59" i="106"/>
  <c r="P67" i="106"/>
  <c r="P75" i="106"/>
  <c r="P85" i="106"/>
  <c r="P96" i="106"/>
  <c r="P108" i="106"/>
  <c r="P116" i="106"/>
  <c r="P124" i="106"/>
  <c r="P132" i="106"/>
  <c r="P140" i="106"/>
  <c r="P148" i="106"/>
  <c r="P156" i="106"/>
  <c r="P164" i="106"/>
  <c r="P172" i="106"/>
  <c r="P182" i="106"/>
  <c r="P193" i="106"/>
  <c r="P201" i="106"/>
  <c r="P210" i="106"/>
  <c r="P218" i="106"/>
  <c r="P226" i="106"/>
  <c r="P234" i="106"/>
  <c r="P104" i="106"/>
  <c r="P12" i="106"/>
  <c r="P36" i="106"/>
  <c r="P44" i="106"/>
  <c r="P52" i="106"/>
  <c r="P60" i="106"/>
  <c r="P68" i="106"/>
  <c r="P77" i="106"/>
  <c r="P86" i="106"/>
  <c r="P97" i="106"/>
  <c r="P109" i="106"/>
  <c r="P117" i="106"/>
  <c r="P125" i="106"/>
  <c r="P133" i="106"/>
  <c r="P141" i="106"/>
  <c r="P149" i="106"/>
  <c r="P157" i="106"/>
  <c r="P165" i="106"/>
  <c r="P175" i="106"/>
  <c r="P183" i="106"/>
  <c r="P194" i="106"/>
  <c r="P202" i="106"/>
  <c r="P211" i="106"/>
  <c r="P219" i="106"/>
  <c r="P227" i="106"/>
  <c r="P248" i="106"/>
  <c r="P105" i="106"/>
  <c r="P13" i="106"/>
  <c r="P21" i="106"/>
  <c r="P29" i="106"/>
  <c r="P37" i="106"/>
  <c r="P45" i="106"/>
  <c r="P53" i="106"/>
  <c r="P61" i="106"/>
  <c r="P69" i="106"/>
  <c r="P78" i="106"/>
  <c r="P89" i="106"/>
  <c r="P98" i="106"/>
  <c r="P110" i="106"/>
  <c r="P118" i="106"/>
  <c r="P126" i="106"/>
  <c r="P134" i="106"/>
  <c r="P142" i="106"/>
  <c r="P150" i="106"/>
  <c r="P158" i="106"/>
  <c r="P166" i="106"/>
  <c r="P176" i="106"/>
  <c r="P184" i="106"/>
  <c r="P195" i="106"/>
  <c r="P203" i="106"/>
  <c r="P212" i="106"/>
  <c r="P220" i="106"/>
  <c r="P228" i="106"/>
  <c r="P259" i="106"/>
  <c r="P187" i="106"/>
  <c r="P14" i="106"/>
  <c r="P22" i="106"/>
  <c r="P30" i="106"/>
  <c r="P38" i="106"/>
  <c r="P46" i="106"/>
  <c r="P54" i="106"/>
  <c r="P62" i="106"/>
  <c r="P70" i="106"/>
  <c r="P79" i="106"/>
  <c r="P90" i="106"/>
  <c r="P111" i="106"/>
  <c r="P119" i="106"/>
  <c r="P127" i="106"/>
  <c r="P135" i="106"/>
  <c r="P143" i="106"/>
  <c r="P151" i="106"/>
  <c r="P159" i="106"/>
  <c r="P167" i="106"/>
  <c r="P177" i="106"/>
  <c r="P185" i="106"/>
  <c r="P196" i="106"/>
  <c r="P204" i="106"/>
  <c r="P213" i="106"/>
  <c r="P221" i="106"/>
  <c r="P229" i="106"/>
  <c r="P260" i="106"/>
  <c r="P188" i="106"/>
  <c r="P7" i="106"/>
  <c r="P23" i="106"/>
  <c r="P39" i="106"/>
  <c r="P47" i="106"/>
  <c r="P55" i="106"/>
  <c r="P63" i="106"/>
  <c r="P71" i="106"/>
  <c r="P80" i="106"/>
  <c r="P91" i="106"/>
  <c r="P100" i="106"/>
  <c r="P112" i="106"/>
  <c r="P120" i="106"/>
  <c r="P128" i="106"/>
  <c r="P136" i="106"/>
  <c r="P144" i="106"/>
  <c r="P152" i="106"/>
  <c r="P160" i="106"/>
  <c r="P168" i="106"/>
  <c r="P178" i="106"/>
  <c r="P186" i="106"/>
  <c r="P197" i="106"/>
  <c r="P205" i="106"/>
  <c r="P214" i="106"/>
  <c r="P222" i="106"/>
  <c r="P230" i="106"/>
  <c r="P264" i="106"/>
  <c r="P189" i="106"/>
  <c r="P115" i="106"/>
  <c r="P99" i="106"/>
  <c r="P40" i="106"/>
  <c r="P35" i="106"/>
  <c r="P32" i="106"/>
  <c r="P31" i="106"/>
  <c r="P28" i="106"/>
  <c r="P24" i="106"/>
  <c r="P20" i="106"/>
  <c r="P15" i="106"/>
  <c r="P6" i="106"/>
  <c r="P259" i="102"/>
  <c r="P260" i="102"/>
  <c r="P264" i="89"/>
  <c r="P259" i="89"/>
  <c r="P260" i="89"/>
  <c r="E228" i="77"/>
  <c r="E220" i="77"/>
  <c r="E212" i="77"/>
  <c r="E203" i="77"/>
  <c r="E195" i="77"/>
  <c r="E184" i="77"/>
  <c r="E176" i="77"/>
  <c r="E166" i="77"/>
  <c r="E158" i="77"/>
  <c r="E150" i="77"/>
  <c r="E142" i="77"/>
  <c r="E134" i="77"/>
  <c r="E126" i="77"/>
  <c r="E118" i="77"/>
  <c r="E110" i="77"/>
  <c r="E98" i="77"/>
  <c r="E90" i="77"/>
  <c r="E79" i="77"/>
  <c r="E70" i="77"/>
  <c r="E62" i="77"/>
  <c r="E54" i="77"/>
  <c r="E46" i="77"/>
  <c r="E38" i="77"/>
  <c r="E30" i="77"/>
  <c r="J254" i="77"/>
  <c r="E254" i="78" s="1"/>
  <c r="G254" i="78" s="1"/>
  <c r="J254" i="78" s="1"/>
  <c r="E254" i="79" s="1"/>
  <c r="G254" i="79" s="1"/>
  <c r="J254" i="79" s="1"/>
  <c r="E254" i="80" s="1"/>
  <c r="G254" i="80" s="1"/>
  <c r="J254" i="80" s="1"/>
  <c r="E254" i="81" s="1"/>
  <c r="G254" i="81" s="1"/>
  <c r="J254" i="81" s="1"/>
  <c r="E254" i="82" s="1"/>
  <c r="G254" i="82" s="1"/>
  <c r="J254" i="82" s="1"/>
  <c r="E254" i="83" s="1"/>
  <c r="G254" i="83" s="1"/>
  <c r="J254" i="83" s="1"/>
  <c r="E254" i="84" s="1"/>
  <c r="G254" i="84" s="1"/>
  <c r="J254" i="84" s="1"/>
  <c r="E254" i="85" s="1"/>
  <c r="G254" i="85" s="1"/>
  <c r="J254" i="85" s="1"/>
  <c r="E254" i="86" s="1"/>
  <c r="G254" i="86" s="1"/>
  <c r="J254" i="86" s="1"/>
  <c r="E254" i="87" s="1"/>
  <c r="G254" i="87" s="1"/>
  <c r="J254" i="87" s="1"/>
  <c r="E227" i="77"/>
  <c r="E219" i="77"/>
  <c r="E211" i="77"/>
  <c r="E202" i="77"/>
  <c r="E194" i="77"/>
  <c r="E183" i="77"/>
  <c r="E175" i="77"/>
  <c r="E165" i="77"/>
  <c r="E157" i="77"/>
  <c r="E149" i="77"/>
  <c r="E141" i="77"/>
  <c r="E133" i="77"/>
  <c r="E125" i="77"/>
  <c r="E117" i="77"/>
  <c r="E109" i="77"/>
  <c r="E97" i="77"/>
  <c r="E89" i="77"/>
  <c r="E78" i="77"/>
  <c r="E69" i="77"/>
  <c r="E61" i="77"/>
  <c r="E53" i="77"/>
  <c r="E45" i="77"/>
  <c r="E37" i="77"/>
  <c r="E29" i="77"/>
  <c r="E104" i="77"/>
  <c r="E234" i="77"/>
  <c r="E226" i="77"/>
  <c r="E218" i="77"/>
  <c r="E210" i="77"/>
  <c r="E201" i="77"/>
  <c r="E193" i="77"/>
  <c r="E182" i="77"/>
  <c r="E172" i="77"/>
  <c r="E164" i="77"/>
  <c r="E156" i="77"/>
  <c r="E148" i="77"/>
  <c r="E140" i="77"/>
  <c r="E132" i="77"/>
  <c r="E124" i="77"/>
  <c r="E116" i="77"/>
  <c r="E108" i="77"/>
  <c r="E96" i="77"/>
  <c r="E86" i="77"/>
  <c r="E77" i="77"/>
  <c r="E68" i="77"/>
  <c r="E60" i="77"/>
  <c r="E52" i="77"/>
  <c r="E44" i="77"/>
  <c r="E36" i="77"/>
  <c r="E28" i="77"/>
  <c r="E103" i="77"/>
  <c r="E233" i="77"/>
  <c r="E225" i="77"/>
  <c r="E217" i="77"/>
  <c r="E209" i="77"/>
  <c r="E200" i="77"/>
  <c r="E192" i="77"/>
  <c r="E181" i="77"/>
  <c r="E171" i="77"/>
  <c r="E163" i="77"/>
  <c r="E155" i="77"/>
  <c r="E147" i="77"/>
  <c r="E139" i="77"/>
  <c r="E131" i="77"/>
  <c r="E123" i="77"/>
  <c r="E115" i="77"/>
  <c r="E107" i="77"/>
  <c r="E95" i="77"/>
  <c r="E85" i="77"/>
  <c r="E75" i="77"/>
  <c r="E67" i="77"/>
  <c r="E59" i="77"/>
  <c r="E51" i="77"/>
  <c r="E43" i="77"/>
  <c r="E35" i="77"/>
  <c r="E27" i="77"/>
  <c r="E82" i="77"/>
  <c r="E232" i="77"/>
  <c r="E224" i="77"/>
  <c r="E216" i="77"/>
  <c r="E208" i="77"/>
  <c r="E199" i="77"/>
  <c r="E191" i="77"/>
  <c r="E180" i="77"/>
  <c r="E170" i="77"/>
  <c r="E162" i="77"/>
  <c r="E154" i="77"/>
  <c r="E146" i="77"/>
  <c r="E138" i="77"/>
  <c r="E130" i="77"/>
  <c r="E122" i="77"/>
  <c r="E114" i="77"/>
  <c r="E106" i="77"/>
  <c r="E94" i="77"/>
  <c r="E84" i="77"/>
  <c r="E74" i="77"/>
  <c r="E66" i="77"/>
  <c r="E58" i="77"/>
  <c r="E50" i="77"/>
  <c r="E42" i="77"/>
  <c r="E34" i="77"/>
  <c r="E173" i="77"/>
  <c r="E231" i="77"/>
  <c r="E223" i="77"/>
  <c r="E215" i="77"/>
  <c r="E206" i="77"/>
  <c r="E198" i="77"/>
  <c r="E190" i="77"/>
  <c r="E179" i="77"/>
  <c r="E169" i="77"/>
  <c r="E161" i="77"/>
  <c r="E153" i="77"/>
  <c r="E145" i="77"/>
  <c r="E137" i="77"/>
  <c r="E129" i="77"/>
  <c r="E121" i="77"/>
  <c r="E113" i="77"/>
  <c r="E101" i="77"/>
  <c r="E93" i="77"/>
  <c r="E83" i="77"/>
  <c r="E73" i="77"/>
  <c r="E65" i="77"/>
  <c r="E57" i="77"/>
  <c r="E49" i="77"/>
  <c r="E41" i="77"/>
  <c r="E33" i="77"/>
  <c r="E230" i="77"/>
  <c r="E222" i="77"/>
  <c r="E214" i="77"/>
  <c r="E205" i="77"/>
  <c r="E197" i="77"/>
  <c r="E186" i="77"/>
  <c r="E178" i="77"/>
  <c r="E168" i="77"/>
  <c r="E160" i="77"/>
  <c r="E152" i="77"/>
  <c r="E144" i="77"/>
  <c r="E136" i="77"/>
  <c r="E128" i="77"/>
  <c r="E120" i="77"/>
  <c r="E112" i="77"/>
  <c r="E100" i="77"/>
  <c r="E92" i="77"/>
  <c r="E81" i="77"/>
  <c r="E72" i="77"/>
  <c r="E64" i="77"/>
  <c r="E56" i="77"/>
  <c r="E48" i="77"/>
  <c r="E40" i="77"/>
  <c r="E32" i="77"/>
  <c r="E229" i="77"/>
  <c r="E221" i="77"/>
  <c r="E213" i="77"/>
  <c r="E204" i="77"/>
  <c r="E196" i="77"/>
  <c r="E185" i="77"/>
  <c r="E177" i="77"/>
  <c r="E167" i="77"/>
  <c r="E159" i="77"/>
  <c r="E151" i="77"/>
  <c r="E143" i="77"/>
  <c r="E135" i="77"/>
  <c r="E127" i="77"/>
  <c r="E119" i="77"/>
  <c r="E111" i="77"/>
  <c r="E99" i="77"/>
  <c r="E91" i="77"/>
  <c r="E80" i="77"/>
  <c r="E71" i="77"/>
  <c r="E63" i="77"/>
  <c r="E55" i="77"/>
  <c r="E47" i="77"/>
  <c r="E39" i="77"/>
  <c r="E31" i="77"/>
  <c r="N268" i="106"/>
  <c r="N274" i="106" s="1"/>
  <c r="N277" i="106" s="1"/>
  <c r="N268" i="105"/>
  <c r="N274" i="105" s="1"/>
  <c r="N276" i="105" s="1"/>
  <c r="P5" i="107"/>
  <c r="N268" i="107"/>
  <c r="N274" i="107" s="1"/>
  <c r="N277" i="107" s="1"/>
  <c r="N268" i="103"/>
  <c r="N274" i="103" s="1"/>
  <c r="N276" i="103" s="1"/>
  <c r="N268" i="104"/>
  <c r="N274" i="104" s="1"/>
  <c r="N276" i="104" s="1"/>
  <c r="P5" i="102"/>
  <c r="N268" i="102"/>
  <c r="N274" i="102" s="1"/>
  <c r="N277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264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235" i="77"/>
  <c r="J235" i="77" s="1"/>
  <c r="E235" i="78" s="1"/>
  <c r="G240" i="77"/>
  <c r="J240" i="77" s="1"/>
  <c r="E240" i="78" s="1"/>
  <c r="G241" i="77"/>
  <c r="J241" i="77" s="1"/>
  <c r="E241" i="78" s="1"/>
  <c r="G239" i="77"/>
  <c r="J239" i="77" s="1"/>
  <c r="E239" i="78" s="1"/>
  <c r="G238" i="77"/>
  <c r="J238" i="77" s="1"/>
  <c r="E238" i="78" s="1"/>
  <c r="G237" i="77"/>
  <c r="J237" i="77" s="1"/>
  <c r="E237" i="78" s="1"/>
  <c r="G236" i="77"/>
  <c r="J236" i="77" s="1"/>
  <c r="E236" i="78" s="1"/>
  <c r="G265" i="77"/>
  <c r="J265" i="77" s="1"/>
  <c r="G174" i="77"/>
  <c r="J174" i="77" s="1"/>
  <c r="E174" i="78" s="1"/>
  <c r="G102" i="77"/>
  <c r="J102" i="77" s="1"/>
  <c r="E102" i="78" s="1"/>
  <c r="P207" i="95"/>
  <c r="N268" i="95"/>
  <c r="N274" i="95" s="1"/>
  <c r="N277" i="95" s="1"/>
  <c r="P97" i="78"/>
  <c r="N268" i="82"/>
  <c r="N274" i="82" s="1"/>
  <c r="N277" i="82" s="1"/>
  <c r="N268" i="90"/>
  <c r="N274" i="90" s="1"/>
  <c r="N277" i="90" s="1"/>
  <c r="N268" i="79"/>
  <c r="N274" i="79" s="1"/>
  <c r="N277" i="79" s="1"/>
  <c r="N268" i="85"/>
  <c r="N274" i="85" s="1"/>
  <c r="N277" i="85" s="1"/>
  <c r="N268" i="93"/>
  <c r="N274" i="93" s="1"/>
  <c r="N276" i="93" s="1"/>
  <c r="N268" i="101"/>
  <c r="N274" i="101" s="1"/>
  <c r="N276" i="101" s="1"/>
  <c r="N268" i="78"/>
  <c r="N274" i="78" s="1"/>
  <c r="N277" i="78" s="1"/>
  <c r="N268" i="86"/>
  <c r="N274" i="86" s="1"/>
  <c r="N277" i="86" s="1"/>
  <c r="N268" i="89"/>
  <c r="N274" i="89" s="1"/>
  <c r="N276" i="89" s="1"/>
  <c r="N268" i="81"/>
  <c r="N274" i="81" s="1"/>
  <c r="N276" i="81" s="1"/>
  <c r="N268" i="94"/>
  <c r="N274" i="94" s="1"/>
  <c r="N276" i="94" s="1"/>
  <c r="N268" i="83"/>
  <c r="N274" i="83" s="1"/>
  <c r="N277" i="83" s="1"/>
  <c r="N268" i="87"/>
  <c r="N274" i="87" s="1"/>
  <c r="N277" i="87" s="1"/>
  <c r="N268" i="91"/>
  <c r="N274" i="91" s="1"/>
  <c r="N276" i="91" s="1"/>
  <c r="N268" i="99"/>
  <c r="N274" i="99" s="1"/>
  <c r="N276" i="99" s="1"/>
  <c r="N268" i="97"/>
  <c r="N274" i="97" s="1"/>
  <c r="N277" i="97" s="1"/>
  <c r="N268" i="98"/>
  <c r="N274" i="98" s="1"/>
  <c r="N277" i="98" s="1"/>
  <c r="N268" i="80"/>
  <c r="N274" i="80" s="1"/>
  <c r="N276" i="80" s="1"/>
  <c r="N268" i="84"/>
  <c r="N274" i="84" s="1"/>
  <c r="N277" i="84" s="1"/>
  <c r="N268" i="88"/>
  <c r="N274" i="88" s="1"/>
  <c r="N276" i="88" s="1"/>
  <c r="N268" i="92"/>
  <c r="N274" i="92" s="1"/>
  <c r="N277" i="92" s="1"/>
  <c r="N268" i="96"/>
  <c r="N274" i="96" s="1"/>
  <c r="N268" i="100"/>
  <c r="N274" i="100" s="1"/>
  <c r="N277" i="100" s="1"/>
  <c r="P189" i="77"/>
  <c r="P207" i="77"/>
  <c r="P103" i="77"/>
  <c r="P105" i="77"/>
  <c r="P173" i="77"/>
  <c r="P190" i="77"/>
  <c r="P186" i="77"/>
  <c r="E254" i="88" l="1"/>
  <c r="G254" i="88" s="1"/>
  <c r="J254" i="88" s="1"/>
  <c r="E254" i="89" s="1"/>
  <c r="G254" i="89" s="1"/>
  <c r="J254" i="89" s="1"/>
  <c r="E254" i="90" s="1"/>
  <c r="G254" i="90" s="1"/>
  <c r="J254" i="90" s="1"/>
  <c r="E254" i="91" s="1"/>
  <c r="G254" i="91" s="1"/>
  <c r="J254" i="91" s="1"/>
  <c r="E254" i="92" s="1"/>
  <c r="G254" i="92" s="1"/>
  <c r="J254" i="92" s="1"/>
  <c r="E254" i="93" s="1"/>
  <c r="G254" i="93" s="1"/>
  <c r="J254" i="93" s="1"/>
  <c r="E254" i="94" s="1"/>
  <c r="G254" i="94" s="1"/>
  <c r="J254" i="94" s="1"/>
  <c r="E254" i="95" s="1"/>
  <c r="G254" i="95" s="1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4" i="99" s="1"/>
  <c r="G254" i="99" s="1"/>
  <c r="J254" i="99" s="1"/>
  <c r="E254" i="100" s="1"/>
  <c r="G254" i="100" s="1"/>
  <c r="J254" i="100" s="1"/>
  <c r="E254" i="101" s="1"/>
  <c r="G254" i="101" s="1"/>
  <c r="J254" i="101" s="1"/>
  <c r="E254" i="102" s="1"/>
  <c r="G254" i="102" s="1"/>
  <c r="J254" i="102" s="1"/>
  <c r="E254" i="103" s="1"/>
  <c r="G254" i="103" s="1"/>
  <c r="J254" i="103" s="1"/>
  <c r="E254" i="104" s="1"/>
  <c r="G254" i="104" s="1"/>
  <c r="J254" i="104" s="1"/>
  <c r="E254" i="105" s="1"/>
  <c r="G254" i="105" s="1"/>
  <c r="J254" i="105" s="1"/>
  <c r="E254" i="106" s="1"/>
  <c r="G254" i="106" s="1"/>
  <c r="J254" i="106" s="1"/>
  <c r="E254" i="107" s="1"/>
  <c r="G254" i="107" s="1"/>
  <c r="J254" i="107" s="1"/>
  <c r="G88" i="78"/>
  <c r="J88" i="78" s="1"/>
  <c r="E88" i="79" s="1"/>
  <c r="E87" i="78"/>
  <c r="N277" i="103"/>
  <c r="N277" i="101"/>
  <c r="N277" i="96"/>
  <c r="N276" i="106"/>
  <c r="N277" i="93"/>
  <c r="N276" i="102"/>
  <c r="N277" i="89"/>
  <c r="N276" i="86"/>
  <c r="N277" i="105"/>
  <c r="N276" i="92"/>
  <c r="N277" i="91"/>
  <c r="N276" i="85"/>
  <c r="N276" i="83"/>
  <c r="N277" i="81"/>
  <c r="N277" i="104"/>
  <c r="N277" i="99"/>
  <c r="N276" i="79"/>
  <c r="N276" i="78"/>
  <c r="G186" i="77"/>
  <c r="J186" i="77" s="1"/>
  <c r="N276" i="96"/>
  <c r="N276" i="90"/>
  <c r="N276" i="100"/>
  <c r="N276" i="82"/>
  <c r="N276" i="87"/>
  <c r="N276" i="95"/>
  <c r="N276" i="107"/>
  <c r="N276" i="84"/>
  <c r="N277" i="88"/>
  <c r="N277" i="94"/>
  <c r="N276" i="97"/>
  <c r="N277" i="80"/>
  <c r="N276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E186" i="78" l="1"/>
  <c r="G186" i="78" s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6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6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6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6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6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6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64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6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6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6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6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6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64" i="92"/>
  <c r="R260" i="92"/>
  <c r="R259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6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64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6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64" i="88"/>
  <c r="R260" i="88"/>
  <c r="R259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64" i="87"/>
  <c r="R260" i="87"/>
  <c r="R259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64" i="86"/>
  <c r="R260" i="86"/>
  <c r="R259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6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64" i="84"/>
  <c r="R260" i="84"/>
  <c r="R259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64" i="83"/>
  <c r="R260" i="83"/>
  <c r="R259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64" i="82"/>
  <c r="R260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64" i="81"/>
  <c r="R260" i="81"/>
  <c r="R259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64" i="80"/>
  <c r="R260" i="80"/>
  <c r="R259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64" i="79"/>
  <c r="R260" i="79"/>
  <c r="R259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64" i="78"/>
  <c r="R260" i="78"/>
  <c r="R259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64" i="77"/>
  <c r="M264" i="77"/>
  <c r="R262" i="77"/>
  <c r="M262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7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75" i="78"/>
  <c r="G75" i="78" s="1"/>
  <c r="J75" i="78" s="1"/>
  <c r="E75" i="79" s="1"/>
  <c r="G75" i="79" s="1"/>
  <c r="J75" i="79" s="1"/>
  <c r="E60" i="78"/>
  <c r="G60" i="78" s="1"/>
  <c r="J60" i="78" s="1"/>
  <c r="E60" i="79" s="1"/>
  <c r="G60" i="79" s="1"/>
  <c r="J60" i="79" s="1"/>
  <c r="E178" i="78"/>
  <c r="G178" i="78" s="1"/>
  <c r="J178" i="78" s="1"/>
  <c r="E178" i="79" s="1"/>
  <c r="G178" i="79" s="1"/>
  <c r="J178" i="79" s="1"/>
  <c r="E45" i="78"/>
  <c r="G45" i="78" s="1"/>
  <c r="J45" i="78" s="1"/>
  <c r="E45" i="79" s="1"/>
  <c r="G45" i="79" s="1"/>
  <c r="J45" i="79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8" i="77"/>
  <c r="N274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M267" i="8" s="1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62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64" i="77"/>
  <c r="P176" i="77"/>
  <c r="R266" i="78"/>
  <c r="R266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6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6" i="79"/>
  <c r="R266" i="81"/>
  <c r="R266" i="85"/>
  <c r="R266" i="97"/>
  <c r="R266" i="86"/>
  <c r="R266" i="84"/>
  <c r="R266" i="88"/>
  <c r="R266" i="90"/>
  <c r="R266" i="98"/>
  <c r="R266" i="87"/>
  <c r="R266" i="96"/>
  <c r="R266" i="107"/>
  <c r="P8" i="8"/>
  <c r="R266" i="99"/>
  <c r="R266" i="101"/>
  <c r="R266" i="102"/>
  <c r="R266" i="100"/>
  <c r="R266" i="104"/>
  <c r="R266" i="103"/>
  <c r="R266" i="105"/>
  <c r="R266" i="106"/>
  <c r="R266" i="89"/>
  <c r="R266" i="91"/>
  <c r="R266" i="92"/>
  <c r="R266" i="93"/>
  <c r="R266" i="94"/>
  <c r="R266" i="95"/>
  <c r="R266" i="82"/>
  <c r="R266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E169" i="79" s="1"/>
  <c r="N277" i="77"/>
  <c r="N276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2" i="77" l="1"/>
  <c r="G60" i="8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78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E12" i="79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6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37" i="78" l="1"/>
  <c r="J237" i="78" s="1"/>
  <c r="E237" i="79" s="1"/>
  <c r="E229" i="78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37" i="79" l="1"/>
  <c r="J237" i="79" s="1"/>
  <c r="E229" i="79"/>
  <c r="G169" i="88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E11" i="77" l="1"/>
  <c r="E9" i="77"/>
  <c r="G9" i="77" s="1"/>
  <c r="J9" i="77" s="1"/>
  <c r="E9" i="78" s="1"/>
  <c r="E10" i="77"/>
  <c r="G10" i="77" s="1"/>
  <c r="J10" i="77" s="1"/>
  <c r="E10" i="78" s="1"/>
  <c r="G229" i="82"/>
  <c r="J229" i="82" s="1"/>
  <c r="G237" i="82"/>
  <c r="J237" i="82" s="1"/>
  <c r="G12" i="88"/>
  <c r="J12" i="88" s="1"/>
  <c r="G12" i="89" s="1"/>
  <c r="J12" i="89" s="1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26" i="78" l="1"/>
  <c r="G126" i="78" s="1"/>
  <c r="J126" i="78" s="1"/>
  <c r="E126" i="79" s="1"/>
  <c r="G126" i="79" s="1"/>
  <c r="J126" i="79" s="1"/>
  <c r="G126" i="80" s="1"/>
  <c r="J126" i="80" s="1"/>
  <c r="E153" i="78"/>
  <c r="G153" i="78" s="1"/>
  <c r="J153" i="78" s="1"/>
  <c r="E153" i="79" s="1"/>
  <c r="G153" i="79" s="1"/>
  <c r="J153" i="79" s="1"/>
  <c r="G153" i="80" s="1"/>
  <c r="J153" i="80" s="1"/>
  <c r="E205" i="78"/>
  <c r="G205" i="78" s="1"/>
  <c r="J205" i="78" s="1"/>
  <c r="E205" i="79" s="1"/>
  <c r="G205" i="79" s="1"/>
  <c r="J205" i="79" s="1"/>
  <c r="G205" i="80" s="1"/>
  <c r="J205" i="80" s="1"/>
  <c r="E152" i="78"/>
  <c r="G152" i="78" s="1"/>
  <c r="J152" i="78" s="1"/>
  <c r="E152" i="79" s="1"/>
  <c r="G152" i="79" s="1"/>
  <c r="J152" i="79" s="1"/>
  <c r="G152" i="80" s="1"/>
  <c r="J152" i="80" s="1"/>
  <c r="E84" i="78"/>
  <c r="G84" i="78" s="1"/>
  <c r="J84" i="78" s="1"/>
  <c r="E84" i="79" s="1"/>
  <c r="G84" i="79" s="1"/>
  <c r="J84" i="79" s="1"/>
  <c r="G84" i="80" s="1"/>
  <c r="J84" i="80" s="1"/>
  <c r="E181" i="78"/>
  <c r="G181" i="78" s="1"/>
  <c r="J181" i="78" s="1"/>
  <c r="E181" i="79" s="1"/>
  <c r="G181" i="79" s="1"/>
  <c r="J181" i="79" s="1"/>
  <c r="G181" i="80" s="1"/>
  <c r="J181" i="80" s="1"/>
  <c r="E213" i="78"/>
  <c r="G213" i="78" s="1"/>
  <c r="J213" i="78" s="1"/>
  <c r="E213" i="79" s="1"/>
  <c r="G213" i="79" s="1"/>
  <c r="J213" i="79" s="1"/>
  <c r="G213" i="80" s="1"/>
  <c r="J213" i="80" s="1"/>
  <c r="E177" i="78"/>
  <c r="G177" i="78" s="1"/>
  <c r="J177" i="78" s="1"/>
  <c r="E177" i="79" s="1"/>
  <c r="G177" i="79" s="1"/>
  <c r="J177" i="79" s="1"/>
  <c r="G177" i="80" s="1"/>
  <c r="J177" i="80" s="1"/>
  <c r="E206" i="78"/>
  <c r="G206" i="78" s="1"/>
  <c r="J206" i="78" s="1"/>
  <c r="E206" i="79" s="1"/>
  <c r="G206" i="79" s="1"/>
  <c r="J206" i="79" s="1"/>
  <c r="G206" i="80" s="1"/>
  <c r="J206" i="80" s="1"/>
  <c r="E155" i="78"/>
  <c r="G155" i="78" s="1"/>
  <c r="J155" i="78" s="1"/>
  <c r="E155" i="79" s="1"/>
  <c r="G155" i="79" s="1"/>
  <c r="J155" i="79" s="1"/>
  <c r="G155" i="80" s="1"/>
  <c r="J155" i="80" s="1"/>
  <c r="E83" i="78"/>
  <c r="G83" i="78" s="1"/>
  <c r="J83" i="78" s="1"/>
  <c r="E83" i="79" s="1"/>
  <c r="G83" i="79" s="1"/>
  <c r="J83" i="79" s="1"/>
  <c r="G83" i="80" s="1"/>
  <c r="J83" i="80" s="1"/>
  <c r="E148" i="78"/>
  <c r="G148" i="78" s="1"/>
  <c r="J148" i="78" s="1"/>
  <c r="E148" i="79" s="1"/>
  <c r="G148" i="79" s="1"/>
  <c r="J148" i="79" s="1"/>
  <c r="G148" i="80" s="1"/>
  <c r="J148" i="80" s="1"/>
  <c r="G231" i="78"/>
  <c r="J231" i="78" s="1"/>
  <c r="G239" i="78"/>
  <c r="J239" i="78" s="1"/>
  <c r="E239" i="79" s="1"/>
  <c r="G229" i="83"/>
  <c r="J229" i="83" s="1"/>
  <c r="G237" i="83"/>
  <c r="J237" i="83" s="1"/>
  <c r="G12" i="90"/>
  <c r="J12" i="90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G239" i="79" l="1"/>
  <c r="J239" i="79" s="1"/>
  <c r="E231" i="79"/>
  <c r="G231" i="79"/>
  <c r="J231" i="79" s="1"/>
  <c r="G231" i="80" s="1"/>
  <c r="J231" i="80" s="1"/>
  <c r="G240" i="78"/>
  <c r="J240" i="78" s="1"/>
  <c r="E240" i="79" s="1"/>
  <c r="G240" i="79" s="1"/>
  <c r="G241" i="78"/>
  <c r="J241" i="78" s="1"/>
  <c r="E241" i="79" s="1"/>
  <c r="G241" i="79" s="1"/>
  <c r="J241" i="79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J240" i="79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73" i="74"/>
  <c r="N270" i="74"/>
  <c r="M5" i="74"/>
  <c r="N268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J240" i="80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6" i="74"/>
  <c r="G229" i="88" l="1"/>
  <c r="J229" i="88" s="1"/>
  <c r="G232" i="81"/>
  <c r="J232" i="81" s="1"/>
  <c r="J240" i="8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74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J240" i="82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7" i="74"/>
  <c r="N276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J240" i="83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J240" i="84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J240" i="85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21" i="77" l="1"/>
  <c r="E19" i="77"/>
  <c r="E25" i="77"/>
  <c r="G25" i="77" s="1"/>
  <c r="J25" i="77" s="1"/>
  <c r="E25" i="78" s="1"/>
  <c r="E26" i="77"/>
  <c r="G26" i="77" s="1"/>
  <c r="J26" i="77" s="1"/>
  <c r="E26" i="78" s="1"/>
  <c r="E22" i="77"/>
  <c r="E20" i="77"/>
  <c r="G20" i="77" s="1"/>
  <c r="J20" i="77" s="1"/>
  <c r="E20" i="78" s="1"/>
  <c r="E24" i="77"/>
  <c r="G24" i="77" s="1"/>
  <c r="J24" i="77" s="1"/>
  <c r="E24" i="78" s="1"/>
  <c r="E23" i="77"/>
  <c r="G23" i="77" s="1"/>
  <c r="J23" i="77" s="1"/>
  <c r="E23" i="78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J240" i="86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22" i="77"/>
  <c r="J22" i="77" s="1"/>
  <c r="E22" i="78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E190" i="78" s="1"/>
  <c r="G70" i="84"/>
  <c r="J70" i="84" s="1"/>
  <c r="G82" i="77"/>
  <c r="J82" i="77" s="1"/>
  <c r="E82" i="78" s="1"/>
  <c r="G173" i="77"/>
  <c r="J173" i="77" s="1"/>
  <c r="G175" i="84"/>
  <c r="J175" i="84" s="1"/>
  <c r="G103" i="77"/>
  <c r="J103" i="77" s="1"/>
  <c r="G104" i="77"/>
  <c r="J104" i="77" s="1"/>
  <c r="E104" i="78" s="1"/>
  <c r="G19" i="77"/>
  <c r="J19" i="77" s="1"/>
  <c r="E19" i="78" s="1"/>
  <c r="G21" i="77"/>
  <c r="J21" i="77" s="1"/>
  <c r="E21" i="78" s="1"/>
  <c r="G168" i="78"/>
  <c r="J168" i="78" s="1"/>
  <c r="E168" i="79" s="1"/>
  <c r="K213" i="64"/>
  <c r="K215" i="64" s="1"/>
  <c r="G174" i="78" l="1"/>
  <c r="J174" i="78" s="1"/>
  <c r="E174" i="79" s="1"/>
  <c r="E173" i="78"/>
  <c r="G102" i="78"/>
  <c r="J102" i="78" s="1"/>
  <c r="E102" i="79" s="1"/>
  <c r="E103" i="78"/>
  <c r="G103" i="78" s="1"/>
  <c r="J103" i="78" s="1"/>
  <c r="E103" i="79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J240" i="87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J262" i="77"/>
  <c r="E260" i="78" s="1"/>
  <c r="G260" i="78" s="1"/>
  <c r="J260" i="78" s="1"/>
  <c r="E260" i="79" s="1"/>
  <c r="G260" i="79" s="1"/>
  <c r="J260" i="79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143" i="77"/>
  <c r="J143" i="77" s="1"/>
  <c r="G108" i="77"/>
  <c r="J108" i="77" s="1"/>
  <c r="G264" i="77"/>
  <c r="J264" i="77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J255" i="77"/>
  <c r="E259" i="78" s="1"/>
  <c r="G259" i="78" s="1"/>
  <c r="J259" i="78" s="1"/>
  <c r="E259" i="79" s="1"/>
  <c r="G259" i="79" s="1"/>
  <c r="J259" i="79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E234" i="78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G237" i="96" l="1"/>
  <c r="J237" i="96" s="1"/>
  <c r="J229" i="95"/>
  <c r="E65" i="78"/>
  <c r="G65" i="78" s="1"/>
  <c r="J65" i="78" s="1"/>
  <c r="E40" i="78"/>
  <c r="G40" i="78" s="1"/>
  <c r="J40" i="78" s="1"/>
  <c r="E40" i="79" s="1"/>
  <c r="G40" i="79" s="1"/>
  <c r="J40" i="79" s="1"/>
  <c r="G40" i="80" s="1"/>
  <c r="J40" i="80" s="1"/>
  <c r="G174" i="79"/>
  <c r="J174" i="79" s="1"/>
  <c r="E173" i="79"/>
  <c r="E93" i="78"/>
  <c r="G93" i="78" s="1"/>
  <c r="J93" i="78" s="1"/>
  <c r="E93" i="79" s="1"/>
  <c r="G93" i="79" s="1"/>
  <c r="J93" i="79" s="1"/>
  <c r="G93" i="80" s="1"/>
  <c r="J93" i="80" s="1"/>
  <c r="E115" i="78"/>
  <c r="G115" i="78" s="1"/>
  <c r="J115" i="78" s="1"/>
  <c r="E115" i="79" s="1"/>
  <c r="G115" i="79" s="1"/>
  <c r="J115" i="79" s="1"/>
  <c r="G115" i="80" s="1"/>
  <c r="J115" i="80" s="1"/>
  <c r="E31" i="78"/>
  <c r="G31" i="78" s="1"/>
  <c r="J31" i="78" s="1"/>
  <c r="E31" i="79" s="1"/>
  <c r="G31" i="79" s="1"/>
  <c r="J31" i="79" s="1"/>
  <c r="G31" i="80" s="1"/>
  <c r="J31" i="80" s="1"/>
  <c r="G236" i="78"/>
  <c r="J236" i="78" s="1"/>
  <c r="E236" i="79" s="1"/>
  <c r="E228" i="78"/>
  <c r="E192" i="78"/>
  <c r="G192" i="78" s="1"/>
  <c r="J192" i="78" s="1"/>
  <c r="E52" i="78"/>
  <c r="G52" i="78" s="1"/>
  <c r="J52" i="78" s="1"/>
  <c r="E52" i="79" s="1"/>
  <c r="G52" i="79" s="1"/>
  <c r="J52" i="79" s="1"/>
  <c r="G52" i="80" s="1"/>
  <c r="J52" i="80" s="1"/>
  <c r="E29" i="78"/>
  <c r="G29" i="78" s="1"/>
  <c r="J29" i="78" s="1"/>
  <c r="E29" i="79" s="1"/>
  <c r="G29" i="79" s="1"/>
  <c r="J29" i="79" s="1"/>
  <c r="G29" i="80" s="1"/>
  <c r="J29" i="80" s="1"/>
  <c r="E28" i="78"/>
  <c r="G28" i="78" s="1"/>
  <c r="J28" i="78" s="1"/>
  <c r="E28" i="79" s="1"/>
  <c r="G28" i="79" s="1"/>
  <c r="J28" i="79" s="1"/>
  <c r="G28" i="80" s="1"/>
  <c r="J28" i="80" s="1"/>
  <c r="E46" i="78"/>
  <c r="G46" i="78" s="1"/>
  <c r="J46" i="78" s="1"/>
  <c r="E46" i="79" s="1"/>
  <c r="G46" i="79" s="1"/>
  <c r="J46" i="79" s="1"/>
  <c r="G46" i="80" s="1"/>
  <c r="J46" i="80" s="1"/>
  <c r="E141" i="78"/>
  <c r="G141" i="78" s="1"/>
  <c r="J141" i="78" s="1"/>
  <c r="E141" i="79" s="1"/>
  <c r="G141" i="79" s="1"/>
  <c r="J141" i="79" s="1"/>
  <c r="G141" i="80" s="1"/>
  <c r="J141" i="80" s="1"/>
  <c r="G235" i="78"/>
  <c r="J235" i="78" s="1"/>
  <c r="E235" i="79" s="1"/>
  <c r="E227" i="78"/>
  <c r="G227" i="78" s="1"/>
  <c r="J227" i="78" s="1"/>
  <c r="E58" i="78"/>
  <c r="G58" i="78" s="1"/>
  <c r="J58" i="78" s="1"/>
  <c r="E58" i="79" s="1"/>
  <c r="G58" i="79" s="1"/>
  <c r="J58" i="79" s="1"/>
  <c r="G58" i="80" s="1"/>
  <c r="J58" i="80" s="1"/>
  <c r="E98" i="78"/>
  <c r="G98" i="78" s="1"/>
  <c r="J98" i="78" s="1"/>
  <c r="E98" i="79" s="1"/>
  <c r="G98" i="79" s="1"/>
  <c r="J98" i="79" s="1"/>
  <c r="G98" i="80" s="1"/>
  <c r="J98" i="80" s="1"/>
  <c r="E170" i="78"/>
  <c r="G170" i="78" s="1"/>
  <c r="J170" i="78" s="1"/>
  <c r="E225" i="78"/>
  <c r="G225" i="78" s="1"/>
  <c r="J225" i="78" s="1"/>
  <c r="E225" i="79" s="1"/>
  <c r="G225" i="79" s="1"/>
  <c r="J225" i="79" s="1"/>
  <c r="G225" i="80" s="1"/>
  <c r="J225" i="80" s="1"/>
  <c r="E140" i="78"/>
  <c r="G140" i="78" s="1"/>
  <c r="J140" i="78" s="1"/>
  <c r="E140" i="79" s="1"/>
  <c r="G140" i="79" s="1"/>
  <c r="J140" i="79" s="1"/>
  <c r="G140" i="80" s="1"/>
  <c r="J140" i="80" s="1"/>
  <c r="E171" i="78"/>
  <c r="G171" i="78" s="1"/>
  <c r="J171" i="78" s="1"/>
  <c r="E171" i="79" s="1"/>
  <c r="G171" i="79" s="1"/>
  <c r="J171" i="79" s="1"/>
  <c r="G171" i="80" s="1"/>
  <c r="J171" i="80" s="1"/>
  <c r="E43" i="78"/>
  <c r="G43" i="78" s="1"/>
  <c r="J43" i="78" s="1"/>
  <c r="E43" i="79" s="1"/>
  <c r="G43" i="79" s="1"/>
  <c r="J43" i="79" s="1"/>
  <c r="G43" i="80" s="1"/>
  <c r="J43" i="80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G61" i="80" s="1"/>
  <c r="J61" i="80" s="1"/>
  <c r="E99" i="78"/>
  <c r="G99" i="78" s="1"/>
  <c r="J99" i="78" s="1"/>
  <c r="E99" i="79" s="1"/>
  <c r="G99" i="79" s="1"/>
  <c r="J99" i="79" s="1"/>
  <c r="G99" i="80" s="1"/>
  <c r="J99" i="80" s="1"/>
  <c r="E57" i="78"/>
  <c r="G57" i="78" s="1"/>
  <c r="J57" i="78" s="1"/>
  <c r="E57" i="79" s="1"/>
  <c r="G57" i="79" s="1"/>
  <c r="J57" i="79" s="1"/>
  <c r="G57" i="80" s="1"/>
  <c r="J57" i="80" s="1"/>
  <c r="E79" i="78"/>
  <c r="G79" i="78" s="1"/>
  <c r="J79" i="78" s="1"/>
  <c r="E179" i="78"/>
  <c r="G179" i="78" s="1"/>
  <c r="J179" i="78" s="1"/>
  <c r="E179" i="79" s="1"/>
  <c r="G179" i="79" s="1"/>
  <c r="J179" i="79" s="1"/>
  <c r="G179" i="80" s="1"/>
  <c r="J179" i="80" s="1"/>
  <c r="E49" i="78"/>
  <c r="G49" i="78" s="1"/>
  <c r="J49" i="78" s="1"/>
  <c r="E49" i="79" s="1"/>
  <c r="G49" i="79" s="1"/>
  <c r="J49" i="79" s="1"/>
  <c r="G49" i="80" s="1"/>
  <c r="J49" i="80" s="1"/>
  <c r="E100" i="78"/>
  <c r="G100" i="78" s="1"/>
  <c r="J100" i="78" s="1"/>
  <c r="E100" i="79" s="1"/>
  <c r="G100" i="79" s="1"/>
  <c r="J100" i="79" s="1"/>
  <c r="G100" i="80" s="1"/>
  <c r="J100" i="80" s="1"/>
  <c r="E27" i="78"/>
  <c r="G27" i="78" s="1"/>
  <c r="J27" i="78" s="1"/>
  <c r="E27" i="79" s="1"/>
  <c r="G27" i="79" s="1"/>
  <c r="J27" i="79" s="1"/>
  <c r="G27" i="80" s="1"/>
  <c r="J27" i="80" s="1"/>
  <c r="E33" i="78"/>
  <c r="G33" i="78" s="1"/>
  <c r="J33" i="78" s="1"/>
  <c r="E33" i="79" s="1"/>
  <c r="G33" i="79" s="1"/>
  <c r="J33" i="79" s="1"/>
  <c r="G33" i="80" s="1"/>
  <c r="J33" i="80" s="1"/>
  <c r="E74" i="78"/>
  <c r="G74" i="78" s="1"/>
  <c r="J74" i="78" s="1"/>
  <c r="E74" i="79" s="1"/>
  <c r="G74" i="79" s="1"/>
  <c r="J74" i="79" s="1"/>
  <c r="G74" i="80" s="1"/>
  <c r="J74" i="80" s="1"/>
  <c r="E37" i="78"/>
  <c r="G37" i="78" s="1"/>
  <c r="J37" i="78" s="1"/>
  <c r="E37" i="79" s="1"/>
  <c r="G37" i="79" s="1"/>
  <c r="J37" i="79" s="1"/>
  <c r="G37" i="80" s="1"/>
  <c r="J37" i="80" s="1"/>
  <c r="E89" i="78"/>
  <c r="G89" i="78" s="1"/>
  <c r="J89" i="78" s="1"/>
  <c r="E89" i="79" s="1"/>
  <c r="G89" i="79" s="1"/>
  <c r="J89" i="79" s="1"/>
  <c r="G89" i="80" s="1"/>
  <c r="J89" i="80" s="1"/>
  <c r="E47" i="78"/>
  <c r="G47" i="78" s="1"/>
  <c r="J47" i="78" s="1"/>
  <c r="E47" i="79" s="1"/>
  <c r="G47" i="79" s="1"/>
  <c r="J47" i="79" s="1"/>
  <c r="G47" i="80" s="1"/>
  <c r="J47" i="80" s="1"/>
  <c r="E56" i="78"/>
  <c r="G56" i="78" s="1"/>
  <c r="J56" i="78" s="1"/>
  <c r="E56" i="79" s="1"/>
  <c r="G56" i="79" s="1"/>
  <c r="J56" i="79" s="1"/>
  <c r="G56" i="80" s="1"/>
  <c r="J56" i="80" s="1"/>
  <c r="E215" i="78"/>
  <c r="G215" i="78" s="1"/>
  <c r="J215" i="78" s="1"/>
  <c r="E215" i="79" s="1"/>
  <c r="G215" i="79" s="1"/>
  <c r="J215" i="79" s="1"/>
  <c r="G215" i="80" s="1"/>
  <c r="J215" i="80" s="1"/>
  <c r="E64" i="78"/>
  <c r="G64" i="78" s="1"/>
  <c r="J64" i="78" s="1"/>
  <c r="E64" i="79" s="1"/>
  <c r="G64" i="79" s="1"/>
  <c r="J64" i="79" s="1"/>
  <c r="G64" i="80" s="1"/>
  <c r="J64" i="80" s="1"/>
  <c r="E78" i="78"/>
  <c r="G78" i="78" s="1"/>
  <c r="J78" i="78" s="1"/>
  <c r="E78" i="79" s="1"/>
  <c r="G78" i="79" s="1"/>
  <c r="J78" i="79" s="1"/>
  <c r="G78" i="80" s="1"/>
  <c r="J78" i="80" s="1"/>
  <c r="E80" i="78"/>
  <c r="G80" i="78" s="1"/>
  <c r="J80" i="78" s="1"/>
  <c r="E80" i="79" s="1"/>
  <c r="G80" i="79" s="1"/>
  <c r="J80" i="79" s="1"/>
  <c r="G80" i="80" s="1"/>
  <c r="J80" i="80" s="1"/>
  <c r="E51" i="78"/>
  <c r="G51" i="78" s="1"/>
  <c r="J51" i="78" s="1"/>
  <c r="E51" i="79" s="1"/>
  <c r="G51" i="79" s="1"/>
  <c r="J51" i="79" s="1"/>
  <c r="G51" i="80" s="1"/>
  <c r="J51" i="80" s="1"/>
  <c r="E36" i="78"/>
  <c r="G36" i="78" s="1"/>
  <c r="J36" i="78" s="1"/>
  <c r="E36" i="79" s="1"/>
  <c r="G36" i="79" s="1"/>
  <c r="J36" i="79" s="1"/>
  <c r="G36" i="80" s="1"/>
  <c r="J36" i="80" s="1"/>
  <c r="E108" i="78"/>
  <c r="G108" i="78" s="1"/>
  <c r="J108" i="78" s="1"/>
  <c r="E108" i="79" s="1"/>
  <c r="G108" i="79" s="1"/>
  <c r="J108" i="79" s="1"/>
  <c r="G108" i="80" s="1"/>
  <c r="J108" i="80" s="1"/>
  <c r="E166" i="78"/>
  <c r="G166" i="78" s="1"/>
  <c r="J166" i="78" s="1"/>
  <c r="E118" i="78"/>
  <c r="G118" i="78" s="1"/>
  <c r="J118" i="78" s="1"/>
  <c r="E118" i="79" s="1"/>
  <c r="G118" i="79" s="1"/>
  <c r="J118" i="79" s="1"/>
  <c r="G118" i="80" s="1"/>
  <c r="J118" i="80" s="1"/>
  <c r="E160" i="78"/>
  <c r="G160" i="78" s="1"/>
  <c r="J160" i="78" s="1"/>
  <c r="E44" i="78"/>
  <c r="G44" i="78" s="1"/>
  <c r="J44" i="78" s="1"/>
  <c r="E44" i="79" s="1"/>
  <c r="G44" i="79" s="1"/>
  <c r="J44" i="79" s="1"/>
  <c r="G44" i="80" s="1"/>
  <c r="J44" i="80" s="1"/>
  <c r="E77" i="78"/>
  <c r="G77" i="78" s="1"/>
  <c r="J77" i="78" s="1"/>
  <c r="E77" i="79" s="1"/>
  <c r="G77" i="79" s="1"/>
  <c r="J77" i="79" s="1"/>
  <c r="G77" i="80" s="1"/>
  <c r="J77" i="80" s="1"/>
  <c r="E41" i="78"/>
  <c r="G41" i="78" s="1"/>
  <c r="J41" i="78" s="1"/>
  <c r="E41" i="79" s="1"/>
  <c r="G41" i="79" s="1"/>
  <c r="J41" i="79" s="1"/>
  <c r="G41" i="80" s="1"/>
  <c r="J41" i="80" s="1"/>
  <c r="E66" i="78"/>
  <c r="G66" i="78" s="1"/>
  <c r="J66" i="78" s="1"/>
  <c r="E50" i="78"/>
  <c r="G50" i="78" s="1"/>
  <c r="J50" i="78" s="1"/>
  <c r="E50" i="79" s="1"/>
  <c r="G50" i="79" s="1"/>
  <c r="J50" i="79" s="1"/>
  <c r="G50" i="80" s="1"/>
  <c r="J50" i="80" s="1"/>
  <c r="E34" i="78"/>
  <c r="G34" i="78" s="1"/>
  <c r="J34" i="78" s="1"/>
  <c r="E34" i="79" s="1"/>
  <c r="G34" i="79" s="1"/>
  <c r="J34" i="79" s="1"/>
  <c r="G34" i="80" s="1"/>
  <c r="J34" i="80" s="1"/>
  <c r="E54" i="78"/>
  <c r="G54" i="78" s="1"/>
  <c r="J54" i="78" s="1"/>
  <c r="E54" i="79" s="1"/>
  <c r="G54" i="79" s="1"/>
  <c r="J54" i="79" s="1"/>
  <c r="G54" i="80" s="1"/>
  <c r="J54" i="80" s="1"/>
  <c r="E158" i="78"/>
  <c r="G158" i="78" s="1"/>
  <c r="J158" i="78" s="1"/>
  <c r="E143" i="78"/>
  <c r="G143" i="78" s="1"/>
  <c r="J143" i="78" s="1"/>
  <c r="E143" i="79" s="1"/>
  <c r="G143" i="79" s="1"/>
  <c r="J143" i="79" s="1"/>
  <c r="G143" i="80" s="1"/>
  <c r="J143" i="80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37" i="97"/>
  <c r="J237" i="97" s="1"/>
  <c r="J240" i="88"/>
  <c r="G232" i="88"/>
  <c r="J232" i="88" s="1"/>
  <c r="G230" i="78"/>
  <c r="J230" i="78" s="1"/>
  <c r="G238" i="78"/>
  <c r="J238" i="78" s="1"/>
  <c r="E238" i="79" s="1"/>
  <c r="G231" i="91"/>
  <c r="J231" i="91" s="1"/>
  <c r="G239" i="91"/>
  <c r="J239" i="91" s="1"/>
  <c r="G265" i="78"/>
  <c r="J265" i="78" s="1"/>
  <c r="G102" i="79"/>
  <c r="J102" i="79" s="1"/>
  <c r="G70" i="87"/>
  <c r="J70" i="87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10" i="91"/>
  <c r="J10" i="91" s="1"/>
  <c r="G9" i="91"/>
  <c r="J9" i="91" s="1"/>
  <c r="G104" i="79"/>
  <c r="J104" i="79" s="1"/>
  <c r="G104" i="80" s="1"/>
  <c r="J104" i="80" s="1"/>
  <c r="G11" i="91"/>
  <c r="J11" i="91" s="1"/>
  <c r="G186" i="79"/>
  <c r="J186" i="79" s="1"/>
  <c r="G186" i="80" s="1"/>
  <c r="J186" i="80" s="1"/>
  <c r="G190" i="79"/>
  <c r="J190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E234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64" i="78"/>
  <c r="J264" i="78" s="1"/>
  <c r="E264" i="79" s="1"/>
  <c r="G264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79" i="79" l="1"/>
  <c r="G79" i="79" s="1"/>
  <c r="J79" i="79" s="1"/>
  <c r="E170" i="79"/>
  <c r="G170" i="79" s="1"/>
  <c r="J170" i="79" s="1"/>
  <c r="E166" i="79"/>
  <c r="G166" i="79" s="1"/>
  <c r="J166" i="79" s="1"/>
  <c r="E192" i="79"/>
  <c r="G192" i="79" s="1"/>
  <c r="J192" i="79" s="1"/>
  <c r="G235" i="79"/>
  <c r="J235" i="79" s="1"/>
  <c r="E227" i="79"/>
  <c r="G227" i="79" s="1"/>
  <c r="J227" i="79" s="1"/>
  <c r="G235" i="80" s="1"/>
  <c r="J235" i="80" s="1"/>
  <c r="E65" i="79"/>
  <c r="G65" i="79" s="1"/>
  <c r="J65" i="79" s="1"/>
  <c r="E6" i="77"/>
  <c r="E221" i="78"/>
  <c r="G221" i="78" s="1"/>
  <c r="J221" i="78" s="1"/>
  <c r="G238" i="79"/>
  <c r="J238" i="79" s="1"/>
  <c r="E230" i="79"/>
  <c r="G230" i="79" s="1"/>
  <c r="J230" i="79" s="1"/>
  <c r="G238" i="80" s="1"/>
  <c r="J238" i="80" s="1"/>
  <c r="E13" i="77"/>
  <c r="E8" i="77"/>
  <c r="G8" i="77" s="1"/>
  <c r="J8" i="77" s="1"/>
  <c r="E8" i="78" s="1"/>
  <c r="E136" i="78"/>
  <c r="G136" i="78" s="1"/>
  <c r="J136" i="78" s="1"/>
  <c r="E136" i="79" s="1"/>
  <c r="E38" i="78"/>
  <c r="G38" i="78" s="1"/>
  <c r="J38" i="78" s="1"/>
  <c r="E38" i="79" s="1"/>
  <c r="G38" i="79" s="1"/>
  <c r="J38" i="79" s="1"/>
  <c r="G38" i="80" s="1"/>
  <c r="J38" i="80" s="1"/>
  <c r="G236" i="79"/>
  <c r="J236" i="79" s="1"/>
  <c r="E228" i="79"/>
  <c r="G228" i="79" s="1"/>
  <c r="J228" i="79" s="1"/>
  <c r="G236" i="80" s="1"/>
  <c r="J236" i="80" s="1"/>
  <c r="E16" i="77"/>
  <c r="E158" i="79"/>
  <c r="G158" i="79" s="1"/>
  <c r="J158" i="79" s="1"/>
  <c r="G66" i="79"/>
  <c r="J66" i="79" s="1"/>
  <c r="E66" i="79"/>
  <c r="E160" i="79"/>
  <c r="G160" i="79" s="1"/>
  <c r="J160" i="79" s="1"/>
  <c r="E15" i="77"/>
  <c r="G15" i="77" s="1"/>
  <c r="J15" i="77" s="1"/>
  <c r="E15" i="78" s="1"/>
  <c r="E14" i="77"/>
  <c r="E18" i="77"/>
  <c r="G88" i="79"/>
  <c r="J88" i="79" s="1"/>
  <c r="E87" i="79"/>
  <c r="G87" i="79" s="1"/>
  <c r="J87" i="79" s="1"/>
  <c r="G88" i="80" s="1"/>
  <c r="J88" i="80" s="1"/>
  <c r="E17" i="77"/>
  <c r="G17" i="77" s="1"/>
  <c r="J17" i="77" s="1"/>
  <c r="E17" i="78" s="1"/>
  <c r="E165" i="78"/>
  <c r="G165" i="78" s="1"/>
  <c r="J165" i="78" s="1"/>
  <c r="E122" i="78"/>
  <c r="G122" i="78" s="1"/>
  <c r="J122" i="78" s="1"/>
  <c r="E122" i="79" s="1"/>
  <c r="G122" i="79" s="1"/>
  <c r="J122" i="79" s="1"/>
  <c r="G122" i="80" s="1"/>
  <c r="J122" i="80" s="1"/>
  <c r="E7" i="77"/>
  <c r="G7" i="77" s="1"/>
  <c r="J7" i="77" s="1"/>
  <c r="E7" i="78" s="1"/>
  <c r="E86" i="79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J240" i="89"/>
  <c r="G265" i="79"/>
  <c r="J265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J264" i="79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E6" i="78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18" i="77"/>
  <c r="J18" i="77" s="1"/>
  <c r="E18" i="78" s="1"/>
  <c r="G13" i="77"/>
  <c r="J13" i="77" s="1"/>
  <c r="E13" i="78" s="1"/>
  <c r="G16" i="77"/>
  <c r="J16" i="77" s="1"/>
  <c r="E16" i="78" s="1"/>
  <c r="G14" i="77"/>
  <c r="J14" i="77" s="1"/>
  <c r="E14" i="78" s="1"/>
  <c r="Z34" i="8"/>
  <c r="AC34" i="8" s="1"/>
  <c r="N268" i="8"/>
  <c r="M269" i="8"/>
  <c r="H268" i="8"/>
  <c r="M273" i="8"/>
  <c r="H270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65" i="79" l="1"/>
  <c r="G165" i="79" s="1"/>
  <c r="J165" i="79" s="1"/>
  <c r="E221" i="79"/>
  <c r="G221" i="79" s="1"/>
  <c r="J221" i="79" s="1"/>
  <c r="E133" i="78"/>
  <c r="G133" i="78" s="1"/>
  <c r="J133" i="78" s="1"/>
  <c r="E133" i="79" s="1"/>
  <c r="G133" i="79" s="1"/>
  <c r="J133" i="79" s="1"/>
  <c r="G86" i="80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J240" i="90"/>
  <c r="G230" i="81"/>
  <c r="J230" i="81" s="1"/>
  <c r="G238" i="81"/>
  <c r="J238" i="81" s="1"/>
  <c r="G237" i="100"/>
  <c r="J237" i="100" s="1"/>
  <c r="G231" i="93"/>
  <c r="J231" i="93" s="1"/>
  <c r="G239" i="93"/>
  <c r="J239" i="93" s="1"/>
  <c r="G265" i="80"/>
  <c r="J265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J264" i="80"/>
  <c r="J264" i="81" s="1"/>
  <c r="J264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6" i="79"/>
  <c r="J136" i="79" s="1"/>
  <c r="G136" i="80" s="1"/>
  <c r="J136" i="80" s="1"/>
  <c r="G214" i="78"/>
  <c r="J214" i="78" s="1"/>
  <c r="E214" i="79" s="1"/>
  <c r="G131" i="78"/>
  <c r="J131" i="78" s="1"/>
  <c r="E131" i="79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G34" i="82"/>
  <c r="J34" i="82" s="1"/>
  <c r="G215" i="82"/>
  <c r="J215" i="82" s="1"/>
  <c r="G18" i="78"/>
  <c r="J18" i="78" s="1"/>
  <c r="E18" i="79" s="1"/>
  <c r="G186" i="82"/>
  <c r="J186" i="82" s="1"/>
  <c r="G13" i="78"/>
  <c r="J13" i="78" s="1"/>
  <c r="E13" i="79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70" i="8"/>
  <c r="F269" i="8" s="1"/>
  <c r="C270" i="8" s="1"/>
  <c r="H271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J240" i="91"/>
  <c r="G265" i="81"/>
  <c r="J265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J264" i="83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71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J240" i="92"/>
  <c r="G227" i="82"/>
  <c r="J227" i="82" s="1"/>
  <c r="G235" i="82"/>
  <c r="J235" i="82" s="1"/>
  <c r="G234" i="82"/>
  <c r="J234" i="82" s="1"/>
  <c r="G230" i="83"/>
  <c r="J230" i="83" s="1"/>
  <c r="G238" i="83"/>
  <c r="J238" i="83" s="1"/>
  <c r="G231" i="95"/>
  <c r="G239" i="95"/>
  <c r="J239" i="95" s="1"/>
  <c r="G265" i="82"/>
  <c r="J265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J264" i="84"/>
  <c r="G104" i="84"/>
  <c r="J104" i="84" s="1"/>
  <c r="G233" i="84"/>
  <c r="J233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J240" i="93"/>
  <c r="G230" i="84"/>
  <c r="J230" i="84" s="1"/>
  <c r="G238" i="85" s="1"/>
  <c r="J238" i="85" s="1"/>
  <c r="G238" i="84"/>
  <c r="J238" i="84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65" i="83"/>
  <c r="J265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104" i="85"/>
  <c r="J104" i="85" s="1"/>
  <c r="J264" i="85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J240" i="94"/>
  <c r="G229" i="104"/>
  <c r="J229" i="104" s="1"/>
  <c r="G234" i="84"/>
  <c r="J234" i="84" s="1"/>
  <c r="G227" i="84"/>
  <c r="J227" i="84" s="1"/>
  <c r="G235" i="85" s="1"/>
  <c r="J235" i="85" s="1"/>
  <c r="G235" i="84"/>
  <c r="J235" i="84" s="1"/>
  <c r="G265" i="84"/>
  <c r="J265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J264" i="86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34" i="85"/>
  <c r="J234" i="85" s="1"/>
  <c r="G265" i="85"/>
  <c r="J265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J264" i="87"/>
  <c r="G233" i="87"/>
  <c r="J233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29" i="106"/>
  <c r="J229" i="106" s="1"/>
  <c r="J240" i="96"/>
  <c r="G232" i="96"/>
  <c r="J232" i="96" s="1"/>
  <c r="G265" i="86"/>
  <c r="J265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J264" i="88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2" i="97"/>
  <c r="J232" i="97" s="1"/>
  <c r="J240" i="97"/>
  <c r="G231" i="102"/>
  <c r="J231" i="102" s="1"/>
  <c r="G239" i="102"/>
  <c r="J239" i="102" s="1"/>
  <c r="G265" i="87"/>
  <c r="J265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J264" i="89"/>
  <c r="G104" i="89"/>
  <c r="J104" i="89" s="1"/>
  <c r="G233" i="89"/>
  <c r="J233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J240" i="98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65" i="88"/>
  <c r="J265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J264" i="90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J240" i="99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65" i="89"/>
  <c r="J265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J264" i="9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J240" i="100"/>
  <c r="G232" i="100"/>
  <c r="J232" i="100" s="1"/>
  <c r="G265" i="100"/>
  <c r="J265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65" i="90"/>
  <c r="J265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78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J240" i="10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65" i="91"/>
  <c r="J265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104" i="93"/>
  <c r="J104" i="93" s="1"/>
  <c r="G233" i="93"/>
  <c r="J233" i="93" s="1"/>
  <c r="J264" i="93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J240" i="102"/>
  <c r="G232" i="102"/>
  <c r="J232" i="102" s="1"/>
  <c r="G265" i="102"/>
  <c r="J265" i="102" s="1"/>
  <c r="G227" i="94"/>
  <c r="J227" i="94" s="1"/>
  <c r="G235" i="94"/>
  <c r="J235" i="94" s="1"/>
  <c r="G228" i="94"/>
  <c r="J228" i="94" s="1"/>
  <c r="G236" i="94"/>
  <c r="J236" i="94" s="1"/>
  <c r="G265" i="92"/>
  <c r="J265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J264" i="94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99" i="96"/>
  <c r="J99" i="96" s="1"/>
  <c r="J99" i="95"/>
  <c r="G21" i="96"/>
  <c r="J21" i="96" s="1"/>
  <c r="J21" i="95"/>
  <c r="G93" i="96"/>
  <c r="J93" i="96" s="1"/>
  <c r="J93" i="95"/>
  <c r="G77" i="96"/>
  <c r="J77" i="96" s="1"/>
  <c r="J77" i="95"/>
  <c r="G66" i="96"/>
  <c r="J66" i="96" s="1"/>
  <c r="J66" i="95"/>
  <c r="G86" i="95"/>
  <c r="G87" i="95"/>
  <c r="J240" i="103"/>
  <c r="G232" i="103"/>
  <c r="J232" i="103" s="1"/>
  <c r="G265" i="103"/>
  <c r="J265" i="103" s="1"/>
  <c r="G234" i="93"/>
  <c r="J234" i="93" s="1"/>
  <c r="G228" i="95"/>
  <c r="G236" i="95"/>
  <c r="J236" i="95" s="1"/>
  <c r="G227" i="95"/>
  <c r="G235" i="95"/>
  <c r="J235" i="95" s="1"/>
  <c r="G230" i="95"/>
  <c r="G238" i="95"/>
  <c r="J238" i="95" s="1"/>
  <c r="G265" i="93"/>
  <c r="J265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88" i="96"/>
  <c r="J88" i="96" s="1"/>
  <c r="J87" i="95"/>
  <c r="G235" i="96"/>
  <c r="J235" i="96" s="1"/>
  <c r="J227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49" i="96"/>
  <c r="J49" i="96" s="1"/>
  <c r="J49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35" i="97"/>
  <c r="J235" i="97" s="1"/>
  <c r="J240" i="104"/>
  <c r="G265" i="104"/>
  <c r="J265" i="104" s="1"/>
  <c r="G232" i="104"/>
  <c r="J232" i="104" s="1"/>
  <c r="G265" i="94"/>
  <c r="J265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J264" i="96"/>
  <c r="G104" i="96"/>
  <c r="J104" i="96" s="1"/>
  <c r="G233" i="96"/>
  <c r="J233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E59" i="97" l="1"/>
  <c r="G59" i="97" s="1"/>
  <c r="J59" i="97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J240" i="105"/>
  <c r="G265" i="105"/>
  <c r="J265" i="105" s="1"/>
  <c r="G232" i="105"/>
  <c r="J232" i="105" s="1"/>
  <c r="G228" i="97"/>
  <c r="J228" i="97" s="1"/>
  <c r="G236" i="97"/>
  <c r="J236" i="97" s="1"/>
  <c r="G265" i="95"/>
  <c r="J265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J264" i="97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86"/>
  <c r="J105" i="86" s="1"/>
  <c r="G105" i="94"/>
  <c r="J105" i="94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E219" i="78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6" i="96" l="1"/>
  <c r="J6" i="96" s="1"/>
  <c r="J6" i="95"/>
  <c r="G105" i="96"/>
  <c r="J105" i="96" s="1"/>
  <c r="G105" i="97" s="1"/>
  <c r="J105" i="97" s="1"/>
  <c r="J105" i="95"/>
  <c r="E187" i="77"/>
  <c r="G187" i="77" s="1"/>
  <c r="J187" i="77" s="1"/>
  <c r="E187" i="78" s="1"/>
  <c r="G187" i="78" s="1"/>
  <c r="J187" i="78" s="1"/>
  <c r="E187" i="79" s="1"/>
  <c r="G187" i="79" s="1"/>
  <c r="J187" i="79" s="1"/>
  <c r="E105" i="77"/>
  <c r="G105" i="77" s="1"/>
  <c r="J105" i="77" s="1"/>
  <c r="E105" i="78" s="1"/>
  <c r="G105" i="78" s="1"/>
  <c r="J105" i="78" s="1"/>
  <c r="E105" i="79" s="1"/>
  <c r="G105" i="79" s="1"/>
  <c r="J105" i="79" s="1"/>
  <c r="E189" i="77"/>
  <c r="G189" i="77" s="1"/>
  <c r="J189" i="77" s="1"/>
  <c r="E189" i="78" s="1"/>
  <c r="G189" i="78" s="1"/>
  <c r="J189" i="78" s="1"/>
  <c r="E189" i="79" s="1"/>
  <c r="G189" i="79" s="1"/>
  <c r="J189" i="79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J240" i="106"/>
  <c r="G265" i="106"/>
  <c r="J265" i="106" s="1"/>
  <c r="G232" i="106"/>
  <c r="J232" i="106" s="1"/>
  <c r="G224" i="100"/>
  <c r="J224" i="100" s="1"/>
  <c r="G224" i="101" s="1"/>
  <c r="J224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G265" i="96"/>
  <c r="J265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E219" i="79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G186" i="98"/>
  <c r="J186" i="98" s="1"/>
  <c r="G207" i="98"/>
  <c r="J207" i="98" s="1"/>
  <c r="G189" i="98"/>
  <c r="J189" i="98" s="1"/>
  <c r="G188" i="98"/>
  <c r="J188" i="98" s="1"/>
  <c r="G105" i="98"/>
  <c r="J105" i="98" s="1"/>
  <c r="J264" i="98"/>
  <c r="G187" i="98"/>
  <c r="J187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J240" i="107"/>
  <c r="G265" i="107"/>
  <c r="J265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65" i="97"/>
  <c r="J265" i="97" s="1"/>
  <c r="G188" i="94"/>
  <c r="J188" i="94" s="1"/>
  <c r="G188" i="85"/>
  <c r="J188" i="85" s="1"/>
  <c r="G188" i="81"/>
  <c r="J188" i="81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82"/>
  <c r="J207" i="82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G189" i="99"/>
  <c r="J189" i="99" s="1"/>
  <c r="G186" i="99"/>
  <c r="J186" i="99" s="1"/>
  <c r="G207" i="99"/>
  <c r="J207" i="99" s="1"/>
  <c r="G104" i="99"/>
  <c r="J104" i="99" s="1"/>
  <c r="G187" i="99"/>
  <c r="J187" i="99" s="1"/>
  <c r="G233" i="99"/>
  <c r="J233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7"/>
  <c r="G188" i="77" s="1"/>
  <c r="J188" i="77" s="1"/>
  <c r="E188" i="78" s="1"/>
  <c r="G188" i="78" s="1"/>
  <c r="J188" i="78" s="1"/>
  <c r="E188" i="79" s="1"/>
  <c r="G188" i="79" s="1"/>
  <c r="J188" i="79" s="1"/>
  <c r="E76" i="77"/>
  <c r="G76" i="77" s="1"/>
  <c r="J76" i="77" s="1"/>
  <c r="E76" i="78" s="1"/>
  <c r="G76" i="78" s="1"/>
  <c r="J76" i="78" s="1"/>
  <c r="E76" i="79" s="1"/>
  <c r="E207" i="77"/>
  <c r="G207" i="77" s="1"/>
  <c r="J207" i="77" s="1"/>
  <c r="E207" i="78" s="1"/>
  <c r="G207" i="78" s="1"/>
  <c r="J207" i="78" s="1"/>
  <c r="E207" i="79" s="1"/>
  <c r="G207" i="79" s="1"/>
  <c r="J207" i="79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65" i="98"/>
  <c r="J265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E124" i="78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105" i="100"/>
  <c r="J105" i="100" s="1"/>
  <c r="G188" i="100"/>
  <c r="J188" i="100" s="1"/>
  <c r="J264" i="100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65" i="99"/>
  <c r="J265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E124" i="7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J264" i="10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104" i="102"/>
  <c r="J104" i="102" s="1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105" i="103"/>
  <c r="J105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105" i="104"/>
  <c r="J105" i="104" s="1"/>
  <c r="J264" i="104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G124" i="105" l="1"/>
  <c r="J124" i="105" s="1"/>
  <c r="G124" i="106" s="1"/>
  <c r="J124" i="106" s="1"/>
  <c r="G124" i="107" s="1"/>
  <c r="J124" i="107" s="1"/>
  <c r="G73" i="93"/>
  <c r="J73" i="93" s="1"/>
  <c r="M270" i="8"/>
  <c r="F268" i="8"/>
  <c r="F271" i="8" s="1"/>
  <c r="F273" i="8" s="1"/>
  <c r="G73" i="94" l="1"/>
  <c r="J73" i="94" s="1"/>
  <c r="C268" i="8"/>
  <c r="C271" i="8" s="1"/>
  <c r="M272" i="8"/>
  <c r="M275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<sst xmlns="http://schemas.openxmlformats.org/spreadsheetml/2006/main" count="39000" uniqueCount="1454">
  <si>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</si>
  <si>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</si>
  <si>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</si>
  <si>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</si>
  <si>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</si>
  <si>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</si>
  <si>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</si>
  <si>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</si>
  <si>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</si>
  <si>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</si>
  <si>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</si>
  <si>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</si>
  <si>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</si>
  <si>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</si>
  <si>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</si>
  <si>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</si>
  <si>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</si>
  <si>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</si>
  <si>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</si>
  <si>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</si>
  <si>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</si>
  <si>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</si>
  <si>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</si>
  <si>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</si>
  <si>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</si>
  <si>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</si>
  <si>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</si>
  <si>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</si>
  <si>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</si>
  <si>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</si>
  <si>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</si>
  <si>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</si>
  <si>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</si>
  <si>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</si>
  <si>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</si>
  <si>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</si>
  <si>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</si>
  <si>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</si>
  <si>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</si>
  <si>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</si>
  <si>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</si>
  <si>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</si>
  <si>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</si>
  <si>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</si>
  <si>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</si>
  <si>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</si>
  <si>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</si>
  <si>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</si>
  <si>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</si>
  <si>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</si>
  <si>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</si>
  <si>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</si>
  <si>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</si>
  <si>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</si>
  <si>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</si>
  <si>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</si>
  <si>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</si>
  <si>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</si>
  <si>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</si>
  <si>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</si>
  <si>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</si>
  <si>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</si>
  <si>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</si>
  <si>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</si>
  <si>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</si>
  <si>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</si>
  <si>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</si>
  <si>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</si>
  <si>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</si>
  <si>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</si>
  <si>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</si>
  <si>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</si>
  <si>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</si>
  <si>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</si>
  <si>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</si>
  <si>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</si>
  <si>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</si>
  <si>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</si>
  <si>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</si>
  <si>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</si>
  <si>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</si>
  <si>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</si>
  <si>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</si>
  <si>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</si>
  <si>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</si>
  <si>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</si>
  <si>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</si>
  <si>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</si>
  <si>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</si>
  <si>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</si>
  <si>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</si>
  <si>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</si>
  <si>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</si>
  <si>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</si>
  <si>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</si>
  <si>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</si>
  <si>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</si>
  <si>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</si>
  <si>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</si>
  <si>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</si>
  <si>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</si>
  <si>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</si>
  <si>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</si>
  <si>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</si>
  <si>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</si>
  <si>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</si>
  <si>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</si>
  <si>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</si>
  <si>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</si>
  <si>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</si>
  <si>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</si>
  <si>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</si>
  <si>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</si>
  <si>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</si>
  <si>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</si>
  <si>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</si>
  <si>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</si>
  <si>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</si>
  <si>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</si>
  <si>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</si>
  <si>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</si>
  <si>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</si>
  <si>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</si>
  <si>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</si>
  <si>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</si>
  <si>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</si>
  <si>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</si>
  <si>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</si>
  <si>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</si>
  <si>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</si>
  <si>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</si>
  <si>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</si>
  <si>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</si>
  <si>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</si>
  <si>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</si>
  <si>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</si>
  <si>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</si>
  <si>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</si>
  <si>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</si>
  <si>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</si>
  <si>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</si>
  <si>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</si>
  <si>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</si>
  <si>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</si>
  <si>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</si>
  <si>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</si>
  <si>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</si>
  <si>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</si>
  <si>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</si>
  <si>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</si>
  <si>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</si>
  <si>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</si>
  <si>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</si>
  <si>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</si>
  <si>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</si>
  <si>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</si>
  <si>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</si>
  <si>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</si>
  <si>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</si>
  <si>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</si>
  <si>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</si>
  <si>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</si>
  <si>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</si>
  <si>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</si>
  <si>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</si>
  <si>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</si>
  <si>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</si>
  <si>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</si>
  <si>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</si>
  <si>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</si>
  <si>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</si>
  <si>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</si>
  <si>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</si>
  <si>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</si>
  <si>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</si>
  <si>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</si>
  <si>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</si>
  <si>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</si>
  <si>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</si>
  <si>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</si>
  <si>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</si>
  <si>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</si>
  <si>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</si>
  <si>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</si>
  <si>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</si>
  <si>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</si>
  <si>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</si>
  <si>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</si>
  <si>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</si>
  <si>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</si>
  <si>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</si>
  <si>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</si>
  <si>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</si>
  <si>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</si>
  <si>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</si>
  <si>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</si>
  <si>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</si>
  <si>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</si>
  <si>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</si>
  <si>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</si>
  <si>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</si>
  <si>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</si>
  <si>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</si>
  <si>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</si>
  <si>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</si>
  <si>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</si>
  <si>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</si>
  <si>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</si>
  <si>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</si>
  <si>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</si>
  <si>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</si>
  <si>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</si>
  <si>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</si>
  <si>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</si>
  <si>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</si>
  <si>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</si>
  <si>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</si>
  <si>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</si>
  <si>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</si>
  <si>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</si>
  <si>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</si>
  <si>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</si>
  <si>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</si>
  <si>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</si>
  <si>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</si>
  <si>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</si>
  <si>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</si>
  <si>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</si>
  <si>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</si>
  <si>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</si>
  <si>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</si>
  <si>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</si>
  <si>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</si>
  <si>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</si>
  <si>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</si>
  <si>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</si>
  <si>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</si>
  <si>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</si>
  <si>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</si>
  <si>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</si>
  <si>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</si>
  <si>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</si>
  <si>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</si>
  <si>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</si>
  <si>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</si>
  <si>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</si>
  <si>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</si>
  <si>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</si>
  <si>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</si>
  <si>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</si>
  <si>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</si>
  <si>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</si>
  <si>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</si>
  <si>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</si>
  <si>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</si>
  <si>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</si>
  <si>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</si>
  <si>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</si>
  <si>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</si>
  <si>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</si>
  <si>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</si>
  <si>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</si>
  <si>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</si>
  <si>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</si>
  <si>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</si>
  <si>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</si>
  <si>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</si>
  <si>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</si>
  <si>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</si>
  <si>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</si>
  <si>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</si>
  <si>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</si>
  <si>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</si>
  <si>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</si>
  <si>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</si>
  <si>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</si>
  <si>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</si>
  <si>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</si>
  <si>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</si>
  <si>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</si>
  <si>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</si>
  <si>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</si>
  <si>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</si>
  <si>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</si>
  <si>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</si>
  <si>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</si>
  <si>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</si>
  <si>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</si>
  <si>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</si>
  <si>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</si>
  <si>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</si>
  <si>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</si>
  <si>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</si>
  <si>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</si>
  <si>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</si>
  <si>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</si>
  <si>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</si>
  <si>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</si>
  <si>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</si>
  <si>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</si>
  <si>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</si>
  <si>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</si>
  <si>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</si>
  <si>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</si>
  <si>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</si>
  <si>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</si>
  <si>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</si>
  <si>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</si>
  <si>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</si>
  <si>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</si>
  <si>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</si>
  <si>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</si>
  <si>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</si>
  <si>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</si>
  <si>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</si>
  <si>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</si>
  <si>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</si>
  <si>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</si>
  <si>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</si>
  <si>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</si>
  <si>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</si>
  <si>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</si>
  <si>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</si>
  <si>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</si>
  <si>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</si>
  <si>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</si>
  <si>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</si>
  <si>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</si>
  <si>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</si>
  <si>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</si>
  <si>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</si>
  <si>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</si>
  <si>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</si>
  <si>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</si>
  <si>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</si>
  <si>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</si>
  <si>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</si>
  <si>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</si>
  <si>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</si>
  <si>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</si>
  <si>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</si>
  <si>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</si>
  <si>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</si>
  <si>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</si>
  <si>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</si>
  <si>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</si>
  <si>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</si>
  <si>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</si>
  <si>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</si>
  <si>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</si>
  <si>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</si>
  <si>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</si>
  <si>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</si>
  <si>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</si>
  <si>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</si>
  <si>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</si>
  <si>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</si>
  <si>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</si>
  <si>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</si>
  <si>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</si>
  <si>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</si>
  <si>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</si>
  <si>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</si>
  <si>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</si>
  <si>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</si>
  <si>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</si>
  <si>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</si>
  <si>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</si>
  <si>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</si>
  <si>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</si>
  <si>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</si>
  <si>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</si>
  <si>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</si>
  <si>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</si>
  <si>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</si>
  <si>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</si>
  <si>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</si>
  <si>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</si>
  <si>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</si>
  <si>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</si>
  <si>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</si>
  <si>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</si>
  <si>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</si>
  <si>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</si>
  <si>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</si>
  <si>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</si>
  <si>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</si>
  <si>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</si>
  <si>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</si>
  <si>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</si>
  <si>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</si>
  <si>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</si>
  <si>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</si>
  <si>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</si>
  <si>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</si>
  <si>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</si>
  <si>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</si>
  <si>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</si>
  <si>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</si>
  <si>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</si>
  <si>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</si>
  <si>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</si>
  <si>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</si>
  <si>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</si>
  <si>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</si>
  <si>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</si>
  <si>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</si>
  <si>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</si>
  <si>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</si>
  <si>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</si>
  <si>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</si>
  <si>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</si>
  <si>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</si>
  <si>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</si>
  <si>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</si>
  <si>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</si>
  <si>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</si>
  <si>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</si>
  <si>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</si>
  <si>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</si>
  <si>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</si>
  <si>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</si>
  <si>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</si>
  <si>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</si>
  <si>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</si>
  <si>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</si>
  <si>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</si>
  <si>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</si>
  <si>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</si>
  <si>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</si>
  <si>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</si>
  <si>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</si>
  <si>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</si>
  <si>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</si>
  <si>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</si>
  <si>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</si>
  <si>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</si>
  <si>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</si>
  <si>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</si>
  <si>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</si>
  <si>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</si>
  <si>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</si>
  <si>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</si>
  <si>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</si>
  <si>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</si>
  <si>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</si>
  <si>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</si>
  <si>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</si>
  <si>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</si>
  <si>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</si>
  <si>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</si>
  <si>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</si>
  <si>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</si>
  <si>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</si>
  <si>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</si>
  <si>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</si>
  <si>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</si>
  <si>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</si>
  <si>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</si>
  <si>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</si>
  <si>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</si>
  <si>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</si>
  <si>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</si>
  <si>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</si>
  <si>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</si>
  <si>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</si>
  <si>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</si>
  <si>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</si>
  <si>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</si>
  <si>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</si>
  <si>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</si>
  <si>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</si>
  <si>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</si>
  <si>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</si>
  <si>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</si>
  <si>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</si>
  <si>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</si>
  <si>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</si>
  <si>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</si>
  <si>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</si>
  <si>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</si>
  <si>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</si>
  <si>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</si>
  <si>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</si>
  <si>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</si>
  <si>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</si>
  <si>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</si>
  <si>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</si>
  <si>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</si>
  <si>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</si>
  <si>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</si>
  <si>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</si>
  <si>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</si>
  <si>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</si>
  <si>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</si>
  <si>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</si>
  <si>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</si>
  <si>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</si>
  <si>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</si>
  <si>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</si>
  <si>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</si>
  <si>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</si>
  <si>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</si>
  <si>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</si>
  <si>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</si>
  <si>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</si>
  <si>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</si>
  <si>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</si>
  <si>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</si>
  <si>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</si>
  <si>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</si>
  <si>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</si>
  <si>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</si>
  <si>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</si>
  <si>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</si>
  <si>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</si>
  <si>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</si>
  <si>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</si>
  <si>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</si>
  <si>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</si>
  <si>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</si>
  <si>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</si>
  <si>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</si>
  <si>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</si>
  <si>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</si>
  <si>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</si>
  <si>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</si>
  <si>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</si>
  <si>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</si>
  <si>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</si>
  <si>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</si>
  <si>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</si>
  <si>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</si>
  <si>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</si>
  <si>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</si>
  <si>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</si>
  <si>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</si>
  <si>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</si>
  <si>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</si>
  <si>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</si>
  <si>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</si>
  <si>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</si>
  <si>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</si>
  <si>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</si>
  <si>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</si>
  <si>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</si>
  <si>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</si>
  <si>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</si>
  <si>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</si>
  <si>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</si>
  <si>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</si>
  <si>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</si>
  <si>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</si>
  <si>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</si>
  <si>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</si>
  <si>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</si>
  <si>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</si>
  <si>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</si>
  <si>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</si>
  <si>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</si>
  <si>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</si>
  <si>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</si>
  <si>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</si>
  <si>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</si>
  <si>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</si>
  <si>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</si>
  <si>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</si>
  <si>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</si>
  <si>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</si>
  <si>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</si>
  <si>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</si>
  <si>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</si>
  <si>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</si>
  <si>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</si>
  <si>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</si>
  <si>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</si>
  <si>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</si>
  <si>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</si>
  <si>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</si>
  <si>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</si>
  <si>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</si>
  <si>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</si>
  <si>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</si>
  <si>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</si>
  <si>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</si>
  <si>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</si>
  <si>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</si>
  <si>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</si>
  <si>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</si>
  <si>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</si>
  <si>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</si>
  <si>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</si>
  <si>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</si>
  <si>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</si>
  <si>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</si>
  <si>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</si>
  <si>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</si>
  <si>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</si>
  <si>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</si>
  <si>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</si>
  <si>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</si>
  <si>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</si>
  <si>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</si>
  <si>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</si>
  <si>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</si>
  <si>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</si>
  <si>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</si>
  <si>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</si>
  <si>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</si>
  <si>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</si>
  <si>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</si>
  <si>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</si>
  <si>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</si>
  <si>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</si>
  <si>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</si>
  <si>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</si>
  <si>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</si>
  <si>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</si>
  <si>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</si>
  <si>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</si>
  <si>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</si>
  <si>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</si>
  <si>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</si>
  <si>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</si>
  <si>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</si>
  <si>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</si>
  <si>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</si>
  <si>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</si>
  <si>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</si>
  <si>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</si>
  <si>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</si>
  <si>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</si>
  <si>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</si>
  <si>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</si>
  <si>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</si>
  <si>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</si>
  <si>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</si>
  <si>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</si>
  <si>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</si>
  <si>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</si>
  <si>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</si>
  <si>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</si>
  <si>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</si>
  <si>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</si>
  <si>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</si>
  <si>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</si>
  <si>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</si>
  <si>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</si>
  <si>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</si>
  <si>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</si>
  <si>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</si>
  <si>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</si>
  <si>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</si>
  <si>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</si>
  <si>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</si>
  <si>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</si>
  <si>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</si>
  <si>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</si>
  <si>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</si>
  <si>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</si>
  <si>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</si>
  <si>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</si>
  <si>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</si>
  <si>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</si>
  <si>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</si>
  <si>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</si>
  <si>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</si>
  <si>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</si>
  <si>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</si>
  <si>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</si>
  <si>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</si>
  <si>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</si>
  <si>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</si>
  <si>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</si>
  <si>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</si>
  <si>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</si>
  <si>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</si>
  <si>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</si>
  <si>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</si>
  <si>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</si>
  <si>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</si>
  <si>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</si>
  <si>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</si>
  <si>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</si>
  <si>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</si>
  <si>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</si>
  <si>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</si>
  <si>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</si>
  <si>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</si>
  <si>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</si>
  <si>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</si>
  <si>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</si>
  <si>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</si>
  <si>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</si>
  <si>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</si>
  <si>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</si>
  <si>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</si>
  <si>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</si>
  <si>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</si>
  <si>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</si>
  <si>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</si>
  <si>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</si>
  <si>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</si>
  <si>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</si>
  <si>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</si>
  <si>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</si>
  <si>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</si>
  <si>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</si>
  <si>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</si>
  <si>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</si>
  <si>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</si>
  <si>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</si>
  <si>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</si>
  <si>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</si>
  <si>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</si>
  <si>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</si>
  <si>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</si>
  <si>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</si>
  <si>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</si>
  <si>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</si>
  <si>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</si>
  <si>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</si>
  <si>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</si>
  <si>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</si>
  <si>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</si>
  <si>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</si>
  <si>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</si>
  <si>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</si>
  <si>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</si>
  <si>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</si>
  <si>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</si>
  <si>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</si>
  <si>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</si>
  <si>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</si>
  <si>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</si>
  <si>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</si>
  <si>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</si>
  <si>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</si>
  <si>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</si>
  <si>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</si>
  <si>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</si>
  <si>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</si>
  <si>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</si>
  <si>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</si>
  <si>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</si>
  <si>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</si>
  <si>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</si>
  <si>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</si>
  <si>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</si>
  <si>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</si>
  <si>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</si>
  <si>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</si>
  <si>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</si>
  <si>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</si>
  <si>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</si>
  <si>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</si>
  <si>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</si>
  <si>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</si>
  <si>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</si>
  <si>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</si>
  <si>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</si>
  <si>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</si>
  <si>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</si>
  <si>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</si>
  <si>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</si>
  <si>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</si>
  <si>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</si>
  <si>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</si>
  <si>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</si>
  <si>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</si>
  <si>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</si>
  <si>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</si>
  <si>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</si>
  <si>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</si>
  <si>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</si>
  <si>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</si>
  <si>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</si>
  <si>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</si>
  <si>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</si>
  <si>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</si>
  <si>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</si>
  <si>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</si>
  <si>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</si>
  <si>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</si>
  <si>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</si>
  <si>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</si>
  <si>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</si>
  <si>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</si>
  <si>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</si>
  <si>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</si>
  <si>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</si>
  <si>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</si>
  <si>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</si>
  <si>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</si>
  <si>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</si>
  <si>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</si>
  <si>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</si>
  <si>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</si>
  <si>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</si>
  <si>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</si>
  <si>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</si>
  <si>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</si>
  <si>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</si>
  <si>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</si>
  <si>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</si>
  <si>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</si>
  <si>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</si>
  <si>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</si>
  <si>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</si>
  <si>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</si>
  <si>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</si>
  <si>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</si>
  <si>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</si>
  <si>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</si>
  <si>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</si>
  <si>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</si>
  <si>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</si>
  <si>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</si>
  <si>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</si>
  <si>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</si>
  <si>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</si>
  <si>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</si>
  <si>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</si>
  <si>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</si>
  <si>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</si>
  <si>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</si>
  <si>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</si>
  <si>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</si>
  <si>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</si>
  <si>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</si>
  <si>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</si>
  <si>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</si>
  <si>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</si>
  <si>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</si>
  <si>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</si>
  <si>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</si>
  <si>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</si>
  <si>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</si>
  <si>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</si>
  <si>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</si>
  <si>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</si>
  <si>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</si>
  <si>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</si>
  <si>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</si>
  <si>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</si>
  <si>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</si>
  <si>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</si>
  <si>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</si>
  <si>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</si>
  <si>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</si>
  <si>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</si>
  <si>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</si>
  <si>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</si>
  <si>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</si>
  <si>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</si>
  <si>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</si>
  <si>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</si>
  <si>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</si>
  <si>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</si>
  <si>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</si>
  <si>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</si>
  <si>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</si>
  <si>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</si>
  <si>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</si>
  <si>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</si>
  <si>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</si>
  <si>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</si>
  <si>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</si>
  <si>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</si>
  <si>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</si>
  <si>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</si>
  <si>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</si>
  <si>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</si>
  <si>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</si>
  <si>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</si>
  <si>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</si>
  <si>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</si>
  <si>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</si>
  <si>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</si>
  <si>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</si>
  <si>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</si>
  <si>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</si>
  <si>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</si>
  <si>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</si>
  <si>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</si>
  <si>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</si>
  <si>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</si>
  <si>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</si>
  <si>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</si>
  <si>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</si>
  <si>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</si>
  <si>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</si>
  <si>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</si>
  <si>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</si>
  <si>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</si>
  <si>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</si>
  <si>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</si>
  <si>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</si>
  <si>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</si>
  <si>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</si>
  <si>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</si>
  <si>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</si>
  <si>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</si>
  <si>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</si>
  <si>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</si>
  <si>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</si>
  <si>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</si>
  <si>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</si>
  <si>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</si>
  <si>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</si>
  <si>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</si>
  <si>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</si>
  <si>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</si>
  <si>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</si>
  <si>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</si>
  <si>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</si>
  <si>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</si>
  <si>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</si>
  <si>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</si>
  <si>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</si>
  <si>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8857125000014</t>
  </si>
  <si>
    <t>8857125000015</t>
  </si>
  <si>
    <t>8857125000016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</si>
  <si>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</si>
  <si>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</si>
  <si>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</si>
  <si>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</si>
  <si>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</si>
  <si>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</si>
  <si>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</si>
  <si>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</si>
  <si>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</si>
  <si>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</si>
  <si>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</si>
  <si>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</si>
  <si>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</si>
  <si>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</si>
  <si>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</si>
  <si>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</si>
  <si>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</si>
  <si>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</si>
  <si>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</si>
  <si>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</si>
  <si>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</si>
  <si>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</si>
  <si>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</si>
  <si>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</si>
  <si>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</si>
  <si>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</si>
  <si>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</si>
  <si>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</si>
  <si>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</si>
  <si>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</si>
  <si>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</si>
  <si>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</si>
  <si>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</si>
  <si>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</si>
  <si>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</si>
  <si>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</si>
  <si>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</si>
  <si>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</si>
  <si>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</si>
  <si>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</si>
  <si>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</si>
  <si>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</si>
  <si>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</si>
  <si>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</si>
  <si>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</si>
  <si>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</si>
  <si>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</si>
  <si>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</si>
  <si>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</si>
  <si>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</si>
  <si>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</si>
  <si>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</si>
  <si>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</si>
  <si>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</si>
  <si>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</si>
  <si>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</si>
  <si>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</si>
  <si>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</si>
  <si>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</si>
  <si>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</si>
  <si>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</si>
  <si>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</si>
  <si>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</si>
  <si>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</si>
  <si>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</si>
  <si>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</si>
  <si>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</si>
  <si>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</si>
  <si>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</si>
  <si>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</si>
  <si>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</si>
  <si>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</si>
  <si>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</si>
  <si>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</si>
  <si>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</si>
  <si>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</si>
  <si>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</si>
  <si>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</si>
  <si>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</si>
  <si>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</si>
  <si>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</si>
  <si>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</si>
  <si>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</si>
  <si>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</si>
  <si>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</si>
  <si>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</si>
  <si>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</si>
  <si>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</si>
  <si>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</si>
  <si>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</si>
  <si>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</si>
  <si>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</si>
  <si>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</si>
  <si>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</si>
  <si>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</si>
  <si>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</si>
  <si>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</si>
  <si>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</si>
  <si>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</si>
  <si>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</si>
  <si>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</si>
  <si>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</si>
  <si>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</si>
  <si>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</si>
  <si>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</si>
  <si>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</si>
  <si>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</si>
  <si>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</si>
  <si>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</si>
  <si>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</si>
  <si>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</si>
  <si>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</si>
  <si>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</si>
  <si>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</si>
  <si>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</si>
  <si>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</si>
  <si>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</si>
  <si>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</si>
  <si>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</si>
  <si>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</si>
  <si>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</si>
  <si>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</si>
  <si>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</si>
  <si>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</si>
  <si>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</si>
  <si>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</si>
  <si>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</si>
  <si>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</si>
  <si>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</si>
  <si>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</si>
  <si>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</si>
  <si>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</si>
  <si>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</si>
  <si>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</si>
  <si>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</si>
  <si>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</si>
  <si>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</si>
  <si>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</si>
  <si>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</si>
  <si>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</si>
  <si>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</si>
  <si>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</si>
  <si>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</si>
  <si>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</si>
  <si>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</si>
  <si>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</si>
  <si>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</si>
  <si>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</si>
  <si>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</si>
  <si>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</si>
  <si>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</si>
  <si>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</si>
  <si>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</si>
  <si>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</si>
  <si>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</si>
  <si>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</si>
  <si>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</si>
  <si>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</si>
  <si>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</si>
  <si>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</si>
  <si>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</si>
  <si>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</si>
  <si>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</si>
  <si>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</si>
  <si>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</si>
  <si>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</si>
  <si>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</si>
  <si>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</si>
  <si>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</si>
  <si>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</si>
  <si>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</si>
  <si>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</si>
  <si>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</si>
  <si>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</si>
  <si>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</si>
  <si>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</si>
  <si>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</si>
  <si>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</si>
  <si>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</si>
  <si>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</si>
  <si>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</si>
  <si>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</si>
  <si>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</si>
  <si>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</si>
  <si>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</si>
  <si>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</si>
  <si>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</si>
  <si>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</si>
  <si>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</si>
  <si>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</si>
  <si>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</si>
  <si>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</si>
  <si>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</si>
  <si>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</si>
  <si>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</si>
  <si>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</si>
  <si>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</si>
  <si>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</si>
  <si>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</si>
  <si>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</si>
  <si>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</si>
  <si>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</si>
  <si>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</si>
  <si>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</si>
  <si>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</si>
  <si>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</si>
  <si>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</si>
  <si>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</si>
  <si>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</si>
  <si>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</si>
  <si>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</si>
  <si>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</si>
  <si>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</si>
  <si>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</si>
  <si>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</si>
  <si>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</si>
  <si>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</si>
  <si>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</si>
  <si>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</si>
  <si>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</si>
  <si>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</si>
  <si>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</si>
  <si>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</si>
  <si>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</si>
  <si>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</si>
  <si>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</si>
  <si>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</si>
  <si>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</si>
  <si>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</si>
  <si>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</si>
  <si>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</si>
  <si>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</si>
  <si>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</si>
  <si>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</si>
  <si>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</si>
  <si>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</si>
  <si>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</si>
  <si>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</si>
  <si>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</si>
  <si>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</si>
  <si>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</si>
  <si>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</si>
  <si>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</si>
  <si>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</si>
  <si>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</si>
  <si>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</si>
  <si>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</si>
  <si>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</si>
  <si>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</si>
  <si>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</si>
  <si>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</si>
  <si>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</si>
  <si>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</si>
  <si>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</si>
  <si>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</si>
  <si>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</si>
  <si>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</si>
  <si>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</si>
  <si>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</si>
  <si>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</si>
  <si>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</si>
  <si>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</si>
  <si>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</si>
  <si>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</si>
  <si>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</si>
  <si>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</si>
  <si>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</si>
  <si>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</si>
  <si>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</si>
  <si>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</si>
  <si>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</si>
  <si>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</si>
  <si>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</si>
  <si>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</si>
  <si>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</si>
  <si>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</si>
  <si>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</si>
  <si>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</si>
  <si>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</si>
  <si>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</si>
  <si>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</si>
  <si>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</si>
  <si>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</si>
  <si>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</si>
  <si>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</si>
  <si>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</si>
  <si>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</si>
  <si>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</si>
  <si>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</si>
  <si>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</si>
  <si>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</si>
  <si>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</si>
  <si>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</si>
  <si>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</si>
  <si>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</si>
  <si>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</si>
  <si>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</si>
  <si>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</si>
  <si>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</si>
  <si>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</si>
  <si>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</si>
  <si>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</si>
  <si>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</si>
  <si>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</si>
  <si>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</si>
  <si>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</si>
  <si>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</si>
  <si>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</si>
  <si>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</si>
  <si>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</si>
  <si>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</si>
  <si>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</si>
  <si>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</si>
  <si>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</si>
  <si>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</si>
  <si>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</si>
  <si>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</si>
  <si>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</si>
  <si>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</si>
  <si>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</si>
  <si>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</si>
  <si>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</si>
  <si>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</si>
  <si>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</si>
  <si>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</si>
  <si>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</si>
  <si>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</si>
  <si>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</si>
  <si>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</si>
  <si>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</si>
  <si>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</si>
  <si>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</si>
  <si>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</si>
  <si>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</si>
  <si>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</si>
  <si>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</si>
  <si>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</si>
  <si>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</si>
  <si>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</si>
  <si>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</si>
  <si>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</si>
  <si>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</si>
  <si>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</si>
  <si>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</si>
  <si>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</si>
  <si>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</si>
  <si>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</si>
  <si>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</si>
  <si>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</si>
  <si>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</si>
  <si>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</si>
  <si>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</si>
  <si>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</si>
  <si>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</si>
  <si>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</si>
  <si>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</si>
  <si>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</si>
  <si>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</si>
  <si>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</si>
  <si>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</si>
  <si>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</si>
  <si>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</si>
  <si>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</si>
  <si>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</si>
  <si>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</si>
  <si>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</si>
  <si>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</si>
  <si>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</si>
  <si>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</si>
  <si>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</si>
  <si>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</si>
  <si>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</si>
  <si>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</si>
  <si>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</si>
  <si>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</si>
  <si>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</si>
  <si>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</si>
  <si>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</si>
  <si>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</si>
  <si>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</si>
  <si>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</si>
  <si>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</si>
  <si>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</si>
  <si>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</si>
  <si>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</si>
  <si>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</si>
  <si>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</si>
  <si>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</si>
  <si>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</si>
  <si>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</si>
  <si>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</si>
  <si>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</si>
  <si>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</si>
  <si>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</si>
  <si>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</si>
  <si>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</si>
  <si>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</si>
  <si>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</si>
  <si>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</si>
  <si>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</si>
  <si>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</si>
  <si>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</si>
  <si>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</si>
  <si>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</si>
  <si>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</si>
  <si>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</si>
  <si>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</si>
  <si>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</si>
  <si>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</si>
  <si>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</si>
  <si>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</si>
  <si>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</si>
  <si>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</si>
  <si>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</si>
  <si>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</si>
  <si>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</si>
  <si>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</si>
  <si>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</si>
  <si>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</si>
  <si>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</si>
  <si>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</si>
  <si>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</si>
  <si>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</si>
  <si>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</si>
  <si>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</si>
  <si>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</si>
  <si>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</si>
  <si>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</si>
  <si>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</si>
  <si>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</si>
  <si>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</si>
  <si>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</si>
  <si>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</si>
  <si>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</si>
  <si>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</si>
  <si>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</si>
  <si>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</si>
  <si>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</si>
  <si>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</si>
  <si>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</si>
  <si>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</si>
  <si>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</si>
  <si>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</si>
  <si>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</si>
  <si>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</si>
  <si>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</si>
  <si>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</si>
  <si>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</si>
  <si>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</si>
  <si>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</si>
  <si>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</si>
  <si>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</si>
  <si>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</si>
  <si>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</si>
  <si>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</si>
  <si>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</si>
  <si>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</si>
  <si>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</si>
  <si>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</si>
  <si>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</si>
  <si>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</si>
  <si>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</si>
  <si>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</si>
  <si>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</si>
  <si>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</si>
  <si>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</si>
  <si>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</si>
  <si>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</si>
  <si>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</si>
  <si>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</si>
  <si>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</si>
  <si>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</si>
  <si>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</si>
  <si>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</si>
  <si>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</si>
  <si>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</si>
  <si>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</si>
  <si>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</si>
  <si>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</si>
  <si>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</si>
  <si>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</si>
  <si>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</si>
  <si>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</si>
  <si>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</si>
  <si>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</si>
  <si>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</si>
  <si>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</si>
  <si>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</si>
  <si>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</si>
  <si>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</si>
  <si>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</si>
  <si>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52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</si>
  <si>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</si>
  <si>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</si>
  <si>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</si>
  <si>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</si>
  <si>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</si>
  <si>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</si>
  <si>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</si>
  <si>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</si>
  <si>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</si>
  <si>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</si>
  <si>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</si>
  <si>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</si>
  <si>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</si>
  <si>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</si>
  <si>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</si>
  <si>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</si>
  <si>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</si>
  <si>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</si>
  <si>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</si>
  <si>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</si>
  <si>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</si>
  <si>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</si>
  <si>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</si>
  <si>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</si>
  <si>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</si>
  <si>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</si>
  <si>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</si>
  <si>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</si>
  <si>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บูธ บรมราชชนนี - ปิ่นเกล้า วันที่ 1-31 กรกฎาคม  2568</t>
  </si>
  <si>
    <t>สรุปยอดขาย บูธ บรมราชชนนี - ปิ่นเกล้า วันที่ 1-31 กรกฎาคม  2568</t>
  </si>
  <si>
    <t>บูธ บรมราชชนนี - ปิ่นเกล้า วันที่ 1-31  กรกฎาคม  2568</t>
  </si>
  <si>
    <t>มินิบันฝอยทองน้ำสลัด 75 กรัม</t>
  </si>
  <si>
    <t>มินิบันไก่หยองน้ำสลัด  110 กรัม</t>
  </si>
  <si>
    <t>ระบาย</t>
  </si>
  <si>
    <t>แถม</t>
  </si>
  <si>
    <t>ครีมฮอร์น วนิลา เนยสด</t>
  </si>
  <si>
    <t>ครีมฮอร์น ใบเตย เนยสด</t>
  </si>
  <si>
    <t>ครีมฮอร์น ช็อคโกแลต เนยสด</t>
  </si>
  <si>
    <t>เค้กกล้วยหอมเชดด้าซีส 55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</si>
</sst>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0;&#3641;&#3608;%20&#3621;&#3635;&#3614;&#3618;&#3634;%202%20&#3651;&#3627;&#3617;&#3656;%20%20&#3648;&#3604;&#3639;&#3629;&#3609;%20&#3585;.&#3588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56">
          <cell r="J256">
            <v>0</v>
          </cell>
        </row>
      </sheetData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E260" sqref="E260"/>
      <selection pane="bottomLeft" activeCell="E260" sqref="E260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1423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1423</v>
      </c>
      <c r="H240" s="85" t="s">
        <v>1424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1424</v>
      </c>
      <c r="H241" s="85" t="s">
        <v>1425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1413</v>
      </c>
      <c r="D242" s="83" t="s">
        <v>434</v>
      </c>
      <c r="F242" s="84" t="s">
        <v>436</v>
      </c>
      <c r="G242" s="85" t="s">
        <v>1425</v>
      </c>
      <c r="H242" s="85" t="s">
        <v>1426</v>
      </c>
      <c r="I242" s="82" t="s">
        <v>431</v>
      </c>
      <c r="J242" s="86" t="s">
        <v>438</v>
      </c>
      <c r="L242" s="81">
        <v>35</v>
      </c>
    </row>
    <row r="243" spans="1:12" ht="25.5" x14ac:dyDescent="0.55000000000000004">
      <c r="A243" s="82" t="s">
        <v>918</v>
      </c>
      <c r="B243" s="10"/>
      <c r="C243" s="19" t="s">
        <v>1415</v>
      </c>
      <c r="D243" s="10" t="s">
        <v>434</v>
      </c>
      <c r="E243" s="64"/>
      <c r="F243" s="71"/>
      <c r="G243" s="85" t="s">
        <v>1426</v>
      </c>
      <c r="H243" s="85" t="s">
        <v>1427</v>
      </c>
      <c r="I243" s="82" t="s">
        <v>431</v>
      </c>
      <c r="J243" s="86" t="s">
        <v>438</v>
      </c>
      <c r="K243" s="72"/>
      <c r="L243" s="20">
        <v>39</v>
      </c>
    </row>
    <row r="244" spans="1:12" ht="25.5" x14ac:dyDescent="0.55000000000000004">
      <c r="A244" s="82" t="s">
        <v>919</v>
      </c>
      <c r="B244" s="10"/>
      <c r="C244" s="19" t="s">
        <v>1416</v>
      </c>
      <c r="D244" s="10" t="s">
        <v>434</v>
      </c>
      <c r="E244" s="64"/>
      <c r="F244" s="71"/>
      <c r="G244" s="85" t="s">
        <v>1427</v>
      </c>
      <c r="H244" s="85" t="s">
        <v>1428</v>
      </c>
      <c r="I244" s="82" t="s">
        <v>431</v>
      </c>
      <c r="J244" s="86" t="s">
        <v>438</v>
      </c>
      <c r="K244" s="72"/>
      <c r="L244" s="20">
        <v>55</v>
      </c>
    </row>
    <row r="245" spans="1:12" ht="25.5" x14ac:dyDescent="0.55000000000000004">
      <c r="A245" s="82" t="s">
        <v>920</v>
      </c>
      <c r="B245" s="10"/>
      <c r="C245" s="19" t="s">
        <v>1417</v>
      </c>
      <c r="D245" s="10" t="s">
        <v>434</v>
      </c>
      <c r="E245" s="64"/>
      <c r="F245" s="71"/>
      <c r="G245" s="85" t="s">
        <v>1428</v>
      </c>
      <c r="H245" s="85" t="s">
        <v>1429</v>
      </c>
      <c r="I245" s="82" t="s">
        <v>431</v>
      </c>
      <c r="J245" s="86" t="s">
        <v>438</v>
      </c>
      <c r="K245" s="72"/>
      <c r="L245" s="20">
        <v>40</v>
      </c>
    </row>
    <row r="246" spans="1:12" ht="25.5" x14ac:dyDescent="0.55000000000000004">
      <c r="A246" s="82" t="s">
        <v>921</v>
      </c>
      <c r="B246" s="10"/>
      <c r="C246" s="19" t="s">
        <v>1418</v>
      </c>
      <c r="D246" s="10" t="s">
        <v>434</v>
      </c>
      <c r="E246" s="64"/>
      <c r="F246" s="71"/>
      <c r="G246" s="85" t="s">
        <v>1429</v>
      </c>
      <c r="H246" s="85" t="s">
        <v>1430</v>
      </c>
      <c r="I246" s="82" t="s">
        <v>431</v>
      </c>
      <c r="J246" s="86" t="s">
        <v>438</v>
      </c>
      <c r="K246" s="72"/>
      <c r="L246" s="20">
        <v>49</v>
      </c>
    </row>
    <row r="247" spans="1:12" ht="25.5" x14ac:dyDescent="0.55000000000000004">
      <c r="A247" s="82" t="s">
        <v>922</v>
      </c>
      <c r="B247" s="10">
        <v>1007015</v>
      </c>
      <c r="C247" s="19" t="s">
        <v>1419</v>
      </c>
      <c r="D247" s="10" t="s">
        <v>564</v>
      </c>
      <c r="E247" s="64"/>
      <c r="F247" s="71"/>
      <c r="G247" s="85" t="s">
        <v>1430</v>
      </c>
      <c r="H247" s="85" t="s">
        <v>1431</v>
      </c>
      <c r="I247" s="82" t="s">
        <v>431</v>
      </c>
      <c r="J247" s="86" t="s">
        <v>438</v>
      </c>
      <c r="K247" s="72"/>
      <c r="L247" s="20">
        <v>39</v>
      </c>
    </row>
    <row r="248" spans="1:12" ht="25.5" x14ac:dyDescent="0.55000000000000004">
      <c r="A248" s="82" t="s">
        <v>923</v>
      </c>
      <c r="B248" s="10">
        <v>1100042</v>
      </c>
      <c r="C248" s="19" t="s">
        <v>1420</v>
      </c>
      <c r="D248" s="10" t="s">
        <v>434</v>
      </c>
      <c r="E248" s="64"/>
      <c r="F248" s="71"/>
      <c r="G248" s="85" t="s">
        <v>1431</v>
      </c>
      <c r="H248" s="85" t="s">
        <v>1432</v>
      </c>
      <c r="I248" s="82" t="s">
        <v>431</v>
      </c>
      <c r="J248" s="86" t="s">
        <v>438</v>
      </c>
      <c r="K248" s="72"/>
      <c r="L248" s="20">
        <v>50</v>
      </c>
    </row>
    <row r="249" spans="1:12" ht="25.5" x14ac:dyDescent="0.55000000000000004">
      <c r="A249" s="82" t="s">
        <v>925</v>
      </c>
      <c r="B249" s="10">
        <v>1100043</v>
      </c>
      <c r="C249" s="19" t="s">
        <v>1421</v>
      </c>
      <c r="D249" s="10" t="s">
        <v>434</v>
      </c>
      <c r="E249" s="64"/>
      <c r="F249" s="71"/>
      <c r="G249" s="85" t="s">
        <v>1432</v>
      </c>
      <c r="H249" s="85" t="s">
        <v>1433</v>
      </c>
      <c r="I249" s="82" t="s">
        <v>431</v>
      </c>
      <c r="J249" s="86" t="s">
        <v>438</v>
      </c>
      <c r="K249" s="72"/>
      <c r="L249" s="20">
        <v>50</v>
      </c>
    </row>
    <row r="250" spans="1:12" ht="25.5" x14ac:dyDescent="0.55000000000000004">
      <c r="A250" s="82" t="s">
        <v>926</v>
      </c>
      <c r="B250" s="10">
        <v>2005827</v>
      </c>
      <c r="C250" s="19" t="s">
        <v>1422</v>
      </c>
      <c r="D250" s="10" t="s">
        <v>434</v>
      </c>
      <c r="E250" s="64"/>
      <c r="F250" s="71"/>
      <c r="G250" s="85" t="s">
        <v>1433</v>
      </c>
      <c r="H250" s="85" t="s">
        <v>1434</v>
      </c>
      <c r="I250" s="82" t="s">
        <v>431</v>
      </c>
      <c r="J250" s="86" t="s">
        <v>438</v>
      </c>
      <c r="K250" s="72"/>
      <c r="L250" s="20">
        <v>35</v>
      </c>
    </row>
    <row r="251" spans="1:12" x14ac:dyDescent="0.2">
      <c r="A251" s="82" t="s">
        <v>927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1434</v>
      </c>
      <c r="H251" s="85" t="s">
        <v>1435</v>
      </c>
      <c r="I251" s="82" t="s">
        <v>431</v>
      </c>
      <c r="J251" s="86" t="s">
        <v>438</v>
      </c>
    </row>
    <row r="252" spans="1:12" x14ac:dyDescent="0.2">
      <c r="A252" s="82" t="s">
        <v>928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1435</v>
      </c>
      <c r="H252" s="85" t="s">
        <v>1436</v>
      </c>
      <c r="I252" s="82" t="s">
        <v>431</v>
      </c>
      <c r="J252" s="86" t="s">
        <v>438</v>
      </c>
    </row>
    <row r="253" spans="1:12" x14ac:dyDescent="0.2">
      <c r="A253" s="82" t="s">
        <v>929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1436</v>
      </c>
      <c r="H253" s="85" t="s">
        <v>1437</v>
      </c>
      <c r="I253" s="82" t="s">
        <v>431</v>
      </c>
      <c r="J253" s="86" t="s">
        <v>438</v>
      </c>
    </row>
    <row r="254" spans="1:12" x14ac:dyDescent="0.2">
      <c r="A254" s="82" t="s">
        <v>930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1437</v>
      </c>
      <c r="H254" s="85" t="s">
        <v>1438</v>
      </c>
      <c r="I254" s="82" t="s">
        <v>431</v>
      </c>
      <c r="J254" s="86" t="s">
        <v>438</v>
      </c>
    </row>
    <row r="255" spans="1:12" x14ac:dyDescent="0.2">
      <c r="A255" s="82" t="s">
        <v>931</v>
      </c>
      <c r="B255" s="82" t="s">
        <v>932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1438</v>
      </c>
      <c r="H255" s="85" t="s">
        <v>1439</v>
      </c>
      <c r="I255" s="82" t="s">
        <v>431</v>
      </c>
      <c r="J255" s="86" t="s">
        <v>438</v>
      </c>
    </row>
    <row r="256" spans="1:12" x14ac:dyDescent="0.2">
      <c r="A256" s="82" t="s">
        <v>933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1439</v>
      </c>
      <c r="H256" s="85" t="s">
        <v>1440</v>
      </c>
      <c r="I256" s="82" t="s">
        <v>431</v>
      </c>
      <c r="J256" s="86" t="s">
        <v>438</v>
      </c>
    </row>
    <row r="257" spans="1:10" x14ac:dyDescent="0.2">
      <c r="A257" s="82" t="s">
        <v>934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1440</v>
      </c>
      <c r="H257" s="85" t="s">
        <v>1441</v>
      </c>
      <c r="I257" s="82" t="s">
        <v>431</v>
      </c>
      <c r="J257" s="86" t="s">
        <v>438</v>
      </c>
    </row>
    <row r="258" spans="1:10" x14ac:dyDescent="0.2">
      <c r="A258" s="82" t="s">
        <v>935</v>
      </c>
      <c r="B258" s="82" t="s">
        <v>325</v>
      </c>
      <c r="C258" s="82" t="s">
        <v>924</v>
      </c>
      <c r="D258" s="83" t="s">
        <v>434</v>
      </c>
      <c r="E258" s="84" t="s">
        <v>859</v>
      </c>
      <c r="F258" s="84" t="s">
        <v>436</v>
      </c>
      <c r="G258" s="85" t="s">
        <v>1441</v>
      </c>
      <c r="H258" s="85" t="s">
        <v>1442</v>
      </c>
      <c r="I258" s="82" t="s">
        <v>431</v>
      </c>
      <c r="J258" s="86" t="s">
        <v>438</v>
      </c>
    </row>
    <row r="259" spans="1:10" x14ac:dyDescent="0.2">
      <c r="A259" s="82" t="s">
        <v>936</v>
      </c>
      <c r="B259" s="82" t="s">
        <v>326</v>
      </c>
      <c r="C259" s="82" t="s">
        <v>924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937</v>
      </c>
      <c r="B260" s="82" t="s">
        <v>327</v>
      </c>
      <c r="C260" s="82" t="s">
        <v>924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938</v>
      </c>
      <c r="B261" s="82" t="s">
        <v>328</v>
      </c>
      <c r="C261" s="82" t="s">
        <v>924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939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940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941</v>
      </c>
      <c r="B264" s="82" t="s">
        <v>329</v>
      </c>
      <c r="C264" s="82" t="s">
        <v>924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942</v>
      </c>
      <c r="B265" s="82" t="s">
        <v>330</v>
      </c>
      <c r="C265" s="82" t="s">
        <v>924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943</v>
      </c>
      <c r="B266" s="82" t="s">
        <v>331</v>
      </c>
      <c r="C266" s="82" t="s">
        <v>924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944</v>
      </c>
      <c r="B267" s="82" t="s">
        <v>332</v>
      </c>
      <c r="C267" s="82" t="s">
        <v>924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945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946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947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948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949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950</v>
      </c>
      <c r="B273" s="82" t="s">
        <v>333</v>
      </c>
      <c r="C273" s="82" t="s">
        <v>924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951</v>
      </c>
      <c r="B274" s="82" t="s">
        <v>952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953</v>
      </c>
      <c r="B275" s="82" t="s">
        <v>954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955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956</v>
      </c>
      <c r="B277" s="82" t="s">
        <v>334</v>
      </c>
      <c r="C277" s="82" t="s">
        <v>924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957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958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959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960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961</v>
      </c>
      <c r="B282" s="82" t="s">
        <v>962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963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964</v>
      </c>
      <c r="B284" s="82" t="s">
        <v>335</v>
      </c>
      <c r="C284" s="82" t="s">
        <v>924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965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966</v>
      </c>
      <c r="B286" s="82" t="s">
        <v>336</v>
      </c>
      <c r="C286" s="82" t="s">
        <v>924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967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968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969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970</v>
      </c>
      <c r="B290" s="82" t="s">
        <v>971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972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973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974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975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976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977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978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979</v>
      </c>
      <c r="B298" s="82" t="s">
        <v>980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981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982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983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984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985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986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987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988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989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990</v>
      </c>
      <c r="B308" s="82" t="s">
        <v>337</v>
      </c>
      <c r="C308" s="82" t="s">
        <v>924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991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992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993</v>
      </c>
      <c r="B311" s="82" t="s">
        <v>994</v>
      </c>
      <c r="C311" s="82" t="s">
        <v>924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995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996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997</v>
      </c>
      <c r="B314" s="82" t="s">
        <v>338</v>
      </c>
      <c r="C314" s="82" t="s">
        <v>924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998</v>
      </c>
      <c r="B315" s="82" t="s">
        <v>999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1000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1001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1002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1003</v>
      </c>
      <c r="B319" s="82" t="s">
        <v>1004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1005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1006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1007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1008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1009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1010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1011</v>
      </c>
      <c r="B326" s="82" t="s">
        <v>339</v>
      </c>
      <c r="C326" s="82" t="s">
        <v>924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1012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1013</v>
      </c>
      <c r="B328" s="82" t="s">
        <v>1014</v>
      </c>
      <c r="C328" s="82" t="s">
        <v>924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1015</v>
      </c>
      <c r="B329" s="82" t="s">
        <v>1016</v>
      </c>
      <c r="C329" s="82" t="s">
        <v>924</v>
      </c>
      <c r="D329" s="83" t="s">
        <v>434</v>
      </c>
      <c r="E329" s="84" t="s">
        <v>1017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1018</v>
      </c>
      <c r="B330" s="82" t="s">
        <v>1019</v>
      </c>
      <c r="C330" s="82" t="s">
        <v>924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1020</v>
      </c>
      <c r="B331" s="82" t="s">
        <v>1021</v>
      </c>
      <c r="C331" s="82" t="s">
        <v>924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1022</v>
      </c>
      <c r="B332" s="82" t="s">
        <v>340</v>
      </c>
      <c r="C332" s="82" t="s">
        <v>924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1023</v>
      </c>
      <c r="B333" s="82" t="s">
        <v>1024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1025</v>
      </c>
      <c r="B334" s="82" t="s">
        <v>1026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1027</v>
      </c>
      <c r="J334" s="86" t="s">
        <v>438</v>
      </c>
    </row>
    <row r="335" spans="1:10" x14ac:dyDescent="0.2">
      <c r="A335" s="82" t="s">
        <v>1028</v>
      </c>
      <c r="B335" s="82" t="s">
        <v>1029</v>
      </c>
      <c r="C335" s="82" t="s">
        <v>559</v>
      </c>
      <c r="D335" s="83" t="s">
        <v>434</v>
      </c>
      <c r="E335" s="84" t="s">
        <v>557</v>
      </c>
      <c r="F335" s="84" t="s">
        <v>1030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1031</v>
      </c>
      <c r="B336" s="82" t="s">
        <v>1032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1027</v>
      </c>
      <c r="J336" s="86" t="s">
        <v>438</v>
      </c>
    </row>
    <row r="337" spans="1:10" x14ac:dyDescent="0.2">
      <c r="A337" s="82" t="s">
        <v>1033</v>
      </c>
      <c r="B337" s="82" t="s">
        <v>1034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1027</v>
      </c>
      <c r="J337" s="86" t="s">
        <v>438</v>
      </c>
    </row>
    <row r="338" spans="1:10" x14ac:dyDescent="0.2">
      <c r="A338" s="82" t="s">
        <v>1035</v>
      </c>
      <c r="B338" s="82" t="s">
        <v>1036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1027</v>
      </c>
      <c r="J338" s="86" t="s">
        <v>438</v>
      </c>
    </row>
    <row r="339" spans="1:10" x14ac:dyDescent="0.2">
      <c r="A339" s="82" t="s">
        <v>1037</v>
      </c>
      <c r="B339" s="82" t="s">
        <v>1038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1039</v>
      </c>
      <c r="B340" s="82" t="s">
        <v>1040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1041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1042</v>
      </c>
      <c r="B342" s="82" t="s">
        <v>1043</v>
      </c>
      <c r="C342" s="82" t="s">
        <v>924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1044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1045</v>
      </c>
      <c r="B344" s="82" t="s">
        <v>1046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1047</v>
      </c>
      <c r="B345" s="82" t="s">
        <v>1048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1049</v>
      </c>
      <c r="B346" s="82" t="s">
        <v>1050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1051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1052</v>
      </c>
      <c r="B348" s="82" t="s">
        <v>1053</v>
      </c>
      <c r="C348" s="82" t="s">
        <v>924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1054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1055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1056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1057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1058</v>
      </c>
      <c r="B353" s="82" t="s">
        <v>1059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1060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1061</v>
      </c>
      <c r="B355" s="82" t="s">
        <v>1062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1063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1064</v>
      </c>
      <c r="B357" s="82" t="s">
        <v>1065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1066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1067</v>
      </c>
      <c r="B359" s="82" t="s">
        <v>1068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1069</v>
      </c>
      <c r="B360" s="82" t="s">
        <v>1070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1071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1072</v>
      </c>
      <c r="B362" s="82" t="s">
        <v>1073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1074</v>
      </c>
      <c r="B363" s="82" t="s">
        <v>1075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1076</v>
      </c>
      <c r="B364" s="82" t="s">
        <v>1077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1078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1079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1080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1081</v>
      </c>
      <c r="B368" s="82" t="s">
        <v>1082</v>
      </c>
      <c r="C368" s="82" t="s">
        <v>899</v>
      </c>
      <c r="D368" s="83" t="s">
        <v>434</v>
      </c>
      <c r="E368" s="84" t="s">
        <v>1083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1084</v>
      </c>
      <c r="B369" s="82" t="s">
        <v>1085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1086</v>
      </c>
      <c r="B370" s="82" t="s">
        <v>1087</v>
      </c>
      <c r="C370" s="82" t="s">
        <v>899</v>
      </c>
      <c r="D370" s="83" t="s">
        <v>434</v>
      </c>
      <c r="E370" s="84" t="s">
        <v>1083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1088</v>
      </c>
      <c r="B371" s="82" t="s">
        <v>1089</v>
      </c>
      <c r="C371" s="82" t="s">
        <v>899</v>
      </c>
      <c r="D371" s="83" t="s">
        <v>434</v>
      </c>
      <c r="E371" s="84" t="s">
        <v>859</v>
      </c>
      <c r="F371" s="84" t="s">
        <v>1090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1091</v>
      </c>
      <c r="B372" s="82" t="s">
        <v>1092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1093</v>
      </c>
      <c r="B373" s="82" t="s">
        <v>1094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1095</v>
      </c>
      <c r="B374" s="82" t="s">
        <v>1096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1097</v>
      </c>
      <c r="B375" s="82" t="s">
        <v>1098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1099</v>
      </c>
      <c r="B376" s="82" t="s">
        <v>1100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1101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1102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1103</v>
      </c>
      <c r="B379" s="82" t="s">
        <v>1104</v>
      </c>
      <c r="C379" s="82" t="s">
        <v>899</v>
      </c>
      <c r="D379" s="83" t="s">
        <v>434</v>
      </c>
      <c r="E379" s="84" t="s">
        <v>1083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1105</v>
      </c>
      <c r="B380" s="82" t="s">
        <v>1106</v>
      </c>
      <c r="C380" s="82" t="s">
        <v>899</v>
      </c>
      <c r="D380" s="83" t="s">
        <v>434</v>
      </c>
      <c r="E380" s="84" t="s">
        <v>1083</v>
      </c>
      <c r="F380" s="84" t="s">
        <v>1107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1108</v>
      </c>
      <c r="B381" s="82" t="s">
        <v>1109</v>
      </c>
      <c r="C381" s="82" t="s">
        <v>899</v>
      </c>
      <c r="D381" s="83" t="s">
        <v>434</v>
      </c>
      <c r="E381" s="84" t="s">
        <v>1083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1110</v>
      </c>
      <c r="B382" s="82" t="s">
        <v>1111</v>
      </c>
      <c r="C382" s="82" t="s">
        <v>899</v>
      </c>
      <c r="D382" s="83" t="s">
        <v>434</v>
      </c>
      <c r="E382" s="84" t="s">
        <v>1083</v>
      </c>
      <c r="F382" s="84" t="s">
        <v>1107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1112</v>
      </c>
      <c r="B383" s="82" t="s">
        <v>1113</v>
      </c>
      <c r="C383" s="82" t="s">
        <v>899</v>
      </c>
      <c r="D383" s="83" t="s">
        <v>434</v>
      </c>
      <c r="E383" s="84" t="s">
        <v>1083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1114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1115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1116</v>
      </c>
      <c r="B386" s="82" t="s">
        <v>1117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1118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1119</v>
      </c>
      <c r="B388" s="82" t="s">
        <v>1120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1121</v>
      </c>
      <c r="B389" s="82" t="s">
        <v>1122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1123</v>
      </c>
      <c r="B390" s="82" t="s">
        <v>1124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1125</v>
      </c>
      <c r="B391" s="82" t="s">
        <v>1126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1127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1128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1129</v>
      </c>
      <c r="B394" s="82" t="s">
        <v>1130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1131</v>
      </c>
      <c r="B395" s="82" t="s">
        <v>1132</v>
      </c>
      <c r="C395" s="82" t="s">
        <v>924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1133</v>
      </c>
      <c r="B396" s="82" t="s">
        <v>1134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1135</v>
      </c>
      <c r="B397" s="82" t="s">
        <v>1136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1137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1138</v>
      </c>
      <c r="B399" s="82" t="s">
        <v>1139</v>
      </c>
      <c r="C399" s="82" t="s">
        <v>559</v>
      </c>
      <c r="D399" s="83" t="s">
        <v>564</v>
      </c>
      <c r="E399" s="84" t="s">
        <v>1140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1141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1142</v>
      </c>
      <c r="B401" s="82" t="s">
        <v>1143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1144</v>
      </c>
      <c r="B402" s="82" t="s">
        <v>1145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1146</v>
      </c>
      <c r="B403" s="82" t="s">
        <v>1147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1148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1149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1150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1151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1152</v>
      </c>
      <c r="B408" s="82" t="s">
        <v>1153</v>
      </c>
      <c r="C408" s="82" t="s">
        <v>1154</v>
      </c>
      <c r="D408" s="83" t="s">
        <v>613</v>
      </c>
      <c r="E408" s="84" t="s">
        <v>1090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1155</v>
      </c>
      <c r="B409" s="82" t="s">
        <v>1156</v>
      </c>
      <c r="C409" s="82" t="s">
        <v>1154</v>
      </c>
      <c r="D409" s="83" t="s">
        <v>613</v>
      </c>
      <c r="E409" s="84" t="s">
        <v>1090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1157</v>
      </c>
      <c r="B410" s="82" t="s">
        <v>173</v>
      </c>
      <c r="C410" s="82" t="s">
        <v>1154</v>
      </c>
      <c r="D410" s="83" t="s">
        <v>613</v>
      </c>
      <c r="E410" s="84" t="s">
        <v>1090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1158</v>
      </c>
      <c r="B411" s="82" t="s">
        <v>170</v>
      </c>
      <c r="C411" s="82" t="s">
        <v>1154</v>
      </c>
      <c r="D411" s="83" t="s">
        <v>613</v>
      </c>
      <c r="E411" s="84" t="s">
        <v>1159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1160</v>
      </c>
      <c r="B412" s="82" t="s">
        <v>174</v>
      </c>
      <c r="C412" s="82" t="s">
        <v>1154</v>
      </c>
      <c r="D412" s="83" t="s">
        <v>584</v>
      </c>
      <c r="E412" s="84" t="s">
        <v>1090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1161</v>
      </c>
      <c r="B413" s="82" t="s">
        <v>1162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1163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1164</v>
      </c>
      <c r="B415" s="82" t="s">
        <v>1165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1166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1167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1168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1169</v>
      </c>
      <c r="B419" s="82" t="s">
        <v>1170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1171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1172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1173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1174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1175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1176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1177</v>
      </c>
      <c r="B426" s="82" t="s">
        <v>1178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1179</v>
      </c>
      <c r="B427" s="82" t="s">
        <v>1180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1181</v>
      </c>
      <c r="B428" s="82" t="s">
        <v>1182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1183</v>
      </c>
      <c r="B429" s="82" t="s">
        <v>1184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1185</v>
      </c>
      <c r="B430" s="82" t="s">
        <v>1186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1187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1188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1189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1190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1191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1192</v>
      </c>
      <c r="B436" s="82" t="s">
        <v>1193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1194</v>
      </c>
      <c r="B437" s="82" t="s">
        <v>1195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1196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1197</v>
      </c>
      <c r="B439" s="82" t="s">
        <v>1198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1199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1200</v>
      </c>
      <c r="B441" s="82" t="s">
        <v>1201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1202</v>
      </c>
      <c r="B442" s="82" t="s">
        <v>1203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1204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1205</v>
      </c>
      <c r="B444" s="82" t="s">
        <v>1206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1207</v>
      </c>
      <c r="B445" s="82" t="s">
        <v>1208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1209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1210</v>
      </c>
      <c r="B447" s="82" t="s">
        <v>1211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1212</v>
      </c>
      <c r="B448" s="82" t="s">
        <v>1213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1214</v>
      </c>
      <c r="B449" s="82" t="s">
        <v>1215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1216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1217</v>
      </c>
      <c r="B451" s="82" t="s">
        <v>1218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1219</v>
      </c>
      <c r="B452" s="82" t="s">
        <v>1220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1221</v>
      </c>
      <c r="B453" s="82" t="s">
        <v>1222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1223</v>
      </c>
      <c r="B454" s="82" t="s">
        <v>1224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1225</v>
      </c>
      <c r="B455" s="82" t="s">
        <v>1226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1227</v>
      </c>
      <c r="B456" s="82" t="s">
        <v>1228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1229</v>
      </c>
      <c r="B457" s="82" t="s">
        <v>1230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1231</v>
      </c>
      <c r="B458" s="82" t="s">
        <v>1232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1233</v>
      </c>
      <c r="B459" s="82" t="s">
        <v>1203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1234</v>
      </c>
      <c r="B460" s="82" t="s">
        <v>1235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1236</v>
      </c>
      <c r="B461" s="82" t="s">
        <v>1237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1238</v>
      </c>
      <c r="B462" s="82" t="s">
        <v>1239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1240</v>
      </c>
      <c r="B463" s="82" t="s">
        <v>1241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1242</v>
      </c>
      <c r="B464" s="82" t="s">
        <v>1243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1244</v>
      </c>
      <c r="B465" s="82" t="s">
        <v>1245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1246</v>
      </c>
      <c r="B466" s="82" t="s">
        <v>1247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1248</v>
      </c>
      <c r="J466" s="86" t="s">
        <v>438</v>
      </c>
    </row>
    <row r="467" spans="1:10" x14ac:dyDescent="0.2">
      <c r="A467" s="82" t="s">
        <v>1249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1250</v>
      </c>
      <c r="J467" s="86" t="s">
        <v>438</v>
      </c>
    </row>
    <row r="468" spans="1:10" x14ac:dyDescent="0.2">
      <c r="A468" s="82" t="s">
        <v>1251</v>
      </c>
      <c r="B468" s="82" t="s">
        <v>1252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1253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1254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1255</v>
      </c>
      <c r="B471" s="82" t="s">
        <v>1256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1257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1258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1259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1260</v>
      </c>
      <c r="B475" s="82" t="s">
        <v>1261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1262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1263</v>
      </c>
      <c r="B477" s="82" t="s">
        <v>1264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1265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1266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1267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1268</v>
      </c>
      <c r="B481" s="82" t="s">
        <v>1269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1270</v>
      </c>
      <c r="B482" s="82" t="s">
        <v>1271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1272</v>
      </c>
      <c r="B483" s="82" t="s">
        <v>1273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1274</v>
      </c>
      <c r="B484" s="82" t="s">
        <v>1275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1276</v>
      </c>
      <c r="B485" s="82" t="s">
        <v>1277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1278</v>
      </c>
      <c r="B486" s="82" t="s">
        <v>1279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1280</v>
      </c>
      <c r="B487" s="82" t="s">
        <v>1281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1282</v>
      </c>
      <c r="B488" s="82" t="s">
        <v>1283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1284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1285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1286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1287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1288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1289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1290</v>
      </c>
      <c r="B495" s="82" t="s">
        <v>1291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1292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1293</v>
      </c>
      <c r="B497" s="82" t="s">
        <v>1294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1295</v>
      </c>
      <c r="B498" s="82" t="s">
        <v>1296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1297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1298</v>
      </c>
      <c r="B500" s="82" t="s">
        <v>1299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1300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1301</v>
      </c>
      <c r="B502" s="82" t="s">
        <v>1302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1303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1304</v>
      </c>
      <c r="B504" s="82" t="s">
        <v>1305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1306</v>
      </c>
      <c r="B505" s="82" t="s">
        <v>1307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1308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1309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1310</v>
      </c>
      <c r="B508" s="82" t="s">
        <v>1311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1312</v>
      </c>
      <c r="B509" s="82" t="s">
        <v>1313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1314</v>
      </c>
      <c r="B510" s="82" t="s">
        <v>1315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1316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1317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1318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1319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1320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1321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1322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1323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1324</v>
      </c>
      <c r="B519" s="82" t="s">
        <v>344</v>
      </c>
      <c r="C519" s="82" t="s">
        <v>633</v>
      </c>
      <c r="D519" s="83" t="s">
        <v>434</v>
      </c>
      <c r="E519" s="84" t="s">
        <v>1017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1325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1326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1327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1328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1329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1330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1331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1332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1333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1334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1335</v>
      </c>
      <c r="B530" s="82" t="s">
        <v>1336</v>
      </c>
      <c r="C530" s="82" t="s">
        <v>1154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1337</v>
      </c>
      <c r="B531" s="82" t="s">
        <v>115</v>
      </c>
      <c r="C531" s="82" t="s">
        <v>1154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1338</v>
      </c>
      <c r="B532" s="82" t="s">
        <v>1339</v>
      </c>
      <c r="C532" s="82" t="s">
        <v>1154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1340</v>
      </c>
      <c r="B533" s="82" t="s">
        <v>1341</v>
      </c>
      <c r="C533" s="82" t="s">
        <v>583</v>
      </c>
      <c r="D533" s="83" t="s">
        <v>1342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1343</v>
      </c>
      <c r="B534" s="82" t="s">
        <v>1344</v>
      </c>
      <c r="C534" s="82" t="s">
        <v>583</v>
      </c>
      <c r="D534" s="83" t="s">
        <v>1342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1345</v>
      </c>
      <c r="B535" s="82" t="s">
        <v>1346</v>
      </c>
      <c r="C535" s="82" t="s">
        <v>583</v>
      </c>
      <c r="D535" s="83" t="s">
        <v>1342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1347</v>
      </c>
      <c r="J535" s="86" t="s">
        <v>438</v>
      </c>
    </row>
    <row r="536" spans="1:10" x14ac:dyDescent="0.2">
      <c r="A536" s="82" t="s">
        <v>1348</v>
      </c>
      <c r="B536" s="82" t="s">
        <v>1349</v>
      </c>
      <c r="C536" s="82" t="s">
        <v>899</v>
      </c>
      <c r="D536" s="83" t="s">
        <v>1342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honeticPr fontId="21" type="noConversion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1068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1075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1073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1153</v>
      </c>
    </row>
    <row r="67" spans="1:2" ht="24.75" x14ac:dyDescent="0.5">
      <c r="A67" s="1">
        <v>1113141</v>
      </c>
      <c r="B67" s="2" t="s">
        <v>1156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1413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7"/>
  <sheetViews>
    <sheetView tabSelected="1"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sqref="A1:XFD104857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2.5" style="2" customWidth="1"/>
    <col min="10" max="10" width="13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92"/>
      <c r="P2" s="68"/>
      <c r="Q2" s="122" t="s">
        <v>1444</v>
      </c>
      <c r="R2" s="122"/>
      <c r="S2" s="122"/>
      <c r="T2" s="122"/>
      <c r="U2" s="122"/>
      <c r="V2" s="122"/>
      <c r="W2" s="122"/>
      <c r="X2" s="122"/>
      <c r="Y2" s="122"/>
      <c r="Z2" s="122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1350</v>
      </c>
      <c r="C3" s="128" t="s">
        <v>2</v>
      </c>
      <c r="D3" s="128" t="s">
        <v>1351</v>
      </c>
      <c r="E3" s="128" t="s">
        <v>3</v>
      </c>
      <c r="F3" s="128" t="s">
        <v>4</v>
      </c>
      <c r="G3" s="128" t="s">
        <v>5</v>
      </c>
      <c r="H3" s="77" t="s">
        <v>6</v>
      </c>
      <c r="I3" s="129" t="s">
        <v>273</v>
      </c>
      <c r="J3" s="128" t="s">
        <v>7</v>
      </c>
      <c r="K3" s="165" t="s">
        <v>8</v>
      </c>
      <c r="L3" s="165"/>
      <c r="M3" s="165"/>
      <c r="N3" s="128" t="s">
        <v>9</v>
      </c>
      <c r="O3" s="166" t="s">
        <v>274</v>
      </c>
      <c r="P3" s="168" t="s">
        <v>275</v>
      </c>
      <c r="Q3" s="125" t="s">
        <v>214</v>
      </c>
      <c r="R3" s="125" t="s">
        <v>215</v>
      </c>
      <c r="S3" s="125" t="s">
        <v>10</v>
      </c>
      <c r="T3" s="125" t="s">
        <v>216</v>
      </c>
      <c r="U3" s="125" t="s">
        <v>217</v>
      </c>
      <c r="V3" s="123" t="s">
        <v>218</v>
      </c>
      <c r="W3" s="123" t="s">
        <v>219</v>
      </c>
      <c r="X3" s="123" t="s">
        <v>220</v>
      </c>
      <c r="Y3" s="125" t="s">
        <v>221</v>
      </c>
      <c r="Z3" s="126" t="s">
        <v>222</v>
      </c>
      <c r="AA3" s="161" t="s">
        <v>1357</v>
      </c>
      <c r="AB3" s="162" t="s">
        <v>1358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30"/>
      <c r="J4" s="128"/>
      <c r="K4" s="63" t="s">
        <v>12</v>
      </c>
      <c r="L4" s="42" t="s">
        <v>13</v>
      </c>
      <c r="M4" s="63" t="s">
        <v>14</v>
      </c>
      <c r="N4" s="128"/>
      <c r="O4" s="167"/>
      <c r="P4" s="169"/>
      <c r="Q4" s="125"/>
      <c r="R4" s="125"/>
      <c r="S4" s="125"/>
      <c r="T4" s="125"/>
      <c r="U4" s="125"/>
      <c r="V4" s="124"/>
      <c r="W4" s="124"/>
      <c r="X4" s="124"/>
      <c r="Y4" s="125"/>
      <c r="Z4" s="127"/>
      <c r="AA4" s="161"/>
      <c r="AB4" s="163"/>
    </row>
    <row r="5" spans="1:29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45</v>
      </c>
      <c r="G5" s="43">
        <f t="shared" ref="G5:G85" si="0">+E5+F5</f>
        <v>57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2600</v>
      </c>
      <c r="N5" s="19"/>
      <c r="O5" s="119">
        <v>18.97</v>
      </c>
      <c r="P5" s="79">
        <f>+K5*O5</f>
        <v>986.43999999999994</v>
      </c>
      <c r="Q5" s="45">
        <v>1</v>
      </c>
      <c r="R5" s="46">
        <f>+'1'!N268</f>
        <v>2250</v>
      </c>
      <c r="S5" s="46">
        <f>+'1'!N273</f>
        <v>150</v>
      </c>
      <c r="T5" s="46">
        <f>+'1'!N271</f>
        <v>0</v>
      </c>
      <c r="U5" s="67">
        <f>+'1'!N269</f>
        <v>0</v>
      </c>
      <c r="V5" s="46">
        <f>+'1'!N272</f>
        <v>0</v>
      </c>
      <c r="W5" s="46">
        <f>+'1'!N270</f>
        <v>1610</v>
      </c>
      <c r="X5" s="46">
        <f>+R5-S5-T5-U5-V5-W5</f>
        <v>490</v>
      </c>
      <c r="Y5" s="46">
        <f>+'1'!N275</f>
        <v>490</v>
      </c>
      <c r="Z5" s="47">
        <f>+Y5-X5</f>
        <v>0</v>
      </c>
      <c r="AA5" s="120" t="s">
        <v>1359</v>
      </c>
      <c r="AB5" s="47">
        <f>+W5+Y5</f>
        <v>2100</v>
      </c>
      <c r="AC5" s="58">
        <f>+W5+Y5+Z5</f>
        <v>2100</v>
      </c>
    </row>
    <row r="6" spans="1:29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46">
        <f>+ยกมา!J6</f>
        <v>12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90</v>
      </c>
      <c r="G6" s="43">
        <f t="shared" si="0"/>
        <v>102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79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7900</v>
      </c>
      <c r="N6" s="19"/>
      <c r="O6" s="119">
        <v>36.43</v>
      </c>
      <c r="P6" s="79">
        <f t="shared" ref="P6:P70" si="2">+K6*O6</f>
        <v>2877.97</v>
      </c>
      <c r="Q6" s="45">
        <v>2</v>
      </c>
      <c r="R6" s="46">
        <f>+'2'!N268</f>
        <v>2430</v>
      </c>
      <c r="S6" s="46">
        <f>+'2'!N273</f>
        <v>313</v>
      </c>
      <c r="T6" s="46">
        <f>+'2'!N271</f>
        <v>0</v>
      </c>
      <c r="U6" s="67">
        <f>+'2'!N269</f>
        <v>0</v>
      </c>
      <c r="V6" s="46">
        <f>+'2'!N272</f>
        <v>0</v>
      </c>
      <c r="W6" s="46">
        <f>+'2'!N270</f>
        <v>1230</v>
      </c>
      <c r="X6" s="46">
        <f>+R6-S6-T6-U6-V6-W6</f>
        <v>887</v>
      </c>
      <c r="Y6" s="46">
        <f>+'2'!N275</f>
        <v>887</v>
      </c>
      <c r="Z6" s="47">
        <f t="shared" ref="Z6:Z35" si="3">+Y6-X6</f>
        <v>0</v>
      </c>
      <c r="AA6" s="120" t="s">
        <v>1360</v>
      </c>
      <c r="AB6" s="47">
        <f t="shared" ref="AB6:AB35" si="4">+W6+Y6</f>
        <v>2117</v>
      </c>
      <c r="AC6" s="58">
        <f t="shared" ref="AC6:AC35" si="5">+W6+Y6+Z6</f>
        <v>2117</v>
      </c>
    </row>
    <row r="7" spans="1:29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8</v>
      </c>
      <c r="G7" s="43">
        <f t="shared" si="0"/>
        <v>8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2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3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3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150</v>
      </c>
      <c r="N7" s="19"/>
      <c r="O7" s="90">
        <v>26.11</v>
      </c>
      <c r="P7" s="79">
        <f t="shared" si="2"/>
        <v>78.33</v>
      </c>
      <c r="Q7" s="45">
        <v>3</v>
      </c>
      <c r="R7" s="46">
        <f>+'3'!N268</f>
        <v>1655</v>
      </c>
      <c r="S7" s="46">
        <f>+'3'!N273</f>
        <v>110</v>
      </c>
      <c r="T7" s="46">
        <f>+'3'!N271</f>
        <v>0</v>
      </c>
      <c r="U7" s="46">
        <f>+'3'!N269</f>
        <v>0</v>
      </c>
      <c r="V7" s="46">
        <f>+'3'!N272</f>
        <v>0</v>
      </c>
      <c r="W7" s="46">
        <f>+'3'!N270</f>
        <v>700</v>
      </c>
      <c r="X7" s="46">
        <f>+R7-S7-T7-U7-V7-W7</f>
        <v>845</v>
      </c>
      <c r="Y7" s="46">
        <f>+'3'!N275</f>
        <v>845</v>
      </c>
      <c r="Z7" s="47">
        <f>+Y7-X7</f>
        <v>0</v>
      </c>
      <c r="AA7" s="120" t="s">
        <v>1361</v>
      </c>
      <c r="AB7" s="47">
        <f>+W7+Y7</f>
        <v>1545</v>
      </c>
      <c r="AC7" s="58">
        <f t="shared" si="5"/>
        <v>1545</v>
      </c>
    </row>
    <row r="8" spans="1:29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+'4'!N268</f>
        <v>3250</v>
      </c>
      <c r="S8" s="46">
        <f>+'4'!N273</f>
        <v>840</v>
      </c>
      <c r="T8" s="46">
        <f>+'4'!N271</f>
        <v>0</v>
      </c>
      <c r="U8" s="46">
        <f>+'4'!N269</f>
        <v>0</v>
      </c>
      <c r="V8" s="46">
        <f>+'4'!N272</f>
        <v>0</v>
      </c>
      <c r="W8" s="46">
        <f>+'4'!N270</f>
        <v>1080</v>
      </c>
      <c r="X8" s="46">
        <f t="shared" ref="X8" si="6">+R8-S8-T8-U8-V8-W8</f>
        <v>1330</v>
      </c>
      <c r="Y8" s="46">
        <f>+'4'!N275</f>
        <v>1330</v>
      </c>
      <c r="Z8" s="47">
        <f t="shared" si="3"/>
        <v>0</v>
      </c>
      <c r="AA8" s="120" t="s">
        <v>1362</v>
      </c>
      <c r="AB8" s="47">
        <f t="shared" si="4"/>
        <v>2410</v>
      </c>
      <c r="AC8" s="58">
        <f t="shared" si="5"/>
        <v>2410</v>
      </c>
    </row>
    <row r="9" spans="1:29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+'5'!N268</f>
        <v>5730</v>
      </c>
      <c r="S9" s="46">
        <f>+'5'!N273</f>
        <v>1295</v>
      </c>
      <c r="T9" s="46">
        <f>+'5'!N271</f>
        <v>0</v>
      </c>
      <c r="U9" s="46">
        <f>+'5'!N269</f>
        <v>0</v>
      </c>
      <c r="V9" s="46">
        <f>+'5'!N272</f>
        <v>0</v>
      </c>
      <c r="W9" s="46">
        <f>+'5'!N270</f>
        <v>1240</v>
      </c>
      <c r="X9" s="46">
        <f t="shared" ref="X9:X34" si="7">+R9-S9-T9-U9-V9-W9</f>
        <v>3195</v>
      </c>
      <c r="Y9" s="46">
        <f>+'5'!N275</f>
        <v>3195</v>
      </c>
      <c r="Z9" s="47">
        <f t="shared" si="3"/>
        <v>0</v>
      </c>
      <c r="AA9" s="98" t="s">
        <v>1363</v>
      </c>
      <c r="AB9" s="47">
        <f t="shared" si="4"/>
        <v>4435</v>
      </c>
      <c r="AC9" s="58">
        <f t="shared" si="5"/>
        <v>4435</v>
      </c>
    </row>
    <row r="10" spans="1:29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+'6'!N268</f>
        <v>3230</v>
      </c>
      <c r="S10" s="46">
        <f>+'6'!N273</f>
        <v>545</v>
      </c>
      <c r="T10" s="46">
        <f>+'6'!N271</f>
        <v>0</v>
      </c>
      <c r="U10" s="46">
        <f>+'6'!N269</f>
        <v>0</v>
      </c>
      <c r="V10" s="46">
        <f>+'6'!N272</f>
        <v>0</v>
      </c>
      <c r="W10" s="46">
        <f>+'6'!N270</f>
        <v>1520</v>
      </c>
      <c r="X10" s="46">
        <f t="shared" si="7"/>
        <v>1165</v>
      </c>
      <c r="Y10" s="46">
        <f>+'6'!N275</f>
        <v>1165</v>
      </c>
      <c r="Z10" s="47">
        <f t="shared" si="3"/>
        <v>0</v>
      </c>
      <c r="AA10" s="98" t="s">
        <v>1364</v>
      </c>
      <c r="AB10" s="47">
        <f t="shared" si="4"/>
        <v>2685</v>
      </c>
      <c r="AC10" s="58">
        <f t="shared" si="5"/>
        <v>2685</v>
      </c>
    </row>
    <row r="11" spans="1:29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36</v>
      </c>
      <c r="G11" s="43">
        <f t="shared" si="0"/>
        <v>41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8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1650</v>
      </c>
      <c r="N11" s="19"/>
      <c r="O11" s="119">
        <v>19.36</v>
      </c>
      <c r="P11" s="79">
        <f t="shared" si="2"/>
        <v>638.88</v>
      </c>
      <c r="Q11" s="45">
        <v>7</v>
      </c>
      <c r="R11" s="46">
        <f>+'7'!N268</f>
        <v>1350</v>
      </c>
      <c r="S11" s="46">
        <f>+'7'!N273</f>
        <v>185</v>
      </c>
      <c r="T11" s="46">
        <f>+'7'!N271</f>
        <v>0</v>
      </c>
      <c r="U11" s="46">
        <f>+'7'!N269</f>
        <v>0</v>
      </c>
      <c r="V11" s="46">
        <f>+'7'!N272</f>
        <v>0</v>
      </c>
      <c r="W11" s="46">
        <f>+'7'!N270</f>
        <v>370</v>
      </c>
      <c r="X11" s="46">
        <f t="shared" si="7"/>
        <v>795</v>
      </c>
      <c r="Y11" s="46">
        <f>+'7'!N275</f>
        <v>795</v>
      </c>
      <c r="Z11" s="47">
        <f t="shared" si="3"/>
        <v>0</v>
      </c>
      <c r="AA11" s="120" t="s">
        <v>1365</v>
      </c>
      <c r="AB11" s="47">
        <f t="shared" si="4"/>
        <v>1165</v>
      </c>
      <c r="AC11" s="58">
        <f t="shared" si="5"/>
        <v>1165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+'8'!N268</f>
        <v>1320</v>
      </c>
      <c r="S12" s="46">
        <f>+'8'!N273</f>
        <v>180</v>
      </c>
      <c r="T12" s="46">
        <f>+'8'!N271</f>
        <v>0</v>
      </c>
      <c r="U12" s="46">
        <f>+'8'!N269</f>
        <v>0</v>
      </c>
      <c r="V12" s="46">
        <f>+'8'!N272</f>
        <v>0</v>
      </c>
      <c r="W12" s="46">
        <f>+'8'!N270</f>
        <v>675</v>
      </c>
      <c r="X12" s="46">
        <f t="shared" si="7"/>
        <v>465</v>
      </c>
      <c r="Y12" s="46">
        <f>+'8'!N275</f>
        <v>465</v>
      </c>
      <c r="Z12" s="47">
        <f t="shared" si="3"/>
        <v>0</v>
      </c>
      <c r="AA12" s="120" t="s">
        <v>1359</v>
      </c>
      <c r="AB12" s="47">
        <f t="shared" si="4"/>
        <v>1140</v>
      </c>
      <c r="AC12" s="58">
        <f t="shared" si="5"/>
        <v>1140</v>
      </c>
    </row>
    <row r="13" spans="1:29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9">
        <v>19.82</v>
      </c>
      <c r="P13" s="79">
        <f t="shared" si="2"/>
        <v>0</v>
      </c>
      <c r="Q13" s="45">
        <v>9</v>
      </c>
      <c r="R13" s="46">
        <f>+'9'!N268</f>
        <v>3475</v>
      </c>
      <c r="S13" s="46">
        <f>+'9'!N273</f>
        <v>435</v>
      </c>
      <c r="T13" s="46">
        <f>+'9'!N271</f>
        <v>0</v>
      </c>
      <c r="U13" s="46">
        <f>+'9'!N269</f>
        <v>0</v>
      </c>
      <c r="V13" s="46">
        <f>+'9'!N272</f>
        <v>0</v>
      </c>
      <c r="W13" s="46">
        <f>+'9'!N270</f>
        <v>1880</v>
      </c>
      <c r="X13" s="46">
        <f>+R13-S13-T13-U13-V13-W13</f>
        <v>1160</v>
      </c>
      <c r="Y13" s="46">
        <f>+'9'!N275</f>
        <v>1160</v>
      </c>
      <c r="Z13" s="47">
        <f t="shared" si="3"/>
        <v>0</v>
      </c>
      <c r="AA13" s="120" t="s">
        <v>1360</v>
      </c>
      <c r="AB13" s="47">
        <f t="shared" si="4"/>
        <v>3040</v>
      </c>
      <c r="AC13" s="58">
        <f t="shared" si="5"/>
        <v>3040</v>
      </c>
    </row>
    <row r="14" spans="1:29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9">
        <v>19.41</v>
      </c>
      <c r="P14" s="79">
        <f t="shared" si="2"/>
        <v>0</v>
      </c>
      <c r="Q14" s="45">
        <v>10</v>
      </c>
      <c r="R14" s="46">
        <f>+'10'!N268</f>
        <v>4135</v>
      </c>
      <c r="S14" s="46">
        <f>+'10'!N273</f>
        <v>310</v>
      </c>
      <c r="T14" s="46">
        <f>+'10'!N271</f>
        <v>0</v>
      </c>
      <c r="U14" s="46">
        <f>+'10'!N269</f>
        <v>0</v>
      </c>
      <c r="V14" s="46">
        <f>+'10'!N272</f>
        <v>0</v>
      </c>
      <c r="W14" s="46">
        <f>+'10'!N270</f>
        <v>1240</v>
      </c>
      <c r="X14" s="46">
        <f t="shared" si="7"/>
        <v>2585</v>
      </c>
      <c r="Y14" s="46">
        <f>+'10'!N275</f>
        <v>2585</v>
      </c>
      <c r="Z14" s="47">
        <f t="shared" si="3"/>
        <v>0</v>
      </c>
      <c r="AA14" s="120" t="s">
        <v>1361</v>
      </c>
      <c r="AB14" s="47">
        <f t="shared" si="4"/>
        <v>3825</v>
      </c>
      <c r="AC14" s="58">
        <f t="shared" si="5"/>
        <v>3825</v>
      </c>
    </row>
    <row r="15" spans="1:29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46">
        <f>+ยกมา!J15</f>
        <v>6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17</v>
      </c>
      <c r="G15" s="43">
        <f t="shared" si="0"/>
        <v>23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4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4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15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750</v>
      </c>
      <c r="N15" s="19"/>
      <c r="O15" s="119">
        <v>22.41</v>
      </c>
      <c r="P15" s="79">
        <f t="shared" si="2"/>
        <v>336.15</v>
      </c>
      <c r="Q15" s="45">
        <v>11</v>
      </c>
      <c r="R15" s="46">
        <f>+'11'!N268</f>
        <v>1545</v>
      </c>
      <c r="S15" s="46">
        <f>+'11'!N273</f>
        <v>185</v>
      </c>
      <c r="T15" s="46">
        <f>+'11'!N271</f>
        <v>0</v>
      </c>
      <c r="U15" s="46">
        <f>+'11'!N269</f>
        <v>0</v>
      </c>
      <c r="V15" s="46">
        <f>+'11'!N272</f>
        <v>0</v>
      </c>
      <c r="W15" s="46">
        <f>+'11'!N270</f>
        <v>205</v>
      </c>
      <c r="X15" s="46">
        <f t="shared" si="7"/>
        <v>1155</v>
      </c>
      <c r="Y15" s="46">
        <f>+'11'!N275</f>
        <v>1155</v>
      </c>
      <c r="Z15" s="47">
        <f t="shared" si="3"/>
        <v>0</v>
      </c>
      <c r="AA15" s="120" t="s">
        <v>1362</v>
      </c>
      <c r="AB15" s="47">
        <f t="shared" si="4"/>
        <v>1360</v>
      </c>
      <c r="AC15" s="58">
        <f t="shared" si="5"/>
        <v>1360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+'12'!N268</f>
        <v>5125</v>
      </c>
      <c r="S16" s="46">
        <f>+'12'!N273</f>
        <v>1437</v>
      </c>
      <c r="T16" s="46">
        <f>+'12'!N271</f>
        <v>0</v>
      </c>
      <c r="U16" s="67">
        <f>+'12'!N269</f>
        <v>0</v>
      </c>
      <c r="V16" s="46">
        <f>+'12'!N272</f>
        <v>0</v>
      </c>
      <c r="W16" s="46">
        <f>+'12'!N270</f>
        <v>3048</v>
      </c>
      <c r="X16" s="46">
        <f t="shared" si="7"/>
        <v>640</v>
      </c>
      <c r="Y16" s="46">
        <f>+'12'!N275</f>
        <v>640</v>
      </c>
      <c r="Z16" s="47">
        <f t="shared" si="3"/>
        <v>0</v>
      </c>
      <c r="AA16" s="98" t="s">
        <v>1363</v>
      </c>
      <c r="AB16" s="47">
        <f t="shared" si="4"/>
        <v>3688</v>
      </c>
      <c r="AC16" s="58">
        <f t="shared" si="5"/>
        <v>3688</v>
      </c>
    </row>
    <row r="17" spans="1:29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9">
        <v>4</v>
      </c>
      <c r="P17" s="79">
        <f t="shared" si="2"/>
        <v>0</v>
      </c>
      <c r="Q17" s="45">
        <v>13</v>
      </c>
      <c r="R17" s="46">
        <f>+'13'!N268</f>
        <v>2010</v>
      </c>
      <c r="S17" s="46">
        <f>+'13'!N273</f>
        <v>370</v>
      </c>
      <c r="T17" s="46">
        <f>+'13'!N271</f>
        <v>0</v>
      </c>
      <c r="U17" s="67">
        <f>+'13'!N269</f>
        <v>0</v>
      </c>
      <c r="V17" s="46">
        <f>+'13'!N272</f>
        <v>0</v>
      </c>
      <c r="W17" s="46">
        <f>+'13'!N270</f>
        <v>685</v>
      </c>
      <c r="X17" s="46">
        <f>+R17-S17-T17-U17-V17-W17</f>
        <v>955</v>
      </c>
      <c r="Y17" s="46">
        <f>+'13'!N275</f>
        <v>955</v>
      </c>
      <c r="Z17" s="47">
        <f t="shared" si="3"/>
        <v>0</v>
      </c>
      <c r="AA17" s="98" t="s">
        <v>1364</v>
      </c>
      <c r="AB17" s="47">
        <f t="shared" si="4"/>
        <v>1640</v>
      </c>
      <c r="AC17" s="58">
        <f t="shared" si="5"/>
        <v>1640</v>
      </c>
    </row>
    <row r="18" spans="1:29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46">
        <f>+ยกมา!J18</f>
        <v>7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34</v>
      </c>
      <c r="G18" s="43">
        <f t="shared" si="0"/>
        <v>41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1700</v>
      </c>
      <c r="N18" s="19"/>
      <c r="O18" s="119">
        <v>19.12</v>
      </c>
      <c r="P18" s="79">
        <f t="shared" si="2"/>
        <v>650.08000000000004</v>
      </c>
      <c r="Q18" s="45">
        <v>14</v>
      </c>
      <c r="R18" s="46">
        <f>+'14'!N268</f>
        <v>1580</v>
      </c>
      <c r="S18" s="46">
        <f>+'14'!N273</f>
        <v>0</v>
      </c>
      <c r="T18" s="46">
        <f>+'14'!N271</f>
        <v>0</v>
      </c>
      <c r="U18" s="67">
        <f>+'14'!N269</f>
        <v>0</v>
      </c>
      <c r="V18" s="46">
        <f>+'14'!N272</f>
        <v>0</v>
      </c>
      <c r="W18" s="46">
        <f>+'14'!N270</f>
        <v>1105</v>
      </c>
      <c r="X18" s="46">
        <f t="shared" si="7"/>
        <v>475</v>
      </c>
      <c r="Y18" s="46">
        <f>+'14'!N275</f>
        <v>475</v>
      </c>
      <c r="Z18" s="47">
        <f t="shared" si="3"/>
        <v>0</v>
      </c>
      <c r="AA18" s="120" t="s">
        <v>1365</v>
      </c>
      <c r="AB18" s="99">
        <f t="shared" si="4"/>
        <v>1580</v>
      </c>
      <c r="AC18" s="58">
        <f t="shared" si="5"/>
        <v>1580</v>
      </c>
    </row>
    <row r="19" spans="1:29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9">
        <v>20.37</v>
      </c>
      <c r="P19" s="79">
        <f t="shared" si="2"/>
        <v>0</v>
      </c>
      <c r="Q19" s="45">
        <v>15</v>
      </c>
      <c r="R19" s="46">
        <f>+'15'!N268</f>
        <v>1630</v>
      </c>
      <c r="S19" s="46">
        <f>+'15'!N273</f>
        <v>460</v>
      </c>
      <c r="T19" s="46">
        <f>+'15'!N271</f>
        <v>0</v>
      </c>
      <c r="U19" s="67">
        <f>+'15'!N269</f>
        <v>0</v>
      </c>
      <c r="V19" s="46">
        <f>+'15'!N272</f>
        <v>0</v>
      </c>
      <c r="W19" s="46">
        <f>+'15'!N270</f>
        <v>740</v>
      </c>
      <c r="X19" s="46">
        <f t="shared" si="7"/>
        <v>430</v>
      </c>
      <c r="Y19" s="46">
        <f>+'15'!N275</f>
        <v>430</v>
      </c>
      <c r="Z19" s="47">
        <f t="shared" si="3"/>
        <v>0</v>
      </c>
      <c r="AA19" s="120" t="s">
        <v>1359</v>
      </c>
      <c r="AB19" s="47">
        <f t="shared" si="4"/>
        <v>1170</v>
      </c>
      <c r="AC19" s="58">
        <f t="shared" si="5"/>
        <v>1170</v>
      </c>
    </row>
    <row r="20" spans="1:29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19</v>
      </c>
      <c r="G20" s="43">
        <f t="shared" si="0"/>
        <v>22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1235</v>
      </c>
      <c r="N20" s="19"/>
      <c r="O20" s="90">
        <v>22.25</v>
      </c>
      <c r="P20" s="79">
        <f t="shared" si="2"/>
        <v>422.75</v>
      </c>
      <c r="Q20" s="45">
        <v>16</v>
      </c>
      <c r="R20" s="46">
        <f>+'16'!N268</f>
        <v>1650</v>
      </c>
      <c r="S20" s="46">
        <f>+'16'!N273</f>
        <v>160</v>
      </c>
      <c r="T20" s="46">
        <f>+'16'!N271</f>
        <v>0</v>
      </c>
      <c r="U20" s="67">
        <f>+'16'!N269</f>
        <v>0</v>
      </c>
      <c r="V20" s="46">
        <f>+'16'!N272</f>
        <v>0</v>
      </c>
      <c r="W20" s="46">
        <f>+'16'!N270</f>
        <v>1220</v>
      </c>
      <c r="X20" s="46">
        <f t="shared" si="7"/>
        <v>270</v>
      </c>
      <c r="Y20" s="46">
        <f>+'16'!N275</f>
        <v>270</v>
      </c>
      <c r="Z20" s="47">
        <f t="shared" si="3"/>
        <v>0</v>
      </c>
      <c r="AA20" s="120" t="s">
        <v>1360</v>
      </c>
      <c r="AB20" s="47">
        <f t="shared" si="4"/>
        <v>1490</v>
      </c>
      <c r="AC20" s="58">
        <f t="shared" si="5"/>
        <v>1490</v>
      </c>
    </row>
    <row r="21" spans="1:29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+'17'!N268</f>
        <v>1465</v>
      </c>
      <c r="S21" s="46">
        <f>+'17'!N273</f>
        <v>254</v>
      </c>
      <c r="T21" s="46">
        <f>+'17'!N271</f>
        <v>0</v>
      </c>
      <c r="U21" s="67">
        <f>+'17'!N269</f>
        <v>0</v>
      </c>
      <c r="V21" s="46">
        <f>+'17'!N272</f>
        <v>0</v>
      </c>
      <c r="W21" s="46">
        <f>+'17'!N270</f>
        <v>756</v>
      </c>
      <c r="X21" s="46">
        <f t="shared" si="7"/>
        <v>455</v>
      </c>
      <c r="Y21" s="46">
        <f>+'17'!N275</f>
        <v>455</v>
      </c>
      <c r="Z21" s="47">
        <f t="shared" si="3"/>
        <v>0</v>
      </c>
      <c r="AA21" s="120" t="s">
        <v>1361</v>
      </c>
      <c r="AB21" s="47">
        <f t="shared" si="4"/>
        <v>1211</v>
      </c>
      <c r="AC21" s="58">
        <f t="shared" si="5"/>
        <v>1211</v>
      </c>
    </row>
    <row r="22" spans="1:29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46">
        <f>+ยกมา!J22</f>
        <v>8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48</v>
      </c>
      <c r="G22" s="43">
        <f t="shared" si="0"/>
        <v>56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5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4700</v>
      </c>
      <c r="N22" s="19"/>
      <c r="O22" s="119">
        <v>27.98</v>
      </c>
      <c r="P22" s="79">
        <f t="shared" si="2"/>
        <v>1315.06</v>
      </c>
      <c r="Q22" s="45">
        <v>18</v>
      </c>
      <c r="R22" s="46">
        <f>+'18'!N268</f>
        <v>2445</v>
      </c>
      <c r="S22" s="46">
        <f>+'18'!N273</f>
        <v>418</v>
      </c>
      <c r="T22" s="46">
        <f>+'18'!N271</f>
        <v>0</v>
      </c>
      <c r="U22" s="67">
        <f>+'18'!N269</f>
        <v>0</v>
      </c>
      <c r="V22" s="46">
        <f>+'18'!N272</f>
        <v>0</v>
      </c>
      <c r="W22" s="46">
        <f>+'18'!N270</f>
        <v>1135</v>
      </c>
      <c r="X22" s="46">
        <f t="shared" si="7"/>
        <v>892</v>
      </c>
      <c r="Y22" s="46">
        <f>+'18'!N275</f>
        <v>892</v>
      </c>
      <c r="Z22" s="47">
        <f t="shared" si="3"/>
        <v>0</v>
      </c>
      <c r="AA22" s="120" t="s">
        <v>1362</v>
      </c>
      <c r="AB22" s="47">
        <f t="shared" si="4"/>
        <v>2027</v>
      </c>
      <c r="AC22" s="58">
        <f t="shared" si="5"/>
        <v>2027</v>
      </c>
    </row>
    <row r="23" spans="1:29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9">
        <v>29.74</v>
      </c>
      <c r="P23" s="79">
        <f t="shared" si="2"/>
        <v>0</v>
      </c>
      <c r="Q23" s="45">
        <v>19</v>
      </c>
      <c r="R23" s="46">
        <f>+'19'!N268</f>
        <v>1740</v>
      </c>
      <c r="S23" s="46">
        <f>+'19'!N273</f>
        <v>255</v>
      </c>
      <c r="T23" s="46">
        <f>+'19'!N271</f>
        <v>0</v>
      </c>
      <c r="U23" s="67">
        <f>+'19'!N269</f>
        <v>0</v>
      </c>
      <c r="V23" s="46">
        <f>+'19'!N272</f>
        <v>0</v>
      </c>
      <c r="W23" s="46">
        <f>+'19'!N270</f>
        <v>995</v>
      </c>
      <c r="X23" s="46">
        <f t="shared" si="7"/>
        <v>490</v>
      </c>
      <c r="Y23" s="46">
        <f>+'19'!N275</f>
        <v>490</v>
      </c>
      <c r="Z23" s="47">
        <f t="shared" si="3"/>
        <v>0</v>
      </c>
      <c r="AA23" s="98" t="s">
        <v>1363</v>
      </c>
      <c r="AB23" s="47">
        <f t="shared" si="4"/>
        <v>1485</v>
      </c>
      <c r="AC23" s="58">
        <f t="shared" si="5"/>
        <v>1485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21</v>
      </c>
      <c r="G24" s="43">
        <f t="shared" si="0"/>
        <v>25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2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1800</v>
      </c>
      <c r="N24" s="19"/>
      <c r="O24" s="119">
        <v>38.659999999999997</v>
      </c>
      <c r="P24" s="79">
        <f t="shared" si="2"/>
        <v>695.87999999999988</v>
      </c>
      <c r="Q24" s="45">
        <v>20</v>
      </c>
      <c r="R24" s="46">
        <f>+'20'!N268</f>
        <v>2060</v>
      </c>
      <c r="S24" s="46">
        <f>+'20'!N273</f>
        <v>125</v>
      </c>
      <c r="T24" s="46">
        <f>+'20'!N271</f>
        <v>0</v>
      </c>
      <c r="U24" s="67">
        <f>+'20'!N269</f>
        <v>0</v>
      </c>
      <c r="V24" s="46">
        <f>+'20'!N272</f>
        <v>0</v>
      </c>
      <c r="W24" s="46">
        <f>+'20'!N270</f>
        <v>1315</v>
      </c>
      <c r="X24" s="46">
        <f t="shared" si="7"/>
        <v>620</v>
      </c>
      <c r="Y24" s="46">
        <f>+'20'!N275</f>
        <v>620</v>
      </c>
      <c r="Z24" s="47">
        <f t="shared" si="3"/>
        <v>0</v>
      </c>
      <c r="AA24" s="98" t="s">
        <v>1364</v>
      </c>
      <c r="AB24" s="47">
        <f t="shared" si="4"/>
        <v>1935</v>
      </c>
      <c r="AC24" s="58">
        <f t="shared" si="5"/>
        <v>1935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+'21'!N268</f>
        <v>1780</v>
      </c>
      <c r="S25" s="46">
        <f>+'21'!N273</f>
        <v>405</v>
      </c>
      <c r="T25" s="46">
        <f>+'21'!N271</f>
        <v>0</v>
      </c>
      <c r="U25" s="67">
        <f>+'21'!N269</f>
        <v>0</v>
      </c>
      <c r="V25" s="46">
        <f>+'21'!N272</f>
        <v>0</v>
      </c>
      <c r="W25" s="46">
        <f>+'21'!N270</f>
        <v>410</v>
      </c>
      <c r="X25" s="46">
        <f t="shared" si="7"/>
        <v>965</v>
      </c>
      <c r="Y25" s="46">
        <f>+'21'!N275</f>
        <v>965</v>
      </c>
      <c r="Z25" s="47">
        <f t="shared" si="3"/>
        <v>0</v>
      </c>
      <c r="AA25" s="120" t="s">
        <v>1365</v>
      </c>
      <c r="AB25" s="47">
        <f t="shared" si="4"/>
        <v>1375</v>
      </c>
      <c r="AC25" s="58">
        <f t="shared" si="5"/>
        <v>1375</v>
      </c>
    </row>
    <row r="26" spans="1:29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46">
        <f>+ยกมา!J26</f>
        <v>3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3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3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9">
        <v>32.97</v>
      </c>
      <c r="P26" s="79">
        <f t="shared" si="2"/>
        <v>0</v>
      </c>
      <c r="Q26" s="45">
        <v>22</v>
      </c>
      <c r="R26" s="46">
        <f>+'22'!N268</f>
        <v>1795</v>
      </c>
      <c r="S26" s="46">
        <f>+'22'!N273</f>
        <v>394</v>
      </c>
      <c r="T26" s="46">
        <f>+'22'!N271</f>
        <v>0</v>
      </c>
      <c r="U26" s="67">
        <f>+'22'!N269</f>
        <v>0</v>
      </c>
      <c r="V26" s="46">
        <f>+'22'!N272</f>
        <v>0</v>
      </c>
      <c r="W26" s="46">
        <f>+'22'!N270</f>
        <v>1098</v>
      </c>
      <c r="X26" s="46">
        <f t="shared" si="7"/>
        <v>303</v>
      </c>
      <c r="Y26" s="46">
        <f>+'22'!N275</f>
        <v>303</v>
      </c>
      <c r="Z26" s="47">
        <f t="shared" si="3"/>
        <v>0</v>
      </c>
      <c r="AA26" s="120" t="s">
        <v>1359</v>
      </c>
      <c r="AB26" s="47">
        <f t="shared" si="4"/>
        <v>1401</v>
      </c>
      <c r="AC26" s="58">
        <f t="shared" si="5"/>
        <v>1401</v>
      </c>
    </row>
    <row r="27" spans="1:29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9">
        <v>30.83</v>
      </c>
      <c r="P27" s="79">
        <f t="shared" si="2"/>
        <v>0</v>
      </c>
      <c r="Q27" s="45">
        <v>23</v>
      </c>
      <c r="R27" s="46">
        <f>+'23'!N268</f>
        <v>1920</v>
      </c>
      <c r="S27" s="46">
        <f>+'23'!N273</f>
        <v>410</v>
      </c>
      <c r="T27" s="46">
        <f>+'23'!N271</f>
        <v>0</v>
      </c>
      <c r="U27" s="67">
        <f>+'23'!N269</f>
        <v>0</v>
      </c>
      <c r="V27" s="46">
        <f>+'23'!N272</f>
        <v>0</v>
      </c>
      <c r="W27" s="46">
        <f>+'23'!N270</f>
        <v>820</v>
      </c>
      <c r="X27" s="46">
        <f>+R27-S27-T27-U27-V27-W27</f>
        <v>690</v>
      </c>
      <c r="Y27" s="46">
        <f>+'23'!N275</f>
        <v>690</v>
      </c>
      <c r="Z27" s="47">
        <f>+Y27-X27</f>
        <v>0</v>
      </c>
      <c r="AA27" s="120" t="s">
        <v>1360</v>
      </c>
      <c r="AB27" s="47">
        <f t="shared" si="4"/>
        <v>1510</v>
      </c>
      <c r="AC27" s="58">
        <f t="shared" si="5"/>
        <v>1510</v>
      </c>
    </row>
    <row r="28" spans="1:29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46">
        <f>+ยกมา!J28</f>
        <v>5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27</v>
      </c>
      <c r="G28" s="43">
        <f t="shared" si="0"/>
        <v>32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2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2500</v>
      </c>
      <c r="N28" s="19"/>
      <c r="O28" s="119">
        <v>30.86</v>
      </c>
      <c r="P28" s="79">
        <f t="shared" si="2"/>
        <v>771.5</v>
      </c>
      <c r="Q28" s="45">
        <v>24</v>
      </c>
      <c r="R28" s="46">
        <f>+'24'!N268</f>
        <v>1235</v>
      </c>
      <c r="S28" s="46">
        <f>+'24'!N273</f>
        <v>215</v>
      </c>
      <c r="T28" s="46">
        <f>+'24'!N271</f>
        <v>0</v>
      </c>
      <c r="U28" s="67">
        <f>+'24'!N269</f>
        <v>0</v>
      </c>
      <c r="V28" s="46">
        <f>+'24'!N272</f>
        <v>0</v>
      </c>
      <c r="W28" s="46">
        <f>+'24'!N270</f>
        <v>230</v>
      </c>
      <c r="X28" s="46">
        <f t="shared" si="7"/>
        <v>790</v>
      </c>
      <c r="Y28" s="46">
        <f>+'24'!N275</f>
        <v>790</v>
      </c>
      <c r="Z28" s="47">
        <f t="shared" si="3"/>
        <v>0</v>
      </c>
      <c r="AA28" s="120" t="s">
        <v>1361</v>
      </c>
      <c r="AB28" s="47">
        <f t="shared" si="4"/>
        <v>1020</v>
      </c>
      <c r="AC28" s="58">
        <f t="shared" si="5"/>
        <v>1020</v>
      </c>
    </row>
    <row r="29" spans="1:29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9">
        <v>27.24</v>
      </c>
      <c r="P29" s="79">
        <f t="shared" si="2"/>
        <v>0</v>
      </c>
      <c r="Q29" s="45">
        <v>25</v>
      </c>
      <c r="R29" s="46">
        <f>+'25'!N268</f>
        <v>1610</v>
      </c>
      <c r="S29" s="46">
        <f>+'25'!N273</f>
        <v>213</v>
      </c>
      <c r="T29" s="46">
        <f>+'25'!N271</f>
        <v>0</v>
      </c>
      <c r="U29" s="67">
        <f>+'25'!N269</f>
        <v>0</v>
      </c>
      <c r="V29" s="46">
        <f>+'25'!N272</f>
        <v>0</v>
      </c>
      <c r="W29" s="46">
        <f>+'25'!N270</f>
        <v>850</v>
      </c>
      <c r="X29" s="46">
        <f t="shared" si="7"/>
        <v>547</v>
      </c>
      <c r="Y29" s="46">
        <f>+'25'!N275</f>
        <v>547</v>
      </c>
      <c r="Z29" s="47">
        <f t="shared" si="3"/>
        <v>0</v>
      </c>
      <c r="AA29" s="120" t="s">
        <v>1362</v>
      </c>
      <c r="AB29" s="47">
        <f t="shared" si="4"/>
        <v>1397</v>
      </c>
      <c r="AC29" s="58">
        <f t="shared" si="5"/>
        <v>1397</v>
      </c>
    </row>
    <row r="30" spans="1:29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9">
        <v>32.47</v>
      </c>
      <c r="P30" s="79">
        <f t="shared" si="2"/>
        <v>0</v>
      </c>
      <c r="Q30" s="45">
        <v>26</v>
      </c>
      <c r="R30" s="46">
        <f>+'26'!N268</f>
        <v>5390</v>
      </c>
      <c r="S30" s="46">
        <f>+'26'!N273</f>
        <v>615</v>
      </c>
      <c r="T30" s="46">
        <f>+'26'!N271</f>
        <v>0</v>
      </c>
      <c r="U30" s="67">
        <f>+'26'!N269</f>
        <v>0</v>
      </c>
      <c r="V30" s="46">
        <f>+'26'!N272</f>
        <v>0</v>
      </c>
      <c r="W30" s="46">
        <f>+'26'!N270</f>
        <v>2045</v>
      </c>
      <c r="X30" s="46">
        <f t="shared" si="7"/>
        <v>2730</v>
      </c>
      <c r="Y30" s="46">
        <f>+'26'!N275</f>
        <v>2730</v>
      </c>
      <c r="Z30" s="47">
        <f t="shared" si="3"/>
        <v>0</v>
      </c>
      <c r="AA30" s="98" t="s">
        <v>1363</v>
      </c>
      <c r="AB30" s="47">
        <f t="shared" si="4"/>
        <v>4775</v>
      </c>
      <c r="AC30" s="58">
        <f t="shared" si="5"/>
        <v>4775</v>
      </c>
    </row>
    <row r="31" spans="1:29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46">
        <f>+ยกมา!J31</f>
        <v>6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60</v>
      </c>
      <c r="G31" s="43">
        <f t="shared" si="0"/>
        <v>66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5800</v>
      </c>
      <c r="N31" s="19"/>
      <c r="O31" s="119">
        <v>34.64</v>
      </c>
      <c r="P31" s="79">
        <f t="shared" si="2"/>
        <v>2009.1200000000001</v>
      </c>
      <c r="Q31" s="45">
        <v>27</v>
      </c>
      <c r="R31" s="46">
        <f>+'27'!N268</f>
        <v>3875</v>
      </c>
      <c r="S31" s="46">
        <f>+'27'!N273</f>
        <v>365</v>
      </c>
      <c r="T31" s="46">
        <f>+'27'!N271</f>
        <v>0</v>
      </c>
      <c r="U31" s="67">
        <f>+'27'!N269</f>
        <v>0</v>
      </c>
      <c r="V31" s="46">
        <f>+'27'!N272</f>
        <v>0</v>
      </c>
      <c r="W31" s="46">
        <f>+'27'!N270</f>
        <v>1700</v>
      </c>
      <c r="X31" s="46">
        <f t="shared" si="7"/>
        <v>1810</v>
      </c>
      <c r="Y31" s="46">
        <f>+'27'!N275</f>
        <v>1810</v>
      </c>
      <c r="Z31" s="47">
        <f t="shared" si="3"/>
        <v>0</v>
      </c>
      <c r="AA31" s="98" t="s">
        <v>1364</v>
      </c>
      <c r="AB31" s="47">
        <f t="shared" si="4"/>
        <v>3510</v>
      </c>
      <c r="AC31" s="58">
        <f t="shared" si="5"/>
        <v>3510</v>
      </c>
    </row>
    <row r="32" spans="1:29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46">
        <f>+ยกมา!J32</f>
        <v>5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27</v>
      </c>
      <c r="G32" s="43">
        <f t="shared" si="0"/>
        <v>32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4160</v>
      </c>
      <c r="N32" s="19"/>
      <c r="O32" s="90">
        <v>46.37</v>
      </c>
      <c r="P32" s="79">
        <f t="shared" si="2"/>
        <v>1483.84</v>
      </c>
      <c r="Q32" s="45">
        <v>28</v>
      </c>
      <c r="R32" s="46">
        <f>+'28'!N268</f>
        <v>2905</v>
      </c>
      <c r="S32" s="46">
        <f>+'28'!N273</f>
        <v>405</v>
      </c>
      <c r="T32" s="46">
        <f>+'28'!N271</f>
        <v>0</v>
      </c>
      <c r="U32" s="67">
        <f>+'28'!N269</f>
        <v>0</v>
      </c>
      <c r="V32" s="46">
        <f>+'28'!N272</f>
        <v>0</v>
      </c>
      <c r="W32" s="46">
        <f>+'28'!N270</f>
        <v>645</v>
      </c>
      <c r="X32" s="46">
        <f t="shared" si="7"/>
        <v>1855</v>
      </c>
      <c r="Y32" s="46">
        <f>+'28'!N275</f>
        <v>1855</v>
      </c>
      <c r="Z32" s="47">
        <f t="shared" si="3"/>
        <v>0</v>
      </c>
      <c r="AA32" s="120" t="s">
        <v>1365</v>
      </c>
      <c r="AB32" s="47">
        <f t="shared" si="4"/>
        <v>2500</v>
      </c>
      <c r="AC32" s="58">
        <f t="shared" si="5"/>
        <v>2500</v>
      </c>
    </row>
    <row r="33" spans="1:29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+'29'!N268</f>
        <v>2200</v>
      </c>
      <c r="S33" s="46">
        <f>+'29'!N273</f>
        <v>360</v>
      </c>
      <c r="T33" s="46">
        <f>+'28'!N271</f>
        <v>0</v>
      </c>
      <c r="U33" s="67">
        <f>+'29'!N269</f>
        <v>0</v>
      </c>
      <c r="V33" s="46">
        <f>+'29'!N272</f>
        <v>0</v>
      </c>
      <c r="W33" s="46">
        <f>+'29'!N270</f>
        <v>1400</v>
      </c>
      <c r="X33" s="46">
        <f t="shared" ref="X33" si="8">+R33-S33-T33-U33-V33-W33</f>
        <v>440</v>
      </c>
      <c r="Y33" s="46">
        <f>+'29'!N275</f>
        <v>440</v>
      </c>
      <c r="Z33" s="47">
        <f t="shared" ref="Z33" si="9">+Y33-X33</f>
        <v>0</v>
      </c>
      <c r="AA33" s="120" t="s">
        <v>1359</v>
      </c>
      <c r="AB33" s="47">
        <f t="shared" si="4"/>
        <v>1840</v>
      </c>
      <c r="AC33" s="58">
        <f t="shared" si="5"/>
        <v>1840</v>
      </c>
    </row>
    <row r="34" spans="1:29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+'30'!N268</f>
        <v>2030</v>
      </c>
      <c r="S34" s="46">
        <f>+'30'!N273</f>
        <v>290</v>
      </c>
      <c r="T34" s="46">
        <f>+'30'!N271</f>
        <v>0</v>
      </c>
      <c r="U34" s="67">
        <f>+'30'!N269</f>
        <v>0</v>
      </c>
      <c r="V34" s="46">
        <f>+'30'!N272</f>
        <v>0</v>
      </c>
      <c r="W34" s="46">
        <f>+'30'!N270</f>
        <v>385</v>
      </c>
      <c r="X34" s="46">
        <f t="shared" si="7"/>
        <v>1355</v>
      </c>
      <c r="Y34" s="46">
        <f>+'30'!N275</f>
        <v>1355</v>
      </c>
      <c r="Z34" s="47">
        <f t="shared" si="3"/>
        <v>0</v>
      </c>
      <c r="AA34" s="120" t="s">
        <v>1360</v>
      </c>
      <c r="AB34" s="47">
        <f t="shared" si="4"/>
        <v>1740</v>
      </c>
      <c r="AC34" s="58">
        <f t="shared" si="5"/>
        <v>1740</v>
      </c>
    </row>
    <row r="35" spans="1:29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46">
        <f>+ยกมา!J35</f>
        <v>5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30</v>
      </c>
      <c r="G35" s="43">
        <f t="shared" si="0"/>
        <v>35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34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4420</v>
      </c>
      <c r="N35" s="19"/>
      <c r="O35" s="90">
        <v>40.799999999999997</v>
      </c>
      <c r="P35" s="79">
        <f t="shared" si="2"/>
        <v>1387.1999999999998</v>
      </c>
      <c r="Q35" s="45">
        <v>31</v>
      </c>
      <c r="R35" s="46">
        <f>+'31.'!N268</f>
        <v>1470</v>
      </c>
      <c r="S35" s="46">
        <f>+'31.'!N273</f>
        <v>367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+'31.'!N270</f>
        <v>455</v>
      </c>
      <c r="X35" s="46">
        <f>+R35-S35-T35-U35-V35-W35</f>
        <v>648</v>
      </c>
      <c r="Y35" s="46">
        <f>+'31.'!N275</f>
        <v>648</v>
      </c>
      <c r="Z35" s="47">
        <f t="shared" si="3"/>
        <v>0</v>
      </c>
      <c r="AA35" s="120" t="s">
        <v>1361</v>
      </c>
      <c r="AB35" s="47">
        <f t="shared" si="4"/>
        <v>1103</v>
      </c>
      <c r="AC35" s="58">
        <f t="shared" si="5"/>
        <v>1103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76285</v>
      </c>
      <c r="S36" s="48">
        <f t="shared" si="10"/>
        <v>12066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32787</v>
      </c>
      <c r="X36" s="48">
        <f t="shared" si="10"/>
        <v>31432</v>
      </c>
      <c r="Y36" s="48">
        <f t="shared" si="10"/>
        <v>31432</v>
      </c>
      <c r="Z36" s="48">
        <f t="shared" si="10"/>
        <v>0</v>
      </c>
      <c r="AA36" s="48">
        <f t="shared" si="10"/>
        <v>0</v>
      </c>
      <c r="AB36" s="48">
        <f>SUM(AB5:AB35)</f>
        <v>64219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46">
        <f>+ยกมา!J39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13</v>
      </c>
      <c r="G39" s="43">
        <f t="shared" si="0"/>
        <v>17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750</v>
      </c>
      <c r="N39" s="19"/>
      <c r="O39" s="90">
        <v>27.84</v>
      </c>
      <c r="P39" s="79">
        <f t="shared" si="2"/>
        <v>417.6</v>
      </c>
      <c r="Q39" s="5"/>
      <c r="R39" s="164" t="s">
        <v>1414</v>
      </c>
      <c r="S39" s="5" t="s">
        <v>1354</v>
      </c>
      <c r="T39" s="96" t="s">
        <v>1355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10</v>
      </c>
      <c r="G40" s="43">
        <f t="shared" si="0"/>
        <v>14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400</v>
      </c>
      <c r="N40" s="19"/>
      <c r="O40" s="90">
        <v>27.12</v>
      </c>
      <c r="P40" s="79">
        <f t="shared" si="2"/>
        <v>216.96</v>
      </c>
      <c r="Q40" s="5"/>
      <c r="R40" s="164"/>
      <c r="S40" s="5"/>
      <c r="T40" s="96" t="s">
        <v>1371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46">
        <f>+ยกมา!J41</f>
        <v>4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6</v>
      </c>
      <c r="G41" s="43">
        <f t="shared" si="0"/>
        <v>10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4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4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100</v>
      </c>
      <c r="N41" s="19"/>
      <c r="O41" s="90">
        <v>15.42</v>
      </c>
      <c r="P41" s="79">
        <f t="shared" si="2"/>
        <v>30.84</v>
      </c>
      <c r="Q41" s="5"/>
      <c r="R41" s="5"/>
      <c r="S41" s="5"/>
      <c r="T41" s="96" t="s">
        <v>1356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46">
        <f>+ยกมา!J46</f>
        <v>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13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450</v>
      </c>
      <c r="N46" s="19"/>
      <c r="O46" s="119">
        <v>17.78</v>
      </c>
      <c r="P46" s="79">
        <f t="shared" si="2"/>
        <v>160.02000000000001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46">
        <f>+ยกมา!J47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</v>
      </c>
      <c r="G47" s="43">
        <f t="shared" si="0"/>
        <v>7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200</v>
      </c>
      <c r="N47" s="19"/>
      <c r="O47" s="119">
        <v>17.989999999999998</v>
      </c>
      <c r="P47" s="79">
        <f t="shared" si="2"/>
        <v>71.959999999999994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8</v>
      </c>
      <c r="G48" s="43">
        <f t="shared" si="0"/>
        <v>11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450</v>
      </c>
      <c r="N48" s="19"/>
      <c r="O48" s="119">
        <v>18.32</v>
      </c>
      <c r="P48" s="79">
        <f t="shared" si="2"/>
        <v>164.88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46">
        <f>+ยกมา!J49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9</v>
      </c>
      <c r="G49" s="43">
        <f t="shared" si="0"/>
        <v>13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500</v>
      </c>
      <c r="N49" s="19"/>
      <c r="O49" s="119">
        <v>20.059999999999999</v>
      </c>
      <c r="P49" s="79">
        <f t="shared" si="2"/>
        <v>200.6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46">
        <f>+ยกมา!J50</f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8</v>
      </c>
      <c r="G50" s="43">
        <f t="shared" si="0"/>
        <v>11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400</v>
      </c>
      <c r="N50" s="19"/>
      <c r="O50" s="119">
        <v>20.32</v>
      </c>
      <c r="P50" s="79">
        <f t="shared" si="2"/>
        <v>162.56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9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46">
        <f>+ยกมา!J53</f>
        <v>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8</v>
      </c>
      <c r="G53" s="43">
        <f t="shared" si="0"/>
        <v>10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500</v>
      </c>
      <c r="N53" s="19"/>
      <c r="O53" s="119">
        <v>16.37</v>
      </c>
      <c r="P53" s="79">
        <f t="shared" si="2"/>
        <v>163.70000000000002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46">
        <f>+ยกมา!J55</f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7</v>
      </c>
      <c r="G55" s="43">
        <f t="shared" si="0"/>
        <v>10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2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600</v>
      </c>
      <c r="N55" s="19"/>
      <c r="O55" s="119">
        <v>25.99</v>
      </c>
      <c r="P55" s="79">
        <f t="shared" si="2"/>
        <v>129.94999999999999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6</v>
      </c>
      <c r="G56" s="43">
        <f t="shared" si="0"/>
        <v>8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2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6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720</v>
      </c>
      <c r="N56" s="19"/>
      <c r="O56" s="119">
        <v>28.31</v>
      </c>
      <c r="P56" s="79">
        <f t="shared" si="2"/>
        <v>169.85999999999999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46">
        <f>+ยกมา!J57</f>
        <v>3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3">
        <f t="shared" si="0"/>
        <v>7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5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600</v>
      </c>
      <c r="N57" s="19"/>
      <c r="O57" s="119">
        <v>31.29</v>
      </c>
      <c r="P57" s="79">
        <f t="shared" si="2"/>
        <v>156.44999999999999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46">
        <f>+ยกมา!J58</f>
        <v>5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9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5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119">
        <v>31.07</v>
      </c>
      <c r="P58" s="79">
        <f t="shared" si="2"/>
        <v>62.14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46">
        <f>+ยกมา!J59</f>
        <v>4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3</v>
      </c>
      <c r="G59" s="43">
        <f t="shared" si="0"/>
        <v>7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3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19">
        <v>29.83</v>
      </c>
      <c r="P59" s="79">
        <f t="shared" si="2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8</v>
      </c>
      <c r="G62" s="43">
        <f t="shared" si="0"/>
        <v>8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480</v>
      </c>
      <c r="N62" s="19"/>
      <c r="O62" s="119">
        <v>26.69</v>
      </c>
      <c r="P62" s="79">
        <f t="shared" si="2"/>
        <v>106.76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14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550</v>
      </c>
      <c r="N65" s="19"/>
      <c r="O65" s="90">
        <v>22.49</v>
      </c>
      <c r="P65" s="79">
        <f t="shared" si="2"/>
        <v>247.39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4</v>
      </c>
      <c r="G66" s="43">
        <f t="shared" si="0"/>
        <v>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4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200</v>
      </c>
      <c r="N66" s="19"/>
      <c r="O66" s="90">
        <v>23.12</v>
      </c>
      <c r="P66" s="79">
        <f t="shared" si="2"/>
        <v>92.48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46">
        <f>+ยกมา!J74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10</v>
      </c>
      <c r="G74" s="43">
        <f t="shared" si="0"/>
        <v>11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550</v>
      </c>
      <c r="N74" s="19"/>
      <c r="O74" s="90">
        <v>17.09</v>
      </c>
      <c r="P74" s="79">
        <f t="shared" si="12"/>
        <v>187.99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12</v>
      </c>
      <c r="G77" s="43">
        <f t="shared" si="0"/>
        <v>15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2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12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600</v>
      </c>
      <c r="N77" s="19"/>
      <c r="O77" s="90">
        <v>25.15</v>
      </c>
      <c r="P77" s="79">
        <f t="shared" si="12"/>
        <v>301.79999999999995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11</v>
      </c>
      <c r="G80" s="43">
        <f t="shared" si="0"/>
        <v>13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550</v>
      </c>
      <c r="N80" s="19"/>
      <c r="O80" s="90">
        <v>14.35</v>
      </c>
      <c r="P80" s="79">
        <f t="shared" si="12"/>
        <v>143.5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46">
        <f>+ยกมา!J81</f>
        <v>3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5</v>
      </c>
      <c r="G81" s="43">
        <f t="shared" si="0"/>
        <v>8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2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3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165</v>
      </c>
      <c r="N81" s="19"/>
      <c r="O81" s="90">
        <v>11.58</v>
      </c>
      <c r="P81" s="79">
        <f t="shared" si="12"/>
        <v>34.74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46">
        <f>+ยกมา!J99</f>
        <v>2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13</v>
      </c>
      <c r="G99" s="43">
        <f t="shared" si="13"/>
        <v>15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2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13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575</v>
      </c>
      <c r="N99" s="19"/>
      <c r="O99" s="118">
        <v>20.350000000000001</v>
      </c>
      <c r="P99" s="79">
        <f t="shared" ref="P99:P105" si="16">+K99*O99</f>
        <v>264.55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46">
        <f>+ยกมา!J112</f>
        <v>12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25</v>
      </c>
      <c r="G112" s="43">
        <f t="shared" si="13"/>
        <v>37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2400</v>
      </c>
      <c r="N112" s="19"/>
      <c r="O112" s="119">
        <v>34.25</v>
      </c>
      <c r="P112" s="79">
        <f t="shared" si="12"/>
        <v>822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46">
        <f>+ยกมา!J113</f>
        <v>8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15</v>
      </c>
      <c r="G113" s="43">
        <f t="shared" si="13"/>
        <v>23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715</v>
      </c>
      <c r="N113" s="19"/>
      <c r="O113" s="119">
        <v>22.55</v>
      </c>
      <c r="P113" s="79">
        <f t="shared" si="12"/>
        <v>293.15000000000003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9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46">
        <f>+ยกมา!J115</f>
        <v>9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30</v>
      </c>
      <c r="G115" s="43">
        <f t="shared" si="13"/>
        <v>39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9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1800</v>
      </c>
      <c r="N115" s="19"/>
      <c r="O115" s="90">
        <v>23.61</v>
      </c>
      <c r="P115" s="79">
        <f t="shared" si="12"/>
        <v>708.3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46">
        <f>+ยกมา!J116</f>
        <v>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15</v>
      </c>
      <c r="G116" s="43">
        <f t="shared" si="13"/>
        <v>22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17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1700</v>
      </c>
      <c r="N116" s="19"/>
      <c r="O116" s="90">
        <v>13.03</v>
      </c>
      <c r="P116" s="79">
        <f t="shared" si="12"/>
        <v>221.51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46">
        <f>+ยกมา!J117</f>
        <v>7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10</v>
      </c>
      <c r="G117" s="43">
        <f t="shared" si="13"/>
        <v>17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3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9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5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275</v>
      </c>
      <c r="N117" s="19"/>
      <c r="O117" s="90">
        <v>11.91</v>
      </c>
      <c r="P117" s="79">
        <f t="shared" si="12"/>
        <v>59.55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46">
        <f>+ยกมา!J125</f>
        <v>3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3</v>
      </c>
      <c r="G125" s="43">
        <f t="shared" si="13"/>
        <v>6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2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4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200</v>
      </c>
      <c r="N125" s="19"/>
      <c r="O125" s="90">
        <v>33</v>
      </c>
      <c r="P125" s="79">
        <f t="shared" si="12"/>
        <v>132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11</v>
      </c>
      <c r="G131" s="43">
        <f t="shared" si="13"/>
        <v>13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650</v>
      </c>
      <c r="N131" s="19"/>
      <c r="O131" s="90">
        <v>9.91</v>
      </c>
      <c r="P131" s="79">
        <f t="shared" si="12"/>
        <v>128.83000000000001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13</v>
      </c>
      <c r="G133" s="43">
        <f t="shared" si="13"/>
        <v>15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14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700</v>
      </c>
      <c r="N133" s="19"/>
      <c r="O133" s="90">
        <v>24.21</v>
      </c>
      <c r="P133" s="79">
        <f t="shared" si="12"/>
        <v>338.94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18"/>
        <v>10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2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8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200</v>
      </c>
      <c r="N154" s="19"/>
      <c r="O154" s="90">
        <v>16.16</v>
      </c>
      <c r="P154" s="79">
        <f t="shared" si="19"/>
        <v>129.28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1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12</v>
      </c>
      <c r="G163" s="43">
        <f t="shared" si="18"/>
        <v>13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3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3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7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280</v>
      </c>
      <c r="N163" s="19"/>
      <c r="O163" s="119">
        <v>12.14</v>
      </c>
      <c r="P163" s="79">
        <f t="shared" si="19"/>
        <v>84.98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46">
        <f>+ยกมา!J175</f>
        <v>7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15</v>
      </c>
      <c r="G175" s="43">
        <f t="shared" si="18"/>
        <v>22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4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18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900</v>
      </c>
      <c r="N175" s="19"/>
      <c r="O175" s="119">
        <v>23.02</v>
      </c>
      <c r="P175" s="79">
        <f t="shared" si="19"/>
        <v>414.36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3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7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385</v>
      </c>
      <c r="N178" s="19"/>
      <c r="O178" s="90">
        <v>38</v>
      </c>
      <c r="P178" s="79">
        <f t="shared" si="19"/>
        <v>266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46">
        <f>+ยกมา!J180</f>
        <v>1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6</v>
      </c>
      <c r="G180" s="43">
        <f t="shared" si="18"/>
        <v>7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1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2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4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140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46">
        <f>+ยกมา!J185</f>
        <v>6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5</v>
      </c>
      <c r="G185" s="43">
        <f t="shared" si="18"/>
        <v>11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11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880</v>
      </c>
      <c r="N185" s="19"/>
      <c r="O185" s="90">
        <v>63</v>
      </c>
      <c r="P185" s="79">
        <f t="shared" si="19"/>
        <v>693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1370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46">
        <f>+ยกมา!J193</f>
        <v>6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24</v>
      </c>
      <c r="G193" s="43">
        <f t="shared" si="18"/>
        <v>30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28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1680</v>
      </c>
      <c r="N193" s="19"/>
      <c r="O193" s="90">
        <v>38</v>
      </c>
      <c r="P193" s="79">
        <f t="shared" si="19"/>
        <v>1064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46">
        <f>+ยกมา!J194</f>
        <v>3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18</v>
      </c>
      <c r="G194" s="43">
        <f t="shared" si="18"/>
        <v>21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9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12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1440</v>
      </c>
      <c r="N194" s="19"/>
      <c r="O194" s="90">
        <v>73</v>
      </c>
      <c r="P194" s="79">
        <f t="shared" si="19"/>
        <v>876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46">
        <f>+ยกมา!J195</f>
        <v>4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20</v>
      </c>
      <c r="G195" s="43">
        <f t="shared" si="18"/>
        <v>24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24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1440</v>
      </c>
      <c r="N195" s="19"/>
      <c r="O195" s="90">
        <v>38</v>
      </c>
      <c r="P195" s="79">
        <f t="shared" si="19"/>
        <v>912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46">
        <f>+ยกมา!J196</f>
        <v>7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10</v>
      </c>
      <c r="G196" s="43">
        <f t="shared" si="18"/>
        <v>17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5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12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1440</v>
      </c>
      <c r="N196" s="19"/>
      <c r="O196" s="90">
        <v>73</v>
      </c>
      <c r="P196" s="79">
        <f t="shared" si="19"/>
        <v>876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10</v>
      </c>
      <c r="G201" s="43">
        <f t="shared" si="18"/>
        <v>10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10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10</v>
      </c>
      <c r="G202" s="43">
        <f t="shared" si="18"/>
        <v>10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5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5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450</v>
      </c>
      <c r="N202" s="19"/>
      <c r="O202" s="90">
        <v>60</v>
      </c>
      <c r="P202" s="79">
        <f t="shared" si="19"/>
        <v>300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10</v>
      </c>
      <c r="G203" s="43">
        <f t="shared" si="18"/>
        <v>10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5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5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450</v>
      </c>
      <c r="N203" s="19"/>
      <c r="O203" s="90">
        <v>60</v>
      </c>
      <c r="P203" s="79">
        <f t="shared" si="19"/>
        <v>300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46">
        <f>+ยกมา!J205</f>
        <v>17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17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6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605</v>
      </c>
      <c r="N205" s="19"/>
      <c r="O205" s="90">
        <v>40</v>
      </c>
      <c r="P205" s="79">
        <f t="shared" si="19"/>
        <v>440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5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6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1413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1415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1416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1417</v>
      </c>
      <c r="D245" s="10" t="s">
        <v>434</v>
      </c>
      <c r="E245" s="46">
        <f>+ยกมา!J245</f>
        <v>3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7</v>
      </c>
      <c r="G245" s="43">
        <f t="shared" si="25"/>
        <v>10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1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1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8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320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1418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50</v>
      </c>
      <c r="G251" s="43">
        <f t="shared" si="25"/>
        <v>50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1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49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735</v>
      </c>
      <c r="N251" s="17" t="s">
        <v>1448</v>
      </c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300</v>
      </c>
      <c r="G252" s="43">
        <f t="shared" si="25"/>
        <v>300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300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4500</v>
      </c>
      <c r="N252" s="17" t="s">
        <v>1448</v>
      </c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15</v>
      </c>
      <c r="G253" s="43">
        <f t="shared" si="25"/>
        <v>15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15</v>
      </c>
      <c r="L253" s="20">
        <v>60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900</v>
      </c>
      <c r="N253" s="17" t="s">
        <v>1448</v>
      </c>
      <c r="O253" s="90"/>
      <c r="P253" s="79">
        <f t="shared" si="26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10</v>
      </c>
      <c r="G254" s="43">
        <f t="shared" si="25"/>
        <v>10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10</v>
      </c>
      <c r="L254" s="20">
        <v>60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600</v>
      </c>
      <c r="N254" s="17" t="s">
        <v>1448</v>
      </c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1114501</v>
      </c>
      <c r="C255" s="19" t="s">
        <v>1452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10</v>
      </c>
      <c r="G255" s="43">
        <f t="shared" si="25"/>
        <v>10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10</v>
      </c>
      <c r="L255" s="20">
        <v>60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600</v>
      </c>
      <c r="N255" s="17" t="s">
        <v>1448</v>
      </c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20059085</v>
      </c>
      <c r="C256" s="19" t="s">
        <v>1453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30</v>
      </c>
      <c r="G256" s="43">
        <f t="shared" si="25"/>
        <v>30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30</v>
      </c>
      <c r="L256" s="20">
        <v>10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660</v>
      </c>
      <c r="N256" s="17" t="s">
        <v>1448</v>
      </c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>
        <v>1004064</v>
      </c>
      <c r="C257" s="19" t="s">
        <v>1315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1</v>
      </c>
      <c r="G257" s="43">
        <f t="shared" si="25"/>
        <v>1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1</v>
      </c>
      <c r="L257" s="20">
        <v>55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55</v>
      </c>
      <c r="N257" s="17" t="s">
        <v>1448</v>
      </c>
      <c r="O257" s="90"/>
      <c r="P257" s="79">
        <f t="shared" si="2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5"/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/>
      <c r="C260" s="19"/>
      <c r="D260" s="10"/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5"/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/>
      <c r="C261" s="19"/>
      <c r="D261" s="10"/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5"/>
        <v>0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/>
      <c r="C262" s="19"/>
      <c r="D262" s="10"/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si="25"/>
        <v>0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:J265" si="29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/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90"/>
      <c r="P262" s="79">
        <f t="shared" si="2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/>
      <c r="C263" s="19"/>
      <c r="D263" s="10"/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3">
        <f t="shared" si="25"/>
        <v>0</v>
      </c>
      <c r="H263" s="78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3" s="76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 t="shared" si="29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/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9"/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/>
      <c r="C264" s="19"/>
      <c r="D264" s="10"/>
      <c r="E264" s="46">
        <f>+ยกมา!J264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3">
        <f t="shared" si="25"/>
        <v>0</v>
      </c>
      <c r="H264" s="78">
        <f>+'1'!H264+'2'!H264+'3'!H264+'4'!H264+'5'!H264+'6'!H264+'7'!H264+'8'!H264+'9'!H264+'10'!H264+'11'!H264+'12'!H264+'13'!H264+'14'!H264+'15'!H264+'16'!H264+'17'!H264+'18'!H264+'19'!H264+'20'!H264+'21'!H264+'22'!H264+'23'!H264+'24'!H264+'25'!H264+'26'!H264+'27'!H264+'28'!H264+'29'!H264+'30'!H264+'31.'!H264</f>
        <v>0</v>
      </c>
      <c r="I264" s="76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43">
        <f t="shared" si="29"/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20"/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0</v>
      </c>
      <c r="N264" s="19"/>
      <c r="O264" s="90"/>
      <c r="P264" s="79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/>
      <c r="C265" s="19"/>
      <c r="D265" s="10"/>
      <c r="E265" s="46">
        <f>+ยกมา!J265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5"/>
        <v>0</v>
      </c>
      <c r="H265" s="78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6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si="29"/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9"/>
      <c r="O265" s="90"/>
      <c r="P265" s="79">
        <f t="shared" si="26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>+E266+F266</f>
        <v>0</v>
      </c>
      <c r="H266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66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66" s="43">
        <f>E266+F266-H266-K266-I266</f>
        <v>0</v>
      </c>
      <c r="K266" s="44"/>
      <c r="L266" s="20"/>
      <c r="M266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6" s="19"/>
      <c r="O266" s="90"/>
      <c r="P266" s="79">
        <f t="shared" si="26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s="49" customFormat="1" ht="25.5" customHeight="1" x14ac:dyDescent="0.55000000000000004">
      <c r="A267" s="144" t="s">
        <v>223</v>
      </c>
      <c r="B267" s="145"/>
      <c r="C267" s="145"/>
      <c r="D267" s="146"/>
      <c r="E267" s="150" t="s">
        <v>239</v>
      </c>
      <c r="F267" s="151"/>
      <c r="G267" s="147" t="s">
        <v>224</v>
      </c>
      <c r="H267" s="148"/>
      <c r="I267" s="149"/>
      <c r="J267" s="152" t="s">
        <v>225</v>
      </c>
      <c r="K267" s="152"/>
      <c r="L267" s="152"/>
      <c r="M267" s="51">
        <f>SUM(M5:M266)</f>
        <v>76285</v>
      </c>
      <c r="N267" s="52" t="s">
        <v>219</v>
      </c>
      <c r="O267" s="2"/>
      <c r="P267" s="2"/>
      <c r="Q267" s="50"/>
      <c r="R267" s="58"/>
      <c r="S267" s="5"/>
      <c r="T267" s="5"/>
      <c r="U267" s="5"/>
      <c r="V267" s="5"/>
      <c r="W267" s="5"/>
      <c r="X267" s="5"/>
      <c r="Y267" s="5"/>
      <c r="Z267" s="2"/>
      <c r="AA267" s="2"/>
      <c r="AB267" s="2"/>
      <c r="AC267" s="50"/>
    </row>
    <row r="268" spans="1:29" s="50" customFormat="1" ht="24.75" customHeight="1" x14ac:dyDescent="0.55000000000000004">
      <c r="A268" s="153" t="s">
        <v>226</v>
      </c>
      <c r="B268" s="154"/>
      <c r="C268" s="159">
        <f>+M270</f>
        <v>76285</v>
      </c>
      <c r="D268" s="160"/>
      <c r="E268" s="53" t="s">
        <v>227</v>
      </c>
      <c r="F268" s="54">
        <f>+M267</f>
        <v>76285</v>
      </c>
      <c r="G268" s="55" t="s">
        <v>217</v>
      </c>
      <c r="H268" s="141">
        <f>SUM(U36)</f>
        <v>0</v>
      </c>
      <c r="I268" s="142"/>
      <c r="J268" s="134"/>
      <c r="K268" s="134"/>
      <c r="L268" s="134"/>
      <c r="M268" s="57"/>
      <c r="N268" s="57">
        <f>+W36</f>
        <v>32787</v>
      </c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</row>
    <row r="269" spans="1:29" s="50" customFormat="1" ht="24.75" customHeight="1" x14ac:dyDescent="0.55000000000000004">
      <c r="A269" s="153"/>
      <c r="B269" s="154"/>
      <c r="C269" s="159"/>
      <c r="D269" s="160"/>
      <c r="E269" s="53" t="s">
        <v>228</v>
      </c>
      <c r="F269" s="54">
        <f>N270</f>
        <v>12066</v>
      </c>
      <c r="G269" s="55"/>
      <c r="H269" s="141">
        <v>0</v>
      </c>
      <c r="I269" s="142"/>
      <c r="J269" s="134" t="s">
        <v>229</v>
      </c>
      <c r="K269" s="134"/>
      <c r="L269" s="134"/>
      <c r="M269" s="57">
        <f>-T36</f>
        <v>0</v>
      </c>
      <c r="N269" s="57" t="s">
        <v>228</v>
      </c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</row>
    <row r="270" spans="1:29" s="50" customFormat="1" ht="24.75" customHeight="1" x14ac:dyDescent="0.55000000000000004">
      <c r="A270" s="155" t="s">
        <v>10</v>
      </c>
      <c r="B270" s="156"/>
      <c r="C270" s="159">
        <f>+F269</f>
        <v>12066</v>
      </c>
      <c r="D270" s="160"/>
      <c r="E270" s="53"/>
      <c r="F270" s="54"/>
      <c r="G270" s="55" t="s">
        <v>230</v>
      </c>
      <c r="H270" s="141">
        <f>+V36</f>
        <v>0</v>
      </c>
      <c r="I270" s="142"/>
      <c r="J270" s="135" t="s">
        <v>231</v>
      </c>
      <c r="K270" s="136"/>
      <c r="L270" s="137"/>
      <c r="M270" s="57">
        <f>+M267-M268</f>
        <v>76285</v>
      </c>
      <c r="N270" s="59">
        <f>+S36</f>
        <v>12066</v>
      </c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</row>
    <row r="271" spans="1:29" s="50" customFormat="1" ht="24.75" customHeight="1" x14ac:dyDescent="0.55000000000000004">
      <c r="A271" s="157" t="s">
        <v>232</v>
      </c>
      <c r="B271" s="158"/>
      <c r="C271" s="159">
        <f>+C268-C270</f>
        <v>64219</v>
      </c>
      <c r="D271" s="160"/>
      <c r="E271" s="53" t="s">
        <v>232</v>
      </c>
      <c r="F271" s="54">
        <f>+F268-F269</f>
        <v>64219</v>
      </c>
      <c r="G271" s="55" t="s">
        <v>233</v>
      </c>
      <c r="H271" s="141">
        <f>SUM(H268:H270)</f>
        <v>0</v>
      </c>
      <c r="I271" s="142"/>
      <c r="J271" s="134" t="s">
        <v>206</v>
      </c>
      <c r="K271" s="134"/>
      <c r="L271" s="134"/>
      <c r="M271" s="57">
        <f>H271</f>
        <v>0</v>
      </c>
      <c r="N271" s="56"/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</row>
    <row r="272" spans="1:29" s="50" customFormat="1" ht="24.75" customHeight="1" x14ac:dyDescent="0.55000000000000004">
      <c r="A272" s="60"/>
      <c r="B272" s="117"/>
      <c r="C272" s="60"/>
      <c r="D272" s="60"/>
      <c r="E272" s="53" t="s">
        <v>234</v>
      </c>
      <c r="F272" s="54">
        <v>100000</v>
      </c>
      <c r="J272" s="138" t="s">
        <v>208</v>
      </c>
      <c r="K272" s="139"/>
      <c r="L272" s="140"/>
      <c r="M272" s="57">
        <f>M270-M271-N268-N270</f>
        <v>31432</v>
      </c>
      <c r="N272" s="56"/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50" customFormat="1" ht="24.75" customHeight="1" x14ac:dyDescent="0.55000000000000004">
      <c r="A273" s="60"/>
      <c r="B273" s="117"/>
      <c r="C273" s="60"/>
      <c r="D273" s="60"/>
      <c r="E273" s="53" t="s">
        <v>235</v>
      </c>
      <c r="F273" s="54">
        <f>F271-F272</f>
        <v>-35781</v>
      </c>
      <c r="J273" s="138" t="s">
        <v>209</v>
      </c>
      <c r="K273" s="139"/>
      <c r="L273" s="140"/>
      <c r="M273" s="57">
        <f>+Y36</f>
        <v>31432</v>
      </c>
      <c r="N273" s="56"/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  <c r="AC273" s="2"/>
    </row>
    <row r="274" spans="1:29" s="50" customFormat="1" ht="24.75" customHeight="1" x14ac:dyDescent="0.55000000000000004">
      <c r="A274" s="60"/>
      <c r="B274" s="117"/>
      <c r="C274" s="60"/>
      <c r="D274" s="60"/>
      <c r="E274" s="53" t="s">
        <v>236</v>
      </c>
      <c r="F274" s="54">
        <v>0</v>
      </c>
      <c r="J274" s="138" t="s">
        <v>210</v>
      </c>
      <c r="K274" s="139"/>
      <c r="L274" s="140"/>
      <c r="M274" s="57">
        <v>0</v>
      </c>
      <c r="N274" s="56"/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  <c r="AC274" s="2"/>
    </row>
    <row r="275" spans="1:29" ht="24.75" customHeight="1" thickBot="1" x14ac:dyDescent="0.6">
      <c r="A275" s="60"/>
      <c r="B275" s="117"/>
      <c r="C275" s="60"/>
      <c r="D275" s="60"/>
      <c r="E275" s="100" t="s">
        <v>1366</v>
      </c>
      <c r="F275" s="101">
        <v>0</v>
      </c>
      <c r="J275" s="143" t="s">
        <v>211</v>
      </c>
      <c r="K275" s="143"/>
      <c r="L275" s="143"/>
      <c r="M275" s="61">
        <f>+M273-M272</f>
        <v>0</v>
      </c>
      <c r="N275" s="66"/>
    </row>
    <row r="276" spans="1:29" ht="24.75" customHeight="1" thickBot="1" x14ac:dyDescent="0.6">
      <c r="H276" s="131" t="s">
        <v>237</v>
      </c>
      <c r="I276" s="132"/>
      <c r="J276" s="132"/>
      <c r="K276" s="132"/>
      <c r="L276" s="132"/>
      <c r="M276" s="132"/>
      <c r="N276" s="133"/>
    </row>
    <row r="277" spans="1:29" x14ac:dyDescent="0.55000000000000004">
      <c r="F277" s="23"/>
    </row>
  </sheetData>
  <autoFilter ref="A4:AC276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7:D267"/>
    <mergeCell ref="G267:I267"/>
    <mergeCell ref="J274:L274"/>
    <mergeCell ref="E267:F267"/>
    <mergeCell ref="J267:L267"/>
    <mergeCell ref="A268:B268"/>
    <mergeCell ref="A270:B270"/>
    <mergeCell ref="A271:B271"/>
    <mergeCell ref="C268:D268"/>
    <mergeCell ref="C269:D269"/>
    <mergeCell ref="C270:D270"/>
    <mergeCell ref="C271:D271"/>
    <mergeCell ref="A269:B269"/>
    <mergeCell ref="H276:N276"/>
    <mergeCell ref="J268:L268"/>
    <mergeCell ref="J269:L269"/>
    <mergeCell ref="J270:L270"/>
    <mergeCell ref="J271:L271"/>
    <mergeCell ref="J272:L272"/>
    <mergeCell ref="J273:L273"/>
    <mergeCell ref="H271:I271"/>
    <mergeCell ref="H268:I268"/>
    <mergeCell ref="H269:I269"/>
    <mergeCell ref="H270:I270"/>
    <mergeCell ref="J275:L275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2"/>
  <sheetViews>
    <sheetView zoomScale="70" zoomScaleNormal="70" workbookViewId="0">
      <pane xSplit="10" ySplit="4" topLeftCell="K242" activePane="bottomRight" state="frozen"/>
      <selection activeCell="E260" sqref="E260"/>
      <selection pane="topRight" activeCell="E260" sqref="E260"/>
      <selection pane="bottomLeft" activeCell="E260" sqref="E260"/>
      <selection pane="bottomRight" activeCell="W256" sqref="W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v>12</v>
      </c>
      <c r="F5" s="71"/>
      <c r="G5" s="46">
        <f t="shared" ref="G5" si="0">E5+F5</f>
        <v>12</v>
      </c>
      <c r="H5" s="78">
        <v>0</v>
      </c>
      <c r="I5" s="76">
        <v>0</v>
      </c>
      <c r="J5" s="46">
        <f t="shared" ref="J5" si="1">+G5-H5-K5-I5</f>
        <v>12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v>12</v>
      </c>
      <c r="F6" s="71"/>
      <c r="G6" s="46">
        <f t="shared" ref="G6:G26" si="2">E6+F6</f>
        <v>12</v>
      </c>
      <c r="H6" s="78">
        <v>0</v>
      </c>
      <c r="I6" s="76">
        <v>0</v>
      </c>
      <c r="J6" s="46">
        <f t="shared" ref="J6:J26" si="3">+G6-H6-K6-I6</f>
        <v>12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3"/>
        <v>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v>6</v>
      </c>
      <c r="F15" s="71"/>
      <c r="G15" s="46">
        <f t="shared" si="2"/>
        <v>6</v>
      </c>
      <c r="H15" s="78">
        <v>0</v>
      </c>
      <c r="I15" s="76">
        <v>0</v>
      </c>
      <c r="J15" s="46">
        <f t="shared" si="3"/>
        <v>6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v>7</v>
      </c>
      <c r="F18" s="71"/>
      <c r="G18" s="46">
        <f t="shared" si="2"/>
        <v>7</v>
      </c>
      <c r="H18" s="78">
        <v>0</v>
      </c>
      <c r="I18" s="76">
        <v>0</v>
      </c>
      <c r="J18" s="46">
        <f t="shared" si="3"/>
        <v>7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v>8</v>
      </c>
      <c r="F22" s="71"/>
      <c r="G22" s="46">
        <f t="shared" si="2"/>
        <v>8</v>
      </c>
      <c r="H22" s="78">
        <v>0</v>
      </c>
      <c r="I22" s="76">
        <v>0</v>
      </c>
      <c r="J22" s="46">
        <f t="shared" si="3"/>
        <v>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4</v>
      </c>
      <c r="F24" s="71"/>
      <c r="G24" s="46">
        <f t="shared" si="2"/>
        <v>4</v>
      </c>
      <c r="H24" s="78">
        <v>0</v>
      </c>
      <c r="I24" s="76">
        <v>0</v>
      </c>
      <c r="J24" s="46">
        <f t="shared" si="3"/>
        <v>4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v>3</v>
      </c>
      <c r="F26" s="71"/>
      <c r="G26" s="46">
        <f t="shared" si="2"/>
        <v>3</v>
      </c>
      <c r="H26" s="78">
        <v>0</v>
      </c>
      <c r="I26" s="76">
        <v>0</v>
      </c>
      <c r="J26" s="46">
        <f t="shared" si="3"/>
        <v>3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v>5</v>
      </c>
      <c r="F28" s="71"/>
      <c r="G28" s="46">
        <f t="shared" si="7"/>
        <v>5</v>
      </c>
      <c r="H28" s="78">
        <v>0</v>
      </c>
      <c r="I28" s="76">
        <v>0</v>
      </c>
      <c r="J28" s="46">
        <f t="shared" si="8"/>
        <v>5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v>6</v>
      </c>
      <c r="F31" s="71"/>
      <c r="G31" s="46">
        <f t="shared" si="7"/>
        <v>6</v>
      </c>
      <c r="H31" s="78">
        <v>0</v>
      </c>
      <c r="I31" s="76">
        <v>0</v>
      </c>
      <c r="J31" s="46">
        <f t="shared" si="8"/>
        <v>6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v>5</v>
      </c>
      <c r="F32" s="71"/>
      <c r="G32" s="46">
        <f t="shared" si="7"/>
        <v>5</v>
      </c>
      <c r="H32" s="78">
        <v>0</v>
      </c>
      <c r="I32" s="76">
        <v>0</v>
      </c>
      <c r="J32" s="46">
        <f t="shared" si="8"/>
        <v>5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v>5</v>
      </c>
      <c r="F35" s="71"/>
      <c r="G35" s="46">
        <f t="shared" si="7"/>
        <v>5</v>
      </c>
      <c r="H35" s="78">
        <v>0</v>
      </c>
      <c r="I35" s="76">
        <v>0</v>
      </c>
      <c r="J35" s="46">
        <f t="shared" si="8"/>
        <v>5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v>4</v>
      </c>
      <c r="F39" s="71"/>
      <c r="G39" s="46">
        <f t="shared" si="7"/>
        <v>4</v>
      </c>
      <c r="H39" s="78">
        <v>0</v>
      </c>
      <c r="I39" s="76">
        <v>0</v>
      </c>
      <c r="J39" s="46">
        <f t="shared" si="8"/>
        <v>4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v>4</v>
      </c>
      <c r="F40" s="71"/>
      <c r="G40" s="46">
        <f t="shared" si="7"/>
        <v>4</v>
      </c>
      <c r="H40" s="78">
        <v>0</v>
      </c>
      <c r="I40" s="76">
        <v>0</v>
      </c>
      <c r="J40" s="46">
        <f t="shared" si="8"/>
        <v>4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v>4</v>
      </c>
      <c r="F41" s="71"/>
      <c r="G41" s="46">
        <f t="shared" si="7"/>
        <v>4</v>
      </c>
      <c r="H41" s="78">
        <v>0</v>
      </c>
      <c r="I41" s="76">
        <v>0</v>
      </c>
      <c r="J41" s="46">
        <f t="shared" si="8"/>
        <v>4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v>3</v>
      </c>
      <c r="F46" s="71"/>
      <c r="G46" s="46">
        <f t="shared" si="7"/>
        <v>3</v>
      </c>
      <c r="H46" s="78">
        <v>0</v>
      </c>
      <c r="I46" s="76">
        <v>0</v>
      </c>
      <c r="J46" s="46">
        <f t="shared" si="8"/>
        <v>3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v>2</v>
      </c>
      <c r="F47" s="71"/>
      <c r="G47" s="46">
        <f t="shared" si="7"/>
        <v>2</v>
      </c>
      <c r="H47" s="78">
        <v>0</v>
      </c>
      <c r="I47" s="76">
        <v>0</v>
      </c>
      <c r="J47" s="46">
        <f t="shared" si="8"/>
        <v>2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v>3</v>
      </c>
      <c r="F48" s="71"/>
      <c r="G48" s="46">
        <f t="shared" si="7"/>
        <v>3</v>
      </c>
      <c r="H48" s="78">
        <v>0</v>
      </c>
      <c r="I48" s="76">
        <v>0</v>
      </c>
      <c r="J48" s="46">
        <f t="shared" si="8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v>4</v>
      </c>
      <c r="F49" s="71"/>
      <c r="G49" s="46">
        <f t="shared" si="7"/>
        <v>4</v>
      </c>
      <c r="H49" s="78">
        <v>0</v>
      </c>
      <c r="I49" s="76">
        <v>0</v>
      </c>
      <c r="J49" s="46">
        <f t="shared" si="8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v>3</v>
      </c>
      <c r="F50" s="71"/>
      <c r="G50" s="46">
        <f t="shared" si="7"/>
        <v>3</v>
      </c>
      <c r="H50" s="78">
        <v>0</v>
      </c>
      <c r="I50" s="76">
        <v>0</v>
      </c>
      <c r="J50" s="46">
        <f t="shared" si="8"/>
        <v>3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v>2</v>
      </c>
      <c r="F53" s="71"/>
      <c r="G53" s="46">
        <f t="shared" si="7"/>
        <v>2</v>
      </c>
      <c r="H53" s="78">
        <v>0</v>
      </c>
      <c r="I53" s="76">
        <v>0</v>
      </c>
      <c r="J53" s="46">
        <f t="shared" si="8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v>3</v>
      </c>
      <c r="F55" s="71"/>
      <c r="G55" s="46">
        <f t="shared" si="7"/>
        <v>3</v>
      </c>
      <c r="H55" s="78">
        <v>0</v>
      </c>
      <c r="I55" s="76">
        <v>0</v>
      </c>
      <c r="J55" s="46">
        <f t="shared" si="8"/>
        <v>3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v>3</v>
      </c>
      <c r="F57" s="71"/>
      <c r="G57" s="46">
        <f t="shared" si="7"/>
        <v>3</v>
      </c>
      <c r="H57" s="78">
        <v>0</v>
      </c>
      <c r="I57" s="76">
        <v>0</v>
      </c>
      <c r="J57" s="46">
        <f t="shared" si="8"/>
        <v>3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v>5</v>
      </c>
      <c r="F58" s="71"/>
      <c r="G58" s="46">
        <f t="shared" si="7"/>
        <v>5</v>
      </c>
      <c r="H58" s="78">
        <v>0</v>
      </c>
      <c r="I58" s="76">
        <v>0</v>
      </c>
      <c r="J58" s="46">
        <f t="shared" si="8"/>
        <v>5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v>4</v>
      </c>
      <c r="F59" s="71"/>
      <c r="G59" s="46">
        <f t="shared" si="7"/>
        <v>4</v>
      </c>
      <c r="H59" s="78">
        <v>0</v>
      </c>
      <c r="I59" s="76">
        <v>0</v>
      </c>
      <c r="J59" s="46">
        <f t="shared" si="8"/>
        <v>4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v>1</v>
      </c>
      <c r="F74" s="71"/>
      <c r="G74" s="46">
        <f t="shared" si="7"/>
        <v>1</v>
      </c>
      <c r="H74" s="78">
        <v>0</v>
      </c>
      <c r="I74" s="76">
        <v>0</v>
      </c>
      <c r="J74" s="46">
        <f t="shared" si="8"/>
        <v>1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v>3</v>
      </c>
      <c r="F77" s="71"/>
      <c r="G77" s="46">
        <f t="shared" si="7"/>
        <v>3</v>
      </c>
      <c r="H77" s="78">
        <v>0</v>
      </c>
      <c r="I77" s="76">
        <v>0</v>
      </c>
      <c r="J77" s="46">
        <f t="shared" si="8"/>
        <v>3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v>3</v>
      </c>
      <c r="F81" s="71"/>
      <c r="G81" s="46">
        <f t="shared" si="7"/>
        <v>3</v>
      </c>
      <c r="H81" s="78">
        <v>0</v>
      </c>
      <c r="I81" s="76">
        <v>0</v>
      </c>
      <c r="J81" s="46">
        <f t="shared" si="8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v>2</v>
      </c>
      <c r="F99" s="71"/>
      <c r="G99" s="46">
        <f t="shared" si="25"/>
        <v>2</v>
      </c>
      <c r="H99" s="78">
        <v>0</v>
      </c>
      <c r="I99" s="76">
        <v>0</v>
      </c>
      <c r="J99" s="46">
        <f t="shared" si="26"/>
        <v>2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v>12</v>
      </c>
      <c r="F112" s="71"/>
      <c r="G112" s="46">
        <f t="shared" si="25"/>
        <v>12</v>
      </c>
      <c r="H112" s="78">
        <v>0</v>
      </c>
      <c r="I112" s="76">
        <v>0</v>
      </c>
      <c r="J112" s="46">
        <f t="shared" si="26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v>8</v>
      </c>
      <c r="F113" s="71"/>
      <c r="G113" s="46">
        <f t="shared" si="25"/>
        <v>8</v>
      </c>
      <c r="H113" s="78">
        <v>0</v>
      </c>
      <c r="I113" s="76">
        <v>0</v>
      </c>
      <c r="J113" s="46">
        <f t="shared" si="26"/>
        <v>8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v>9</v>
      </c>
      <c r="F115" s="71"/>
      <c r="G115" s="46">
        <f t="shared" si="25"/>
        <v>9</v>
      </c>
      <c r="H115" s="78">
        <v>0</v>
      </c>
      <c r="I115" s="76">
        <v>0</v>
      </c>
      <c r="J115" s="46">
        <f t="shared" si="26"/>
        <v>9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v>7</v>
      </c>
      <c r="F116" s="71"/>
      <c r="G116" s="46">
        <f t="shared" si="25"/>
        <v>7</v>
      </c>
      <c r="H116" s="78">
        <v>0</v>
      </c>
      <c r="I116" s="76">
        <v>0</v>
      </c>
      <c r="J116" s="46">
        <f t="shared" si="26"/>
        <v>7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v>7</v>
      </c>
      <c r="F117" s="71"/>
      <c r="G117" s="46">
        <f t="shared" si="25"/>
        <v>7</v>
      </c>
      <c r="H117" s="78">
        <v>0</v>
      </c>
      <c r="I117" s="76">
        <v>0</v>
      </c>
      <c r="J117" s="46">
        <f t="shared" si="26"/>
        <v>7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v>3</v>
      </c>
      <c r="F125" s="71"/>
      <c r="G125" s="46">
        <f t="shared" si="25"/>
        <v>3</v>
      </c>
      <c r="H125" s="78">
        <v>0</v>
      </c>
      <c r="I125" s="76">
        <v>0</v>
      </c>
      <c r="J125" s="46">
        <f t="shared" si="26"/>
        <v>3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v>2</v>
      </c>
      <c r="F133" s="71"/>
      <c r="G133" s="46">
        <f t="shared" si="25"/>
        <v>2</v>
      </c>
      <c r="H133" s="78">
        <v>0</v>
      </c>
      <c r="I133" s="76">
        <v>0</v>
      </c>
      <c r="J133" s="46">
        <f t="shared" si="26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v>1</v>
      </c>
      <c r="F163" s="71"/>
      <c r="G163" s="46">
        <f t="shared" si="32"/>
        <v>1</v>
      </c>
      <c r="H163" s="78">
        <v>0</v>
      </c>
      <c r="I163" s="76">
        <v>0</v>
      </c>
      <c r="J163" s="46">
        <f t="shared" si="33"/>
        <v>1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v>7</v>
      </c>
      <c r="F175" s="71"/>
      <c r="G175" s="46">
        <f t="shared" si="32"/>
        <v>7</v>
      </c>
      <c r="H175" s="78">
        <v>0</v>
      </c>
      <c r="I175" s="76">
        <v>0</v>
      </c>
      <c r="J175" s="46">
        <f t="shared" si="33"/>
        <v>7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4" si="36">+L177*K177</f>
        <v>0</v>
      </c>
      <c r="N177" s="17" t="s">
        <v>16</v>
      </c>
      <c r="O177" s="18"/>
      <c r="P177" s="23">
        <f t="shared" ref="P177:P264" si="37">SUM(M177-O177)</f>
        <v>0</v>
      </c>
      <c r="Q177" s="90"/>
      <c r="R177" s="43">
        <f t="shared" ref="R177:R264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v>1</v>
      </c>
      <c r="F180" s="71"/>
      <c r="G180" s="46">
        <f t="shared" si="32"/>
        <v>1</v>
      </c>
      <c r="H180" s="78">
        <v>0</v>
      </c>
      <c r="I180" s="76">
        <v>0</v>
      </c>
      <c r="J180" s="46">
        <f t="shared" si="33"/>
        <v>1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v>6</v>
      </c>
      <c r="F185" s="71"/>
      <c r="G185" s="46">
        <f t="shared" si="32"/>
        <v>6</v>
      </c>
      <c r="H185" s="78">
        <v>0</v>
      </c>
      <c r="I185" s="76">
        <v>0</v>
      </c>
      <c r="J185" s="46">
        <f t="shared" si="33"/>
        <v>6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v>6</v>
      </c>
      <c r="F193" s="71"/>
      <c r="G193" s="46">
        <f t="shared" si="32"/>
        <v>6</v>
      </c>
      <c r="H193" s="78">
        <v>0</v>
      </c>
      <c r="I193" s="76">
        <v>0</v>
      </c>
      <c r="J193" s="46">
        <f t="shared" si="33"/>
        <v>6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v>3</v>
      </c>
      <c r="F194" s="71"/>
      <c r="G194" s="46">
        <f t="shared" si="32"/>
        <v>3</v>
      </c>
      <c r="H194" s="78">
        <v>0</v>
      </c>
      <c r="I194" s="76">
        <v>0</v>
      </c>
      <c r="J194" s="46">
        <f t="shared" si="33"/>
        <v>3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v>4</v>
      </c>
      <c r="F195" s="71"/>
      <c r="G195" s="46">
        <f t="shared" si="32"/>
        <v>4</v>
      </c>
      <c r="H195" s="78">
        <v>0</v>
      </c>
      <c r="I195" s="76">
        <v>0</v>
      </c>
      <c r="J195" s="46">
        <f t="shared" si="33"/>
        <v>4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v>7</v>
      </c>
      <c r="F196" s="71"/>
      <c r="G196" s="46">
        <f t="shared" si="32"/>
        <v>7</v>
      </c>
      <c r="H196" s="78">
        <v>0</v>
      </c>
      <c r="I196" s="76">
        <v>0</v>
      </c>
      <c r="J196" s="46">
        <f t="shared" si="33"/>
        <v>7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v>17</v>
      </c>
      <c r="F205" s="71"/>
      <c r="G205" s="46">
        <f t="shared" si="32"/>
        <v>17</v>
      </c>
      <c r="H205" s="78">
        <v>0</v>
      </c>
      <c r="I205" s="76">
        <v>0</v>
      </c>
      <c r="J205" s="46">
        <f t="shared" si="33"/>
        <v>17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64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63" si="50">E235+F235</f>
        <v>0</v>
      </c>
      <c r="H235" s="78">
        <v>0</v>
      </c>
      <c r="I235" s="76">
        <v>0</v>
      </c>
      <c r="J235" s="46">
        <f t="shared" ref="J235:J264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v>3</v>
      </c>
      <c r="F245" s="71"/>
      <c r="G245" s="46">
        <f t="shared" si="50"/>
        <v>3</v>
      </c>
      <c r="H245" s="78">
        <v>0</v>
      </c>
      <c r="I245" s="76">
        <v>0</v>
      </c>
      <c r="J245" s="46">
        <f t="shared" si="51"/>
        <v>3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si="36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38"/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/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/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si="36"/>
        <v>0</v>
      </c>
      <c r="N257" s="17"/>
      <c r="O257" s="18"/>
      <c r="P257" s="23">
        <f t="shared" si="37"/>
        <v>0</v>
      </c>
      <c r="Q257" s="90"/>
      <c r="R257" s="43">
        <f t="shared" si="38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6"/>
        <v>0</v>
      </c>
      <c r="N258" s="17"/>
      <c r="O258" s="18"/>
      <c r="P258" s="23">
        <f t="shared" si="37"/>
        <v>0</v>
      </c>
      <c r="Q258" s="90"/>
      <c r="R258" s="43">
        <f t="shared" si="38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36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8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50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3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8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50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36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8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50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36"/>
        <v>0</v>
      </c>
      <c r="N262" s="17"/>
      <c r="O262" s="18"/>
      <c r="P262" s="23">
        <f t="shared" si="37"/>
        <v>0</v>
      </c>
      <c r="Q262" s="90"/>
      <c r="R262" s="43">
        <f t="shared" si="38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50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si="36"/>
        <v>0</v>
      </c>
      <c r="N263" s="17"/>
      <c r="O263" s="18"/>
      <c r="P263" s="23">
        <f t="shared" si="37"/>
        <v>0</v>
      </c>
      <c r="Q263" s="90"/>
      <c r="R263" s="43">
        <f t="shared" si="38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8"/>
        <v>0</v>
      </c>
      <c r="H264" s="78">
        <v>0</v>
      </c>
      <c r="I264" s="76">
        <v>0</v>
      </c>
      <c r="J264" s="46">
        <f t="shared" si="51"/>
        <v>0</v>
      </c>
      <c r="K264" s="72"/>
      <c r="L264" s="20"/>
      <c r="M264" s="65">
        <f t="shared" si="36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8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8">E265+F265</f>
        <v>0</v>
      </c>
      <c r="H265" s="78">
        <v>0</v>
      </c>
      <c r="I265" s="76">
        <v>0</v>
      </c>
      <c r="J265" s="46">
        <f t="shared" ref="J265" si="59">+G265-H265-K265-I265</f>
        <v>0</v>
      </c>
      <c r="K265" s="72"/>
      <c r="L265" s="20"/>
      <c r="M265" s="65">
        <f t="shared" ref="M265" si="60">+L265*K265</f>
        <v>0</v>
      </c>
      <c r="N265" s="17" t="s">
        <v>16</v>
      </c>
      <c r="O265" s="18"/>
      <c r="P265" s="23">
        <f t="shared" ref="P265" si="61">SUM(M265-O265)</f>
        <v>0</v>
      </c>
      <c r="Q265" s="90"/>
      <c r="R265" s="43">
        <f t="shared" ref="R265" si="62">+K265*Q265</f>
        <v>0</v>
      </c>
    </row>
    <row r="266" spans="1:19" ht="25.5" x14ac:dyDescent="0.55000000000000004">
      <c r="A266" s="1"/>
      <c r="E266" s="24"/>
      <c r="F266" s="25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0</v>
      </c>
      <c r="S266" s="75"/>
    </row>
    <row r="267" spans="1:19" ht="25.5" customHeight="1" x14ac:dyDescent="0.5">
      <c r="A267" s="1"/>
      <c r="E267" s="24"/>
      <c r="F267" s="25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31"/>
      <c r="G268" s="31"/>
      <c r="J268" s="31"/>
      <c r="K268" s="32"/>
      <c r="L268" s="95" t="s">
        <v>202</v>
      </c>
      <c r="M268" s="95"/>
      <c r="N268" s="33">
        <f>SUM(M5:M267)</f>
        <v>0</v>
      </c>
    </row>
    <row r="269" spans="1:19" ht="25.5" x14ac:dyDescent="0.55000000000000004">
      <c r="A269" s="1"/>
      <c r="E269" s="3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3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3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3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31"/>
      <c r="G273" s="31"/>
      <c r="J273" s="31"/>
      <c r="L273" s="34" t="s">
        <v>207</v>
      </c>
      <c r="M273" s="35"/>
      <c r="N273" s="37">
        <f>SUM(O5:O266)</f>
        <v>0</v>
      </c>
    </row>
    <row r="274" spans="1:14" ht="25.5" x14ac:dyDescent="0.55000000000000004">
      <c r="A274" s="1"/>
      <c r="E274" s="31"/>
      <c r="G274" s="31"/>
      <c r="J274" s="31"/>
      <c r="L274" s="34" t="s">
        <v>208</v>
      </c>
      <c r="M274" s="35"/>
      <c r="N274" s="33">
        <f>N268-N269-N270-N272-N273</f>
        <v>0</v>
      </c>
    </row>
    <row r="275" spans="1:14" ht="25.5" x14ac:dyDescent="0.55000000000000004">
      <c r="A275" s="1"/>
      <c r="E275" s="31"/>
      <c r="G275" s="31"/>
      <c r="J275" s="31"/>
      <c r="L275" s="34" t="s">
        <v>209</v>
      </c>
      <c r="M275" s="35"/>
      <c r="N275" s="37"/>
    </row>
    <row r="276" spans="1:14" ht="25.5" x14ac:dyDescent="0.55000000000000004">
      <c r="A276" s="1"/>
      <c r="E276" s="3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T352"/>
  <sheetViews>
    <sheetView zoomScale="70" zoomScaleNormal="70" workbookViewId="0">
      <pane xSplit="10" ySplit="4" topLeftCell="K249" activePane="bottomRight" state="frozen"/>
      <selection activeCell="E260" sqref="E260"/>
      <selection pane="topRight" activeCell="E260" sqref="E260"/>
      <selection pane="bottomLeft" activeCell="E260" sqref="E260"/>
      <selection pane="bottomRight" activeCell="J261" sqref="J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66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67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+ยกมา!J5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+ยกมา!J6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>SUM(M6-O6)</f>
        <v>500</v>
      </c>
      <c r="Q6" s="119">
        <v>36.43</v>
      </c>
      <c r="R6" s="43">
        <f t="shared" ref="R6:R80" si="3">+K6*Q6</f>
        <v>182.15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+ยกมา!J11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0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1">
        <f t="shared" si="4"/>
        <v>250</v>
      </c>
      <c r="Q11" s="119">
        <v>19.36</v>
      </c>
      <c r="R11" s="43">
        <f t="shared" si="3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+ยกมา!J15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4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25</v>
      </c>
      <c r="P15" s="121">
        <f t="shared" si="4"/>
        <v>75</v>
      </c>
      <c r="Q15" s="119">
        <v>22.41</v>
      </c>
      <c r="R15" s="43">
        <f t="shared" si="3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+ยกมา!J18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25</v>
      </c>
      <c r="P18" s="121">
        <f t="shared" si="4"/>
        <v>125</v>
      </c>
      <c r="Q18" s="119">
        <v>19.12</v>
      </c>
      <c r="R18" s="43">
        <f t="shared" si="3"/>
        <v>57.36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4"/>
        <v>130</v>
      </c>
      <c r="Q20" s="90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+ยกมา!J22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4"/>
        <v>50</v>
      </c>
      <c r="Q22" s="119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19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+ยกมา!J26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+ยกมา!J28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19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+ยกมา!J31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19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+ยกมา!J32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4"/>
        <v>260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+ยกมา!J35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+ยกมา!J39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+ยกมา!J40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+ยกมา!J41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+ยกมา!J46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4"/>
        <v>50</v>
      </c>
      <c r="Q46" s="119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+ยกมา!J47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19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+ยกมา!J48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+ยกมา!J49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+ยกมา!J50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19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+ยกมา!J53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+ยกมา!J55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+ยกมา!J57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9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+ยกมา!J58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+ยกมา!J59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+ยกมา!J65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+ยกมา!J74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+ยกมา!J77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+ยกมา!J81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+ยกมา!J99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+ยกมา!J112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50</v>
      </c>
      <c r="P112" s="121">
        <f>SUM(M112-O112)</f>
        <v>150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+ยกมา!J113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+ยกมา!J115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+ยกมา!J116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+ยกมา!J117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+ยกมา!J125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+ยกมา!J131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+ยกมา!J133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+ยกมา!J175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+ยกมา!J180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+ยกมา!J185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4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1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+ยกมา!J193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+ยกมา!J194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+ยกมา!J195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+ยกมา!J196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+ยกมา!J205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64" si="46">E231+F231</f>
        <v>0</v>
      </c>
      <c r="H231" s="78">
        <v>0</v>
      </c>
      <c r="I231" s="76">
        <v>0</v>
      </c>
      <c r="J231" s="46">
        <f t="shared" ref="J231:J264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62" si="48">E235+F235</f>
        <v>0</v>
      </c>
      <c r="H235" s="78">
        <v>0</v>
      </c>
      <c r="I235" s="76">
        <v>0</v>
      </c>
      <c r="J235" s="46">
        <f t="shared" ref="J235:J254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+ยกมา!J245</f>
        <v>3</v>
      </c>
      <c r="F245" s="71"/>
      <c r="G245" s="46">
        <f t="shared" si="48"/>
        <v>3</v>
      </c>
      <c r="H245" s="78">
        <v>0</v>
      </c>
      <c r="I245" s="76">
        <v>0</v>
      </c>
      <c r="J245" s="46">
        <f t="shared" si="49"/>
        <v>3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/>
      <c r="B251" s="10"/>
      <c r="C251" s="19"/>
      <c r="D251" s="10"/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/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0" ht="25.5" x14ac:dyDescent="0.55000000000000004">
      <c r="A257" s="10"/>
      <c r="B257" s="10"/>
      <c r="C257" s="19"/>
      <c r="D257" s="10"/>
      <c r="E257" s="64">
        <f>+ยกมา!J257</f>
        <v>0</v>
      </c>
      <c r="F257" s="71"/>
      <c r="G257" s="46">
        <f t="shared" si="48"/>
        <v>0</v>
      </c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0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48"/>
        <v>0</v>
      </c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0" ht="25.5" x14ac:dyDescent="0.55000000000000004">
      <c r="A259" s="10"/>
      <c r="B259" s="10"/>
      <c r="C259" s="19"/>
      <c r="D259" s="10"/>
      <c r="E259" s="64">
        <f>+ยกมา!J259</f>
        <v>0</v>
      </c>
      <c r="F259" s="71"/>
      <c r="G259" s="46">
        <f t="shared" si="48"/>
        <v>0</v>
      </c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0" ht="25.5" x14ac:dyDescent="0.55000000000000004">
      <c r="A260" s="10"/>
      <c r="B260" s="10"/>
      <c r="C260" s="19"/>
      <c r="D260" s="10"/>
      <c r="E260" s="64">
        <f>+ยกมา!J260</f>
        <v>0</v>
      </c>
      <c r="F260" s="71"/>
      <c r="G260" s="46">
        <f t="shared" si="48"/>
        <v>0</v>
      </c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20" ht="25.5" x14ac:dyDescent="0.55000000000000004">
      <c r="A261" s="10"/>
      <c r="B261" s="10"/>
      <c r="C261" s="19"/>
      <c r="D261" s="10"/>
      <c r="E261" s="64">
        <f>+ยกมา!J261</f>
        <v>0</v>
      </c>
      <c r="F261" s="71"/>
      <c r="G261" s="46">
        <f t="shared" si="48"/>
        <v>0</v>
      </c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20" ht="25.5" x14ac:dyDescent="0.55000000000000004">
      <c r="A262" s="10"/>
      <c r="B262" s="10"/>
      <c r="C262" s="19"/>
      <c r="D262" s="10"/>
      <c r="E262" s="64">
        <f>+ยกมา!J262</f>
        <v>0</v>
      </c>
      <c r="F262" s="71"/>
      <c r="G262" s="46">
        <f t="shared" si="48"/>
        <v>0</v>
      </c>
      <c r="H262" s="78">
        <v>0</v>
      </c>
      <c r="I262" s="76">
        <v>0</v>
      </c>
      <c r="J262" s="46">
        <f t="shared" si="47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0" ht="25.5" x14ac:dyDescent="0.55000000000000004">
      <c r="A263" s="10"/>
      <c r="B263" s="10"/>
      <c r="C263" s="19"/>
      <c r="D263" s="10"/>
      <c r="E263" s="64">
        <f>+ยกมา!J263</f>
        <v>0</v>
      </c>
      <c r="F263" s="71"/>
      <c r="G263" s="46">
        <f t="shared" ref="G263" si="59">E263+F263</f>
        <v>0</v>
      </c>
      <c r="H263" s="78">
        <v>0</v>
      </c>
      <c r="I263" s="76">
        <v>0</v>
      </c>
      <c r="J263" s="46">
        <f t="shared" ref="J263" si="60">+G263-H263-K263-I263</f>
        <v>0</v>
      </c>
      <c r="K263" s="72"/>
      <c r="L263" s="20"/>
      <c r="M263" s="65">
        <f t="shared" ref="M263" si="61">+L263*K263</f>
        <v>0</v>
      </c>
      <c r="N263" s="17" t="s">
        <v>16</v>
      </c>
      <c r="O263" s="18"/>
      <c r="P263" s="23">
        <f t="shared" ref="P263" si="62">SUM(M263-O263)</f>
        <v>0</v>
      </c>
      <c r="Q263" s="90"/>
      <c r="R263" s="43">
        <f t="shared" ref="R263" si="63">+K263*Q263</f>
        <v>0</v>
      </c>
    </row>
    <row r="264" spans="1:20" ht="25.5" x14ac:dyDescent="0.55000000000000004">
      <c r="A264" s="10"/>
      <c r="B264" s="10"/>
      <c r="C264" s="19"/>
      <c r="D264" s="10"/>
      <c r="E264" s="64"/>
      <c r="F264" s="71"/>
      <c r="G264" s="46">
        <f t="shared" si="46"/>
        <v>0</v>
      </c>
      <c r="H264" s="78">
        <v>0</v>
      </c>
      <c r="I264" s="76">
        <v>0</v>
      </c>
      <c r="J264" s="46">
        <f t="shared" si="47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0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64">E265+F265</f>
        <v>0</v>
      </c>
      <c r="H265" s="78">
        <v>0</v>
      </c>
      <c r="I265" s="76">
        <v>0</v>
      </c>
      <c r="J265" s="46">
        <f t="shared" ref="J265" si="65">+G265-H265-K265-I265</f>
        <v>0</v>
      </c>
      <c r="K265" s="72"/>
      <c r="L265" s="20"/>
      <c r="M265" s="65">
        <f t="shared" ref="M265" si="66">+L265*K265</f>
        <v>0</v>
      </c>
      <c r="N265" s="17" t="s">
        <v>16</v>
      </c>
      <c r="O265" s="18"/>
      <c r="P265" s="23">
        <f t="shared" ref="P265" si="67">SUM(M265-O265)</f>
        <v>0</v>
      </c>
      <c r="Q265" s="90"/>
      <c r="R265" s="43">
        <f t="shared" ref="R265" si="68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947.21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2250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1610</v>
      </c>
      <c r="O270" s="2">
        <v>130</v>
      </c>
      <c r="P270" s="2">
        <v>310</v>
      </c>
      <c r="Q270" s="2">
        <v>100</v>
      </c>
      <c r="R270" s="2">
        <v>400</v>
      </c>
      <c r="S270" s="2">
        <v>390</v>
      </c>
      <c r="T270" s="2">
        <v>280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490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490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T352"/>
  <sheetViews>
    <sheetView zoomScale="70" zoomScaleNormal="70" workbookViewId="0">
      <pane xSplit="10" ySplit="4" topLeftCell="L255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1">
        <f t="shared" ref="P6:P80" si="3">SUM(M6-O6)</f>
        <v>100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1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50</v>
      </c>
      <c r="P31" s="121">
        <f t="shared" si="3"/>
        <v>450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1">
        <f>SUM(M49-O49)</f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>SUM(M55-O55)</f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1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5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1">
        <f t="shared" si="8"/>
        <v>165</v>
      </c>
      <c r="Q113" s="119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>
        <v>18</v>
      </c>
      <c r="P180" s="121">
        <f t="shared" si="35"/>
        <v>17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3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1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4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>
        <v>60</v>
      </c>
      <c r="P196" s="121">
        <f t="shared" si="35"/>
        <v>180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2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0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0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0" ht="25.5" x14ac:dyDescent="0.55000000000000004">
      <c r="A259" s="10"/>
      <c r="B259" s="10"/>
      <c r="C259" s="19"/>
      <c r="D259" s="10"/>
      <c r="E259" s="64">
        <f>+'1'!J255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0" ht="25.5" x14ac:dyDescent="0.55000000000000004">
      <c r="A260" s="10"/>
      <c r="B260" s="10"/>
      <c r="C260" s="19"/>
      <c r="D260" s="10"/>
      <c r="E260" s="64">
        <f>+'1'!J262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0" ht="25.5" x14ac:dyDescent="0.55000000000000004">
      <c r="A261" s="10"/>
      <c r="B261" s="10"/>
      <c r="C261" s="19"/>
      <c r="D261" s="10"/>
      <c r="E261" s="64">
        <f>+'1'!J263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ref="P261" si="54">SUM(M261-O261)</f>
        <v>0</v>
      </c>
      <c r="Q261" s="90"/>
      <c r="R261" s="43">
        <f t="shared" ref="R261" si="55">+K261*Q261</f>
        <v>0</v>
      </c>
    </row>
    <row r="262" spans="1:20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20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20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0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1004.1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2430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1230</v>
      </c>
      <c r="O270" s="2">
        <v>100</v>
      </c>
      <c r="P270" s="2">
        <v>240</v>
      </c>
      <c r="Q270" s="88">
        <v>100</v>
      </c>
      <c r="R270" s="2">
        <v>355</v>
      </c>
      <c r="S270" s="2">
        <v>215</v>
      </c>
      <c r="T270" s="2">
        <v>220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313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887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887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+'2'!J6</f>
        <v>5</v>
      </c>
      <c r="F6" s="71">
        <v>10</v>
      </c>
      <c r="G6" s="46">
        <f t="shared" si="0"/>
        <v>15</v>
      </c>
      <c r="H6" s="78">
        <v>0</v>
      </c>
      <c r="I6" s="76">
        <v>0</v>
      </c>
      <c r="J6" s="46">
        <f t="shared" si="1"/>
        <v>10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121">
        <f t="shared" si="3"/>
        <v>250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2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+'2'!J58</f>
        <v>5</v>
      </c>
      <c r="F58" s="71"/>
      <c r="G58" s="46">
        <f t="shared" si="5"/>
        <v>5</v>
      </c>
      <c r="H58" s="78">
        <v>5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+'2'!J59</f>
        <v>4</v>
      </c>
      <c r="F59" s="71"/>
      <c r="G59" s="46">
        <f t="shared" si="5"/>
        <v>4</v>
      </c>
      <c r="H59" s="78">
        <v>1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+'2'!J62</f>
        <v>0</v>
      </c>
      <c r="F62" s="71">
        <v>1</v>
      </c>
      <c r="G62" s="46">
        <f t="shared" si="5"/>
        <v>1</v>
      </c>
      <c r="H62" s="78"/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1">
        <f t="shared" si="3"/>
        <v>60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1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+'2'!J251</f>
        <v>0</v>
      </c>
      <c r="F251" s="71">
        <v>50</v>
      </c>
      <c r="G251" s="46">
        <f t="shared" si="42"/>
        <v>50</v>
      </c>
      <c r="H251" s="78">
        <v>0</v>
      </c>
      <c r="I251" s="76">
        <v>0</v>
      </c>
      <c r="J251" s="46">
        <f t="shared" si="43"/>
        <v>49</v>
      </c>
      <c r="K251" s="72">
        <v>1</v>
      </c>
      <c r="L251" s="20">
        <v>15</v>
      </c>
      <c r="M251" s="65">
        <f t="shared" si="34"/>
        <v>15</v>
      </c>
      <c r="N251" s="17" t="s">
        <v>1448</v>
      </c>
      <c r="O251" s="18"/>
      <c r="P251" s="121">
        <f t="shared" si="35"/>
        <v>15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+'2'!J252</f>
        <v>0</v>
      </c>
      <c r="F252" s="71">
        <v>50</v>
      </c>
      <c r="G252" s="46">
        <f t="shared" si="42"/>
        <v>50</v>
      </c>
      <c r="H252" s="78">
        <v>0</v>
      </c>
      <c r="I252" s="76">
        <v>0</v>
      </c>
      <c r="J252" s="46">
        <f t="shared" si="43"/>
        <v>48</v>
      </c>
      <c r="K252" s="72">
        <v>2</v>
      </c>
      <c r="L252" s="20">
        <v>15</v>
      </c>
      <c r="M252" s="65">
        <f t="shared" si="34"/>
        <v>30</v>
      </c>
      <c r="N252" s="17" t="s">
        <v>1448</v>
      </c>
      <c r="O252" s="18"/>
      <c r="P252" s="121">
        <f t="shared" si="35"/>
        <v>30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ref="P261" si="54">SUM(M261-O261)</f>
        <v>0</v>
      </c>
      <c r="Q261" s="90"/>
      <c r="R261" s="43">
        <f t="shared" ref="R261" si="55">+K261*Q261</f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527.79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1655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700</v>
      </c>
      <c r="O270" s="2">
        <v>30</v>
      </c>
      <c r="P270" s="2">
        <v>400</v>
      </c>
      <c r="Q270" s="88">
        <v>40</v>
      </c>
      <c r="R270" s="2">
        <v>230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110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845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845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V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+'3'!J5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11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25</v>
      </c>
      <c r="P5" s="121">
        <f>SUM(M5-O5)</f>
        <v>175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+'3'!J6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150</v>
      </c>
      <c r="P6" s="121">
        <f t="shared" ref="P6:P80" si="3">SUM(M6-O6)</f>
        <v>250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+'3'!J22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21">
        <f t="shared" si="3"/>
        <v>200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+'3'!J26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+'3'!J31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65</v>
      </c>
      <c r="P35" s="121">
        <f t="shared" si="3"/>
        <v>325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+'3'!J99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+'3'!J112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+'3'!J125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+'3'!J175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1">
        <f>SUM(M175-O175)</f>
        <v>50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+'3'!J185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+'3'!J194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+'3'!J195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+'3'!J205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+'3'!J245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+'3'!J251</f>
        <v>49</v>
      </c>
      <c r="F251" s="71"/>
      <c r="G251" s="46">
        <f t="shared" si="42"/>
        <v>49</v>
      </c>
      <c r="H251" s="78">
        <v>0</v>
      </c>
      <c r="I251" s="76">
        <v>0</v>
      </c>
      <c r="J251" s="46">
        <f t="shared" si="43"/>
        <v>1</v>
      </c>
      <c r="K251" s="72">
        <v>48</v>
      </c>
      <c r="L251" s="20">
        <v>15</v>
      </c>
      <c r="M251" s="65">
        <f t="shared" si="34"/>
        <v>720</v>
      </c>
      <c r="N251" s="17" t="s">
        <v>1448</v>
      </c>
      <c r="O251" s="18">
        <v>230</v>
      </c>
      <c r="P251" s="121">
        <f t="shared" si="35"/>
        <v>490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+'3'!J252</f>
        <v>48</v>
      </c>
      <c r="F252" s="71"/>
      <c r="G252" s="46">
        <f t="shared" si="42"/>
        <v>48</v>
      </c>
      <c r="H252" s="78">
        <v>0</v>
      </c>
      <c r="I252" s="76">
        <v>0</v>
      </c>
      <c r="J252" s="46">
        <f t="shared" si="43"/>
        <v>4</v>
      </c>
      <c r="K252" s="72">
        <v>44</v>
      </c>
      <c r="L252" s="20">
        <v>15</v>
      </c>
      <c r="M252" s="65">
        <f t="shared" si="34"/>
        <v>660</v>
      </c>
      <c r="N252" s="17" t="s">
        <v>1448</v>
      </c>
      <c r="O252" s="18">
        <v>220</v>
      </c>
      <c r="P252" s="121">
        <f t="shared" si="35"/>
        <v>440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+'3'!J255</f>
        <v>0</v>
      </c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2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2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2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2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2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ref="P261" si="54">SUM(M261-O261)</f>
        <v>0</v>
      </c>
      <c r="Q261" s="90"/>
      <c r="R261" s="43">
        <f t="shared" ref="R261" si="55">+K261*Q261</f>
        <v>0</v>
      </c>
    </row>
    <row r="262" spans="1:22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22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22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2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22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708.46999999999991</v>
      </c>
      <c r="S266" s="75"/>
    </row>
    <row r="267" spans="1:22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22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3250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2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1080</v>
      </c>
      <c r="O270" s="2">
        <v>100</v>
      </c>
      <c r="P270" s="2">
        <v>140</v>
      </c>
      <c r="Q270" s="88">
        <v>60</v>
      </c>
      <c r="R270" s="2">
        <v>360</v>
      </c>
      <c r="S270" s="2">
        <v>200</v>
      </c>
      <c r="T270" s="2">
        <v>20</v>
      </c>
      <c r="U270" s="2">
        <v>100</v>
      </c>
      <c r="V270" s="2">
        <v>100</v>
      </c>
    </row>
    <row r="271" spans="1:22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840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1330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1330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W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+'4'!J5</f>
        <v>11</v>
      </c>
      <c r="F5" s="71">
        <v>5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+'4'!J6</f>
        <v>6</v>
      </c>
      <c r="F6" s="71">
        <v>20</v>
      </c>
      <c r="G6" s="46">
        <f t="shared" si="0"/>
        <v>26</v>
      </c>
      <c r="H6" s="78">
        <v>0</v>
      </c>
      <c r="I6" s="76">
        <v>0</v>
      </c>
      <c r="J6" s="46">
        <f t="shared" si="1"/>
        <v>19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150</v>
      </c>
      <c r="P6" s="121">
        <f t="shared" ref="P6:P80" si="3">SUM(M6-O6)</f>
        <v>550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+'4'!J11</f>
        <v>0</v>
      </c>
      <c r="F11" s="71">
        <v>14</v>
      </c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+'4'!J15</f>
        <v>3</v>
      </c>
      <c r="F15" s="71">
        <v>4</v>
      </c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+'4'!J18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+'4'!J20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1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+'4'!J22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2</v>
      </c>
      <c r="F24" s="71">
        <v>5</v>
      </c>
      <c r="G24" s="46">
        <f t="shared" si="0"/>
        <v>7</v>
      </c>
      <c r="H24" s="78">
        <v>1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+'4'!J26</f>
        <v>3</v>
      </c>
      <c r="F26" s="71"/>
      <c r="G26" s="46">
        <f t="shared" si="0"/>
        <v>3</v>
      </c>
      <c r="H26" s="78">
        <v>3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+'4'!J28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+'4'!J31</f>
        <v>1</v>
      </c>
      <c r="F31" s="71">
        <v>10</v>
      </c>
      <c r="G31" s="46">
        <f t="shared" si="5"/>
        <v>11</v>
      </c>
      <c r="H31" s="78">
        <v>0</v>
      </c>
      <c r="I31" s="76">
        <v>0</v>
      </c>
      <c r="J31" s="46">
        <f t="shared" si="6"/>
        <v>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1">
        <f t="shared" si="3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+'4'!J32</f>
        <v>3</v>
      </c>
      <c r="F32" s="71">
        <v>5</v>
      </c>
      <c r="G32" s="46">
        <f t="shared" si="5"/>
        <v>8</v>
      </c>
      <c r="H32" s="78">
        <v>0</v>
      </c>
      <c r="I32" s="76">
        <v>0</v>
      </c>
      <c r="J32" s="46">
        <f t="shared" si="6"/>
        <v>4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130</v>
      </c>
      <c r="P32" s="121">
        <f t="shared" si="3"/>
        <v>390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+'4'!J35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2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1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+'4'!J39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+'4'!J46</f>
        <v>2</v>
      </c>
      <c r="F46" s="71">
        <v>3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1">
        <f t="shared" si="3"/>
        <v>100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+'4'!J53</f>
        <v>2</v>
      </c>
      <c r="F53" s="71">
        <v>3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1449</v>
      </c>
      <c r="O53" s="18">
        <v>50</v>
      </c>
      <c r="P53" s="23">
        <f>SUM(M53-O53)</f>
        <v>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+'4'!J57</f>
        <v>3</v>
      </c>
      <c r="F57" s="71">
        <v>2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+'4'!J58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+'4'!J62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1">
        <f t="shared" si="3"/>
        <v>120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+'4'!J77</f>
        <v>3</v>
      </c>
      <c r="F77" s="71">
        <v>2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1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+'4'!J80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+'4'!J81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+'4'!J99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+'4'!J112</f>
        <v>9</v>
      </c>
      <c r="F112" s="71">
        <v>10</v>
      </c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+'4'!J113</f>
        <v>5</v>
      </c>
      <c r="F113" s="71">
        <v>5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+'4'!J116</f>
        <v>6</v>
      </c>
      <c r="F116" s="71">
        <v>5</v>
      </c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+'4'!J117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+'4'!J125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1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+'4'!J133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+'4'!J180</f>
        <v>0</v>
      </c>
      <c r="F180" s="71">
        <v>2</v>
      </c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+'4'!J185</f>
        <v>3</v>
      </c>
      <c r="F185" s="71">
        <v>5</v>
      </c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+'4'!J193</f>
        <v>2</v>
      </c>
      <c r="F193" s="71">
        <v>5</v>
      </c>
      <c r="G193" s="46">
        <f t="shared" si="30"/>
        <v>7</v>
      </c>
      <c r="H193" s="78">
        <v>0</v>
      </c>
      <c r="I193" s="76">
        <v>0</v>
      </c>
      <c r="J193" s="46">
        <f t="shared" si="31"/>
        <v>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>
        <v>60</v>
      </c>
      <c r="P193" s="121">
        <f t="shared" si="35"/>
        <v>60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+'4'!J194</f>
        <v>1</v>
      </c>
      <c r="F194" s="71">
        <v>5</v>
      </c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+'4'!J195</f>
        <v>2</v>
      </c>
      <c r="F195" s="71">
        <v>5</v>
      </c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+'4'!J196</f>
        <v>4</v>
      </c>
      <c r="F196" s="71">
        <v>5</v>
      </c>
      <c r="G196" s="46">
        <f t="shared" si="30"/>
        <v>9</v>
      </c>
      <c r="H196" s="78">
        <v>0</v>
      </c>
      <c r="I196" s="76">
        <v>0</v>
      </c>
      <c r="J196" s="46">
        <f t="shared" si="31"/>
        <v>7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>
        <v>120</v>
      </c>
      <c r="P196" s="121">
        <f t="shared" si="35"/>
        <v>120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+'4'!J205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+'4'!J245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+'4'!J251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hidden="1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+'4'!J252</f>
        <v>4</v>
      </c>
      <c r="F252" s="71">
        <v>250</v>
      </c>
      <c r="G252" s="46">
        <f t="shared" si="42"/>
        <v>254</v>
      </c>
      <c r="H252" s="78">
        <v>0</v>
      </c>
      <c r="I252" s="76">
        <v>0</v>
      </c>
      <c r="J252" s="46">
        <f t="shared" si="43"/>
        <v>121</v>
      </c>
      <c r="K252" s="72">
        <v>133</v>
      </c>
      <c r="L252" s="20">
        <v>15</v>
      </c>
      <c r="M252" s="65">
        <f t="shared" si="34"/>
        <v>1995</v>
      </c>
      <c r="N252" s="17" t="s">
        <v>1448</v>
      </c>
      <c r="O252" s="18">
        <v>660</v>
      </c>
      <c r="P252" s="121">
        <f t="shared" si="35"/>
        <v>1335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+'4'!J255</f>
        <v>0</v>
      </c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3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3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3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3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3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ref="P261" si="54">SUM(M261-O261)</f>
        <v>0</v>
      </c>
      <c r="Q261" s="90"/>
      <c r="R261" s="43">
        <f t="shared" ref="R261" si="55">+K261*Q261</f>
        <v>0</v>
      </c>
    </row>
    <row r="262" spans="1:23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23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23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3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23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1413.11</v>
      </c>
      <c r="S266" s="75"/>
    </row>
    <row r="267" spans="1:23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23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5730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3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1240</v>
      </c>
      <c r="O270" s="2">
        <v>30</v>
      </c>
      <c r="P270" s="2">
        <v>170</v>
      </c>
      <c r="Q270" s="88">
        <v>270</v>
      </c>
      <c r="R270" s="2">
        <v>100</v>
      </c>
      <c r="S270" s="2">
        <v>200</v>
      </c>
      <c r="T270" s="2">
        <v>50</v>
      </c>
      <c r="U270" s="2">
        <v>120</v>
      </c>
      <c r="V270" s="2">
        <v>100</v>
      </c>
      <c r="W270" s="2">
        <v>200</v>
      </c>
    </row>
    <row r="271" spans="1:23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3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1295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3195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3195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>
    <filterColumn colId="15">
      <filters blank="1">
        <filter val="-"/>
        <filter val="100.00"/>
        <filter val="120.00"/>
        <filter val="170"/>
        <filter val="195.00"/>
        <filter val="25.00"/>
        <filter val="390.00"/>
        <filter val="50.00"/>
        <filter val="500.00"/>
        <filter val="550.00"/>
        <filter val="60.00"/>
        <filter val="ส่วนลดสินค้า SALE"/>
      </filters>
    </filterColumn>
  </autoFilter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+'5'!J6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+'5'!J11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+'5'!J15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+'5'!J18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+'5'!J22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1">
        <f t="shared" si="3"/>
        <v>300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+'5'!J28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+'5'!J31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1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1449</v>
      </c>
      <c r="O47" s="18">
        <v>50</v>
      </c>
      <c r="P47" s="23">
        <f t="shared" si="3"/>
        <v>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+'5'!J57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+'5'!J99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+'5'!J112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+'5'!J113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+'5'!J115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+'5'!J116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+'5'!J117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+'5'!J125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+'5'!J175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+'5'!J180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0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1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+'5'!J185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+'5'!J193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+'5'!J194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+'5'!J195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4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21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+'5'!J196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+'5'!J205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+'5'!J245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+'5'!J251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+'5'!J252</f>
        <v>121</v>
      </c>
      <c r="F252" s="71"/>
      <c r="G252" s="46">
        <f t="shared" si="42"/>
        <v>121</v>
      </c>
      <c r="H252" s="78">
        <v>0</v>
      </c>
      <c r="I252" s="76">
        <v>0</v>
      </c>
      <c r="J252" s="46">
        <f t="shared" si="43"/>
        <v>35</v>
      </c>
      <c r="K252" s="72">
        <v>86</v>
      </c>
      <c r="L252" s="20">
        <v>15</v>
      </c>
      <c r="M252" s="65">
        <f t="shared" si="34"/>
        <v>1290</v>
      </c>
      <c r="N252" s="17" t="s">
        <v>1448</v>
      </c>
      <c r="O252" s="18">
        <v>430</v>
      </c>
      <c r="P252" s="121">
        <f t="shared" si="35"/>
        <v>860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:P259" si="51">SUM(M253-O253)</f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51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+'5'!J255</f>
        <v>0</v>
      </c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>
        <f t="shared" si="51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>
        <f t="shared" si="51"/>
        <v>0</v>
      </c>
      <c r="Q256" s="90"/>
      <c r="R256" s="43">
        <f t="shared" si="36"/>
        <v>0</v>
      </c>
    </row>
    <row r="257" spans="1:20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>
        <f t="shared" si="51"/>
        <v>0</v>
      </c>
      <c r="Q257" s="90"/>
      <c r="R257" s="43">
        <f t="shared" si="36"/>
        <v>0</v>
      </c>
    </row>
    <row r="258" spans="1:20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>
        <f t="shared" si="51"/>
        <v>0</v>
      </c>
      <c r="Q258" s="90"/>
      <c r="R258" s="43">
        <f t="shared" si="36"/>
        <v>0</v>
      </c>
    </row>
    <row r="259" spans="1:20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51"/>
        <v>0</v>
      </c>
      <c r="Q259" s="90"/>
      <c r="R259" s="43">
        <f t="shared" si="36"/>
        <v>0</v>
      </c>
    </row>
    <row r="260" spans="1:20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0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ref="M261" si="52">+L261*K261</f>
        <v>0</v>
      </c>
      <c r="N261" s="17" t="s">
        <v>16</v>
      </c>
      <c r="O261" s="18"/>
      <c r="P261" s="23">
        <f t="shared" ref="P261" si="53">SUM(M261-O261)</f>
        <v>0</v>
      </c>
      <c r="Q261" s="90"/>
      <c r="R261" s="43">
        <f t="shared" ref="R261" si="54">+K261*Q261</f>
        <v>0</v>
      </c>
    </row>
    <row r="262" spans="1:20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20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20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0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784.78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3230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1520</v>
      </c>
      <c r="O270" s="2">
        <v>20</v>
      </c>
      <c r="P270" s="2">
        <v>120</v>
      </c>
      <c r="Q270" s="88">
        <v>120</v>
      </c>
      <c r="R270" s="2">
        <v>150</v>
      </c>
      <c r="S270" s="2">
        <v>300</v>
      </c>
      <c r="T270" s="2">
        <v>810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545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1165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1165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 filterMode="1"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+'6'!J6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+'6'!J11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+'6'!J15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+'6'!J18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+'6'!J22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+'6'!J28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+'6'!J31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+'6'!J41</f>
        <v>3</v>
      </c>
      <c r="F41" s="71"/>
      <c r="G41" s="46">
        <f t="shared" si="5"/>
        <v>3</v>
      </c>
      <c r="H41" s="78">
        <v>1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+'6'!J56</f>
        <v>2</v>
      </c>
      <c r="F56" s="71"/>
      <c r="G56" s="46">
        <f t="shared" si="5"/>
        <v>2</v>
      </c>
      <c r="H56" s="78">
        <v>2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+'6'!J57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+'6'!J80</f>
        <v>2</v>
      </c>
      <c r="F80" s="71"/>
      <c r="G80" s="46">
        <f t="shared" si="5"/>
        <v>2</v>
      </c>
      <c r="H80" s="78">
        <v>1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+'6'!J99</f>
        <v>2</v>
      </c>
      <c r="F99" s="71"/>
      <c r="G99" s="46">
        <f t="shared" si="23"/>
        <v>2</v>
      </c>
      <c r="H99" s="78">
        <v>2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+'6'!J112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+'6'!J117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+'6'!J125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1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1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+'6'!J133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+'6'!J154</f>
        <v>0</v>
      </c>
      <c r="F154" s="71">
        <v>2</v>
      </c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1</v>
      </c>
      <c r="F163" s="71"/>
      <c r="G163" s="46">
        <f t="shared" si="30"/>
        <v>1</v>
      </c>
      <c r="H163" s="78">
        <v>1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+'6'!J175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+'6'!J185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+'6'!J194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+'6'!J195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+'6'!J196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+'6'!J205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+'6'!J245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+'6'!J251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hidden="1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+'6'!J252</f>
        <v>35</v>
      </c>
      <c r="F252" s="71"/>
      <c r="G252" s="46">
        <f t="shared" si="42"/>
        <v>35</v>
      </c>
      <c r="H252" s="78">
        <v>0</v>
      </c>
      <c r="I252" s="76">
        <v>0</v>
      </c>
      <c r="J252" s="46">
        <f t="shared" si="43"/>
        <v>8</v>
      </c>
      <c r="K252" s="72">
        <v>27</v>
      </c>
      <c r="L252" s="20">
        <v>15</v>
      </c>
      <c r="M252" s="65">
        <f t="shared" si="34"/>
        <v>405</v>
      </c>
      <c r="N252" s="17" t="s">
        <v>1448</v>
      </c>
      <c r="O252" s="18">
        <v>185</v>
      </c>
      <c r="P252" s="121">
        <f t="shared" si="35"/>
        <v>220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+'6'!J255</f>
        <v>0</v>
      </c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ref="P261" si="54">SUM(M261-O261)</f>
        <v>0</v>
      </c>
      <c r="Q261" s="90"/>
      <c r="R261" s="43">
        <f t="shared" ref="R261" si="55">+K261*Q261</f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418.89000000000004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1350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370</v>
      </c>
      <c r="O270" s="2">
        <v>320</v>
      </c>
      <c r="P270" s="2">
        <v>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185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795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795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>
    <filterColumn colId="15">
      <filters blank="1">
        <filter val="-"/>
        <filter val="100.00"/>
        <filter val="120.00"/>
        <filter val="200.00"/>
        <filter val="5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+'7'!J6</f>
        <v>15</v>
      </c>
      <c r="F6" s="71">
        <v>10</v>
      </c>
      <c r="G6" s="46">
        <f t="shared" si="0"/>
        <v>25</v>
      </c>
      <c r="H6" s="78">
        <v>0</v>
      </c>
      <c r="I6" s="76">
        <v>0</v>
      </c>
      <c r="J6" s="46">
        <f t="shared" si="1"/>
        <v>25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+'7'!J7</f>
        <v>0</v>
      </c>
      <c r="F7" s="71">
        <v>5</v>
      </c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+'7'!J11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+'7'!J15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+'7'!J20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+'7'!J22</f>
        <v>6</v>
      </c>
      <c r="F22" s="71">
        <v>5</v>
      </c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+'7'!J28</f>
        <v>7</v>
      </c>
      <c r="F28" s="71">
        <v>3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+'7'!J31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+'7'!J35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+'7'!J39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+'7'!J40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+'7'!J41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+'7'!J50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+'7'!J65</f>
        <v>1</v>
      </c>
      <c r="F65" s="71">
        <v>4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+'7'!J74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1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+'7'!J99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+'7'!J112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+'7'!J113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+'7'!J115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+'7'!J117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+'7'!J125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+'7'!J133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+'7'!J154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21">
        <f>SUM(M154-O154)</f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+'7'!J175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+'7'!J185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+'7'!J193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0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1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+'7'!J194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+'7'!J195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1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+'7'!J196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+'7'!J205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+'7'!J245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+'7'!J251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+'7'!J252</f>
        <v>8</v>
      </c>
      <c r="F252" s="71"/>
      <c r="G252" s="46">
        <f t="shared" si="42"/>
        <v>8</v>
      </c>
      <c r="H252" s="78">
        <v>0</v>
      </c>
      <c r="I252" s="76">
        <v>0</v>
      </c>
      <c r="J252" s="46">
        <f t="shared" si="43"/>
        <v>0</v>
      </c>
      <c r="K252" s="72">
        <v>8</v>
      </c>
      <c r="L252" s="20">
        <v>15</v>
      </c>
      <c r="M252" s="65">
        <f t="shared" si="34"/>
        <v>120</v>
      </c>
      <c r="N252" s="17" t="s">
        <v>1448</v>
      </c>
      <c r="O252" s="18">
        <v>30</v>
      </c>
      <c r="P252" s="121">
        <f t="shared" si="35"/>
        <v>90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+'7'!J255</f>
        <v>0</v>
      </c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ref="P261" si="54">SUM(M261-O261)</f>
        <v>0</v>
      </c>
      <c r="Q261" s="90"/>
      <c r="R261" s="43">
        <f t="shared" ref="R261" si="55">+K261*Q261</f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605.19000000000005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1320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675</v>
      </c>
      <c r="O270" s="2">
        <v>100</v>
      </c>
      <c r="P270" s="2">
        <v>200</v>
      </c>
      <c r="Q270" s="88">
        <v>60</v>
      </c>
      <c r="R270" s="2">
        <v>75</v>
      </c>
      <c r="S270" s="2">
        <v>240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180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465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465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X352"/>
  <sheetViews>
    <sheetView zoomScale="70" zoomScaleNormal="70" workbookViewId="0">
      <pane xSplit="10" ySplit="4" topLeftCell="K263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+'8'!J5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+'8'!J6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+'8'!J7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+'8'!J11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+'8'!J15</f>
        <v>7</v>
      </c>
      <c r="F15" s="71"/>
      <c r="G15" s="46">
        <f t="shared" si="0"/>
        <v>7</v>
      </c>
      <c r="H15" s="78">
        <v>4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+'8'!J22</f>
        <v>10</v>
      </c>
      <c r="F22" s="71"/>
      <c r="G22" s="46">
        <f t="shared" si="0"/>
        <v>10</v>
      </c>
      <c r="H22" s="78">
        <v>3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+'8'!J28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6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50</v>
      </c>
      <c r="P28" s="121">
        <f t="shared" si="3"/>
        <v>350</v>
      </c>
      <c r="Q28" s="119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+'8'!J31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130</v>
      </c>
      <c r="P32" s="121">
        <f t="shared" si="3"/>
        <v>260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+'8'!J35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+'8'!J41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>SUM(M55-O55)</f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1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+'8'!J99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+'8'!J112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+'8'!J113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+'8'!J115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+'8'!J116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+'8'!J117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6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+'8'!J125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+'8'!J131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1449</v>
      </c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+'8'!J133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+'8'!J175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2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>
        <v>10</v>
      </c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+'8'!J180</f>
        <v>0</v>
      </c>
      <c r="F180" s="71">
        <v>2</v>
      </c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+'8'!J185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+'8'!J193</f>
        <v>0</v>
      </c>
      <c r="F193" s="71">
        <v>4</v>
      </c>
      <c r="G193" s="46">
        <f t="shared" si="30"/>
        <v>4</v>
      </c>
      <c r="H193" s="78">
        <v>0</v>
      </c>
      <c r="I193" s="76">
        <v>0</v>
      </c>
      <c r="J193" s="46">
        <f t="shared" si="31"/>
        <v>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+'8'!J194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+'8'!J195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+'8'!J196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+'8'!J201</f>
        <v>0</v>
      </c>
      <c r="F201" s="71">
        <v>10</v>
      </c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+'8'!J202</f>
        <v>0</v>
      </c>
      <c r="F202" s="71">
        <v>10</v>
      </c>
      <c r="G202" s="46">
        <f t="shared" si="30"/>
        <v>10</v>
      </c>
      <c r="H202" s="78">
        <v>0</v>
      </c>
      <c r="I202" s="76">
        <v>0</v>
      </c>
      <c r="J202" s="46">
        <f t="shared" si="31"/>
        <v>10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+'8'!J203</f>
        <v>0</v>
      </c>
      <c r="F203" s="71">
        <v>10</v>
      </c>
      <c r="G203" s="46">
        <f t="shared" si="30"/>
        <v>10</v>
      </c>
      <c r="H203" s="78">
        <v>0</v>
      </c>
      <c r="I203" s="76">
        <v>0</v>
      </c>
      <c r="J203" s="46">
        <f t="shared" si="31"/>
        <v>10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+'8'!J205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12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>
        <v>55</v>
      </c>
      <c r="P205" s="121">
        <f t="shared" si="35"/>
        <v>110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+'8'!J245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0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>
        <v>20</v>
      </c>
      <c r="P245" s="121">
        <f t="shared" si="48"/>
        <v>20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+'8'!J251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:M264" si="50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50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50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50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/>
      <c r="B257" s="10"/>
      <c r="C257" s="19"/>
      <c r="D257" s="10"/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50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24" ht="25.5" x14ac:dyDescent="0.55000000000000004">
      <c r="A258" s="10"/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50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5.5" x14ac:dyDescent="0.55000000000000004">
      <c r="A259" s="10"/>
      <c r="B259" s="10"/>
      <c r="C259" s="19"/>
      <c r="D259" s="10"/>
      <c r="E259" s="64">
        <f>+'8'!J259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50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4" ht="25.5" x14ac:dyDescent="0.55000000000000004">
      <c r="A260" s="10"/>
      <c r="B260" s="10"/>
      <c r="C260" s="19"/>
      <c r="D260" s="10"/>
      <c r="E260" s="64">
        <f>+'8'!J260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50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4" ht="25.5" x14ac:dyDescent="0.55000000000000004">
      <c r="A261" s="10"/>
      <c r="B261" s="10"/>
      <c r="C261" s="19"/>
      <c r="D261" s="10"/>
      <c r="E261" s="64">
        <f>+'8'!J261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50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4" ht="25.5" x14ac:dyDescent="0.55000000000000004">
      <c r="A262" s="10"/>
      <c r="B262" s="10"/>
      <c r="C262" s="19"/>
      <c r="D262" s="10"/>
      <c r="E262" s="64">
        <f>+'8'!J262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0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4" ht="25.5" x14ac:dyDescent="0.55000000000000004">
      <c r="A263" s="10"/>
      <c r="B263" s="10"/>
      <c r="C263" s="19"/>
      <c r="D263" s="10"/>
      <c r="E263" s="64">
        <f>+'8'!J263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0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24" ht="25.5" x14ac:dyDescent="0.55000000000000004">
      <c r="A264" s="10"/>
      <c r="B264" s="10"/>
      <c r="C264" s="19"/>
      <c r="D264" s="10"/>
      <c r="E264" s="64">
        <f>+'8'!J264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50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4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1">E265+F265</f>
        <v>0</v>
      </c>
      <c r="H265" s="78">
        <v>0</v>
      </c>
      <c r="I265" s="76">
        <v>0</v>
      </c>
      <c r="J265" s="46">
        <f t="shared" ref="J265" si="52">+G265-H265-K265-I265</f>
        <v>0</v>
      </c>
      <c r="K265" s="72"/>
      <c r="L265" s="20"/>
      <c r="M265" s="65">
        <f t="shared" ref="M265" si="53">+L265*K265</f>
        <v>0</v>
      </c>
      <c r="N265" s="17" t="s">
        <v>16</v>
      </c>
      <c r="O265" s="18"/>
      <c r="P265" s="23">
        <f t="shared" ref="P265" si="54">SUM(M265-O265)</f>
        <v>0</v>
      </c>
      <c r="Q265" s="90"/>
      <c r="R265" s="43">
        <f t="shared" ref="R265" si="55">+K265*Q265</f>
        <v>0</v>
      </c>
    </row>
    <row r="266" spans="1:24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1309.6599999999999</v>
      </c>
      <c r="S266" s="75"/>
    </row>
    <row r="267" spans="1:24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24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3475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4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1880</v>
      </c>
      <c r="O270" s="2">
        <v>100</v>
      </c>
      <c r="P270" s="2">
        <v>130</v>
      </c>
      <c r="Q270" s="88">
        <v>100</v>
      </c>
      <c r="R270" s="2">
        <v>255</v>
      </c>
      <c r="S270" s="2">
        <v>375</v>
      </c>
      <c r="T270" s="2">
        <v>150</v>
      </c>
      <c r="U270" s="2">
        <v>100</v>
      </c>
      <c r="V270" s="2">
        <v>115</v>
      </c>
      <c r="W270" s="2">
        <v>505</v>
      </c>
      <c r="X270" s="2">
        <v>50</v>
      </c>
    </row>
    <row r="271" spans="1:24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4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435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1160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1160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52"/>
  <sheetViews>
    <sheetView zoomScale="70" zoomScaleNormal="70" workbookViewId="0">
      <pane xSplit="10" ySplit="4" topLeftCell="K265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+'9'!J6</f>
        <v>22</v>
      </c>
      <c r="F6" s="71">
        <v>5</v>
      </c>
      <c r="G6" s="46">
        <f t="shared" si="0"/>
        <v>27</v>
      </c>
      <c r="H6" s="78">
        <v>0</v>
      </c>
      <c r="I6" s="76">
        <v>0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+'9'!J7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+'9'!J11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+'9'!J22</f>
        <v>5</v>
      </c>
      <c r="F22" s="71">
        <v>5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+'9'!J31</f>
        <v>6</v>
      </c>
      <c r="F31" s="71">
        <v>5</v>
      </c>
      <c r="G31" s="46">
        <f t="shared" si="5"/>
        <v>11</v>
      </c>
      <c r="H31" s="78">
        <v>0</v>
      </c>
      <c r="I31" s="76">
        <v>0</v>
      </c>
      <c r="J31" s="46">
        <f t="shared" si="6"/>
        <v>5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1">
        <f t="shared" si="3"/>
        <v>600</v>
      </c>
      <c r="Q31" s="11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+'9'!J35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+'9'!J39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21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+'9'!J41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1449</v>
      </c>
      <c r="O41" s="18">
        <v>50</v>
      </c>
      <c r="P41" s="23">
        <f t="shared" si="3"/>
        <v>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+'9'!J57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+'9'!J77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+'9'!J80</f>
        <v>0</v>
      </c>
      <c r="F80" s="71">
        <v>1</v>
      </c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55</v>
      </c>
      <c r="P81" s="121">
        <f t="shared" ref="P81:P172" si="8">SUM(M81-O81)</f>
        <v>55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+'9'!J99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+'9'!J112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7</v>
      </c>
      <c r="K112" s="72">
        <v>8</v>
      </c>
      <c r="L112" s="20">
        <v>100</v>
      </c>
      <c r="M112" s="65">
        <f>+L112*K112</f>
        <v>800</v>
      </c>
      <c r="N112" s="17" t="s">
        <v>1449</v>
      </c>
      <c r="O112" s="18">
        <v>100</v>
      </c>
      <c r="P112" s="121">
        <f>SUM(M112-O112)</f>
        <v>700</v>
      </c>
      <c r="Q112" s="119">
        <v>34.25</v>
      </c>
      <c r="R112" s="43">
        <f>+K112*Q112</f>
        <v>274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+'9'!J113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+'9'!J115</f>
        <v>4</v>
      </c>
      <c r="F115" s="71">
        <v>10</v>
      </c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+'9'!J116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5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21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+'9'!J117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5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+'9'!J125</f>
        <v>1</v>
      </c>
      <c r="F125" s="71">
        <v>3</v>
      </c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+'9'!J131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+'9'!J133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+'9'!J154</f>
        <v>0</v>
      </c>
      <c r="F154" s="71">
        <v>2</v>
      </c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>
        <v>4</v>
      </c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+'9'!J175</f>
        <v>2</v>
      </c>
      <c r="F175" s="71">
        <v>5</v>
      </c>
      <c r="G175" s="46">
        <f t="shared" si="30"/>
        <v>7</v>
      </c>
      <c r="H175" s="78">
        <v>0</v>
      </c>
      <c r="I175" s="76">
        <v>0</v>
      </c>
      <c r="J175" s="46">
        <f t="shared" si="31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8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1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+'9'!J180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+'9'!J185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+'9'!J193</f>
        <v>2</v>
      </c>
      <c r="F193" s="71">
        <v>5</v>
      </c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+'9'!J194</f>
        <v>4</v>
      </c>
      <c r="F194" s="71">
        <v>5</v>
      </c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+'9'!J195</f>
        <v>1</v>
      </c>
      <c r="F195" s="71">
        <v>5</v>
      </c>
      <c r="G195" s="46">
        <f t="shared" si="30"/>
        <v>6</v>
      </c>
      <c r="H195" s="78">
        <v>0</v>
      </c>
      <c r="I195" s="76">
        <v>0</v>
      </c>
      <c r="J195" s="46">
        <f t="shared" si="31"/>
        <v>4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+'9'!J196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+'9'!J201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+'9'!J202</f>
        <v>10</v>
      </c>
      <c r="F202" s="71"/>
      <c r="G202" s="46">
        <f t="shared" si="30"/>
        <v>10</v>
      </c>
      <c r="H202" s="78">
        <v>0</v>
      </c>
      <c r="I202" s="76">
        <v>0</v>
      </c>
      <c r="J202" s="46">
        <f t="shared" si="31"/>
        <v>10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+'9'!J203</f>
        <v>10</v>
      </c>
      <c r="F203" s="71"/>
      <c r="G203" s="46">
        <f t="shared" si="30"/>
        <v>10</v>
      </c>
      <c r="H203" s="78">
        <v>0</v>
      </c>
      <c r="I203" s="76">
        <v>0</v>
      </c>
      <c r="J203" s="46">
        <f t="shared" si="31"/>
        <v>10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+'9'!J205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9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>
        <v>55</v>
      </c>
      <c r="P205" s="121">
        <f t="shared" si="35"/>
        <v>110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+'9'!J245</f>
        <v>0</v>
      </c>
      <c r="F245" s="71">
        <v>2</v>
      </c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+'9'!J251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+'9'!J255</f>
        <v>0</v>
      </c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ref="P261" si="54">SUM(M261-O261)</f>
        <v>0</v>
      </c>
      <c r="Q261" s="90"/>
      <c r="R261" s="43">
        <f t="shared" ref="R261" si="55">+K261*Q261</f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1454.67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4135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1240</v>
      </c>
      <c r="O270" s="2">
        <v>1240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310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2585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2585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+'10'!J6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+'10'!J7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+'10'!J11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25</v>
      </c>
      <c r="P11" s="121">
        <f t="shared" si="3"/>
        <v>125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+'10'!J18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1">
        <f t="shared" si="3"/>
        <v>75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+'10'!J22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+'10'!J31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+'10'!J40</f>
        <v>3</v>
      </c>
      <c r="F40" s="71"/>
      <c r="G40" s="46">
        <f t="shared" si="5"/>
        <v>3</v>
      </c>
      <c r="H40" s="78">
        <v>2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+'10'!J41</f>
        <v>3</v>
      </c>
      <c r="F41" s="71"/>
      <c r="G41" s="46">
        <f t="shared" si="5"/>
        <v>3</v>
      </c>
      <c r="H41" s="78">
        <v>2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+'10'!J55</f>
        <v>1</v>
      </c>
      <c r="F55" s="71"/>
      <c r="G55" s="46">
        <f t="shared" si="5"/>
        <v>1</v>
      </c>
      <c r="H55" s="78">
        <v>1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+'10'!J57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1">
        <f t="shared" si="3"/>
        <v>170</v>
      </c>
      <c r="Q58" s="119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+'10'!J77</f>
        <v>3</v>
      </c>
      <c r="F77" s="71"/>
      <c r="G77" s="46">
        <f t="shared" si="5"/>
        <v>3</v>
      </c>
      <c r="H77" s="78">
        <v>1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+'10'!J99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+'10'!J112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+'10'!J113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+'10'!J115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+'10'!J116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+'10'!J117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+'10'!J125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+'10'!J133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+'10'!J154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4</v>
      </c>
      <c r="F163" s="71"/>
      <c r="G163" s="46">
        <f t="shared" si="30"/>
        <v>4</v>
      </c>
      <c r="H163" s="78">
        <v>2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+'10'!J175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7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+'10'!J180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+'10'!J185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+'10'!J193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+'10'!J194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+'10'!J195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+'10'!J196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+'10'!J201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+'10'!J202</f>
        <v>10</v>
      </c>
      <c r="F202" s="71"/>
      <c r="G202" s="46">
        <f t="shared" si="30"/>
        <v>10</v>
      </c>
      <c r="H202" s="78">
        <v>0</v>
      </c>
      <c r="I202" s="76">
        <v>0</v>
      </c>
      <c r="J202" s="46">
        <f t="shared" si="31"/>
        <v>10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+'10'!J203</f>
        <v>10</v>
      </c>
      <c r="F203" s="71"/>
      <c r="G203" s="46">
        <f t="shared" si="30"/>
        <v>10</v>
      </c>
      <c r="H203" s="78">
        <v>0</v>
      </c>
      <c r="I203" s="76">
        <v>0</v>
      </c>
      <c r="J203" s="46">
        <f t="shared" si="31"/>
        <v>9</v>
      </c>
      <c r="K203" s="72">
        <v>1</v>
      </c>
      <c r="L203" s="20">
        <v>90</v>
      </c>
      <c r="M203" s="65">
        <f t="shared" si="34"/>
        <v>90</v>
      </c>
      <c r="N203" s="17" t="s">
        <v>16</v>
      </c>
      <c r="O203" s="18"/>
      <c r="P203" s="121">
        <f t="shared" si="35"/>
        <v>90</v>
      </c>
      <c r="Q203" s="90">
        <v>60</v>
      </c>
      <c r="R203" s="43">
        <f t="shared" si="36"/>
        <v>60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+'10'!J205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+'10'!J245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1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+'10'!J251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+'10'!J255</f>
        <v>0</v>
      </c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ref="M261" si="53">+L261*K261</f>
        <v>0</v>
      </c>
      <c r="N261" s="17" t="s">
        <v>16</v>
      </c>
      <c r="O261" s="18"/>
      <c r="P261" s="23">
        <f t="shared" ref="P261" si="54">SUM(M261-O261)</f>
        <v>0</v>
      </c>
      <c r="Q261" s="90"/>
      <c r="R261" s="43">
        <f t="shared" ref="R261" si="55">+K261*Q261</f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586.54999999999995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1545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205</v>
      </c>
      <c r="O270" s="2">
        <v>205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185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1155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1155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Y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+'11'!J5</f>
        <v>6</v>
      </c>
      <c r="F5" s="71">
        <v>5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0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121">
        <f>SUM(M5-O5)</f>
        <v>550</v>
      </c>
      <c r="Q5" s="119">
        <v>18.97</v>
      </c>
      <c r="R5" s="43">
        <f>+K5*Q5</f>
        <v>208.67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+'11'!J6</f>
        <v>26</v>
      </c>
      <c r="F6" s="71">
        <v>10</v>
      </c>
      <c r="G6" s="46">
        <f t="shared" si="0"/>
        <v>36</v>
      </c>
      <c r="H6" s="78">
        <v>0</v>
      </c>
      <c r="I6" s="76">
        <v>0</v>
      </c>
      <c r="J6" s="46">
        <f t="shared" si="1"/>
        <v>33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+'11'!J7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4</v>
      </c>
      <c r="K7" s="72">
        <v>1</v>
      </c>
      <c r="L7" s="15">
        <v>50</v>
      </c>
      <c r="M7" s="65">
        <f t="shared" si="2"/>
        <v>50</v>
      </c>
      <c r="N7" s="17" t="s">
        <v>1449</v>
      </c>
      <c r="O7" s="18">
        <v>50</v>
      </c>
      <c r="P7" s="23">
        <f t="shared" si="3"/>
        <v>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+'11'!J11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6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1">
        <f t="shared" si="3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+'11'!J15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1">
        <f t="shared" si="3"/>
        <v>100</v>
      </c>
      <c r="Q15" s="119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1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+'11'!J20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+'11'!J22</f>
        <v>9</v>
      </c>
      <c r="F22" s="71">
        <v>5</v>
      </c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1">
        <f t="shared" si="3"/>
        <v>400</v>
      </c>
      <c r="Q24" s="119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+'11'!J28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+'11'!J31</f>
        <v>3</v>
      </c>
      <c r="F31" s="71">
        <v>5</v>
      </c>
      <c r="G31" s="46">
        <f t="shared" si="5"/>
        <v>8</v>
      </c>
      <c r="H31" s="78">
        <v>0</v>
      </c>
      <c r="I31" s="76">
        <v>0</v>
      </c>
      <c r="J31" s="46">
        <f t="shared" si="6"/>
        <v>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+'11'!J32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+'11'!J35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+'11'!J39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+'11'!J40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+'11'!J41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+'11'!J48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+'11'!J49</f>
        <v>0</v>
      </c>
      <c r="F49" s="71">
        <v>4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+'11'!J50</f>
        <v>3</v>
      </c>
      <c r="F50" s="71">
        <v>2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1">
        <f t="shared" si="3"/>
        <v>60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+'11'!J62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+'11'!J74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+'11'!J77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+'11'!J80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+'11'!J99</f>
        <v>2</v>
      </c>
      <c r="F99" s="71">
        <v>2</v>
      </c>
      <c r="G99" s="46">
        <f t="shared" si="23"/>
        <v>4</v>
      </c>
      <c r="H99" s="78">
        <v>0</v>
      </c>
      <c r="I99" s="76">
        <v>0</v>
      </c>
      <c r="J99" s="46">
        <f t="shared" si="24"/>
        <v>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1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+'11'!J113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+'11'!J116</f>
        <v>5</v>
      </c>
      <c r="F116" s="71">
        <v>5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+'11'!J117</f>
        <v>5</v>
      </c>
      <c r="F117" s="71">
        <v>5</v>
      </c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+'11'!J125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+'11'!J131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+'11'!J133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+'11'!J154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+'11'!J175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2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+'11'!J185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+'11'!J193</f>
        <v>6</v>
      </c>
      <c r="F193" s="71">
        <v>5</v>
      </c>
      <c r="G193" s="46">
        <f t="shared" si="30"/>
        <v>11</v>
      </c>
      <c r="H193" s="78">
        <v>0</v>
      </c>
      <c r="I193" s="76">
        <v>0</v>
      </c>
      <c r="J193" s="46">
        <f t="shared" si="31"/>
        <v>8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1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+'11'!J194</f>
        <v>8</v>
      </c>
      <c r="F194" s="71">
        <v>5</v>
      </c>
      <c r="G194" s="46">
        <f t="shared" si="30"/>
        <v>13</v>
      </c>
      <c r="H194" s="78">
        <v>0</v>
      </c>
      <c r="I194" s="76">
        <v>0</v>
      </c>
      <c r="J194" s="46">
        <f t="shared" si="31"/>
        <v>12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+'11'!J195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+'11'!J196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>
        <v>60</v>
      </c>
      <c r="P196" s="121">
        <f t="shared" si="35"/>
        <v>60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+'11'!J201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+'11'!J202</f>
        <v>10</v>
      </c>
      <c r="F202" s="71"/>
      <c r="G202" s="46">
        <f t="shared" si="30"/>
        <v>10</v>
      </c>
      <c r="H202" s="78">
        <v>0</v>
      </c>
      <c r="I202" s="76">
        <v>0</v>
      </c>
      <c r="J202" s="46">
        <f t="shared" si="31"/>
        <v>10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+'11'!J203</f>
        <v>9</v>
      </c>
      <c r="F203" s="71"/>
      <c r="G203" s="46">
        <f t="shared" si="30"/>
        <v>9</v>
      </c>
      <c r="H203" s="78">
        <v>0</v>
      </c>
      <c r="I203" s="76">
        <v>0</v>
      </c>
      <c r="J203" s="46">
        <f t="shared" si="31"/>
        <v>9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+'11'!J205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+'11'!J245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+'11'!J251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+'11'!J253</f>
        <v>0</v>
      </c>
      <c r="F253" s="71">
        <v>15</v>
      </c>
      <c r="G253" s="46">
        <f t="shared" si="42"/>
        <v>15</v>
      </c>
      <c r="H253" s="78">
        <v>0</v>
      </c>
      <c r="I253" s="76">
        <v>0</v>
      </c>
      <c r="J253" s="46">
        <f t="shared" si="43"/>
        <v>2</v>
      </c>
      <c r="K253" s="72">
        <v>13</v>
      </c>
      <c r="L253" s="20">
        <v>60</v>
      </c>
      <c r="M253" s="65">
        <f t="shared" ref="M253:M264" si="50">+L253*K253</f>
        <v>780</v>
      </c>
      <c r="N253" s="17" t="s">
        <v>1448</v>
      </c>
      <c r="O253" s="18">
        <v>533</v>
      </c>
      <c r="P253" s="121">
        <f t="shared" ref="P253" si="51">SUM(M253-O253)</f>
        <v>247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+'11'!J254</f>
        <v>0</v>
      </c>
      <c r="F254" s="71">
        <v>10</v>
      </c>
      <c r="G254" s="46">
        <f t="shared" si="42"/>
        <v>10</v>
      </c>
      <c r="H254" s="78">
        <v>0</v>
      </c>
      <c r="I254" s="76">
        <v>0</v>
      </c>
      <c r="J254" s="46">
        <f t="shared" si="43"/>
        <v>2</v>
      </c>
      <c r="K254" s="72">
        <v>8</v>
      </c>
      <c r="L254" s="20">
        <v>60</v>
      </c>
      <c r="M254" s="65">
        <f t="shared" si="50"/>
        <v>480</v>
      </c>
      <c r="N254" s="17" t="s">
        <v>1448</v>
      </c>
      <c r="O254" s="18">
        <v>365</v>
      </c>
      <c r="P254" s="121">
        <f t="shared" si="35"/>
        <v>115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+'11'!J255</f>
        <v>0</v>
      </c>
      <c r="F255" s="71">
        <v>10</v>
      </c>
      <c r="G255" s="46">
        <f t="shared" si="42"/>
        <v>10</v>
      </c>
      <c r="H255" s="78">
        <v>0</v>
      </c>
      <c r="I255" s="76">
        <v>0</v>
      </c>
      <c r="J255" s="46">
        <f t="shared" si="43"/>
        <v>1</v>
      </c>
      <c r="K255" s="72">
        <v>9</v>
      </c>
      <c r="L255" s="20">
        <v>60</v>
      </c>
      <c r="M255" s="65">
        <f t="shared" si="50"/>
        <v>540</v>
      </c>
      <c r="N255" s="17" t="s">
        <v>1448</v>
      </c>
      <c r="O255" s="18">
        <v>369</v>
      </c>
      <c r="P255" s="121">
        <f t="shared" si="35"/>
        <v>171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50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25" ht="25.5" x14ac:dyDescent="0.55000000000000004">
      <c r="A257" s="10"/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50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25" ht="25.5" x14ac:dyDescent="0.55000000000000004">
      <c r="A258" s="10"/>
      <c r="B258" s="10"/>
      <c r="C258" s="19"/>
      <c r="D258" s="10"/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50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25" ht="25.5" x14ac:dyDescent="0.55000000000000004">
      <c r="A259" s="10"/>
      <c r="B259" s="10"/>
      <c r="C259" s="19"/>
      <c r="D259" s="10"/>
      <c r="E259" s="64">
        <f>+'11'!J259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50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5" ht="25.5" x14ac:dyDescent="0.55000000000000004">
      <c r="A260" s="10"/>
      <c r="B260" s="10"/>
      <c r="C260" s="19"/>
      <c r="D260" s="10"/>
      <c r="E260" s="64">
        <f>+'11'!J260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50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5" ht="25.5" x14ac:dyDescent="0.55000000000000004">
      <c r="A261" s="10"/>
      <c r="B261" s="10"/>
      <c r="C261" s="19"/>
      <c r="D261" s="10"/>
      <c r="E261" s="64">
        <f>+'11'!J261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50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ref="R261" si="53">+K261*Q261</f>
        <v>0</v>
      </c>
    </row>
    <row r="262" spans="1:25" ht="25.5" x14ac:dyDescent="0.55000000000000004">
      <c r="A262" s="10"/>
      <c r="B262" s="10"/>
      <c r="C262" s="19"/>
      <c r="D262" s="10"/>
      <c r="E262" s="64">
        <f>+'11'!J262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0"/>
        <v>0</v>
      </c>
      <c r="N262" s="17" t="s">
        <v>16</v>
      </c>
      <c r="O262" s="18"/>
      <c r="P262" s="23">
        <f t="shared" si="35"/>
        <v>0</v>
      </c>
      <c r="Q262" s="90"/>
      <c r="R262" s="43"/>
    </row>
    <row r="263" spans="1:25" ht="25.5" x14ac:dyDescent="0.55000000000000004">
      <c r="A263" s="10"/>
      <c r="B263" s="10"/>
      <c r="C263" s="19"/>
      <c r="D263" s="10"/>
      <c r="E263" s="64">
        <f>+'11'!J263</f>
        <v>0</v>
      </c>
      <c r="F263" s="71"/>
      <c r="G263" s="46">
        <f t="shared" si="42"/>
        <v>0</v>
      </c>
      <c r="H263" s="78"/>
      <c r="I263" s="76">
        <v>0</v>
      </c>
      <c r="J263" s="46">
        <f t="shared" si="43"/>
        <v>0</v>
      </c>
      <c r="K263" s="72"/>
      <c r="L263" s="20"/>
      <c r="M263" s="65">
        <f t="shared" si="50"/>
        <v>0</v>
      </c>
      <c r="N263" s="17" t="s">
        <v>16</v>
      </c>
      <c r="O263" s="18"/>
      <c r="P263" s="23">
        <f t="shared" si="35"/>
        <v>0</v>
      </c>
      <c r="Q263" s="90"/>
      <c r="R263" s="43"/>
    </row>
    <row r="264" spans="1:25" ht="25.5" x14ac:dyDescent="0.55000000000000004">
      <c r="A264" s="10"/>
      <c r="B264" s="10"/>
      <c r="C264" s="19"/>
      <c r="D264" s="10"/>
      <c r="E264" s="64">
        <f>+'11'!J264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50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5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25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1320.4299999999998</v>
      </c>
      <c r="S266" s="75"/>
    </row>
    <row r="267" spans="1:25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25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5125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5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3048</v>
      </c>
      <c r="O270" s="2">
        <v>247</v>
      </c>
      <c r="P270" s="2">
        <v>38</v>
      </c>
      <c r="Q270" s="88">
        <v>279</v>
      </c>
      <c r="R270" s="2">
        <v>350</v>
      </c>
      <c r="S270" s="2">
        <v>200</v>
      </c>
      <c r="T270" s="2">
        <v>715</v>
      </c>
      <c r="U270" s="2">
        <v>213</v>
      </c>
      <c r="V270" s="2">
        <v>250</v>
      </c>
      <c r="W270" s="2">
        <v>196</v>
      </c>
      <c r="X270" s="2">
        <v>500</v>
      </c>
      <c r="Y270" s="2">
        <v>60</v>
      </c>
    </row>
    <row r="271" spans="1:25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5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1437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640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640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+'12'!J5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+'12'!J6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+'12'!J7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3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1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1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+'12'!J20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+'12'!J22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21">
        <f t="shared" si="3"/>
        <v>200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+'12'!J48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+'12'!J99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2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1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+'12'!J112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1">
        <f>SUM(M112-O112)</f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+'12'!J113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+'12'!J115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+'12'!J117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9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+'12'!J125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+'12'!J154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+'12'!J175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+'12'!J180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+'12'!J185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+'12'!J193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+'12'!J194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+'12'!J195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+'12'!J196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+'12'!J201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+'12'!J202</f>
        <v>10</v>
      </c>
      <c r="F202" s="71"/>
      <c r="G202" s="46">
        <f t="shared" si="30"/>
        <v>10</v>
      </c>
      <c r="H202" s="78">
        <v>0</v>
      </c>
      <c r="I202" s="76">
        <v>0</v>
      </c>
      <c r="J202" s="46">
        <f t="shared" si="31"/>
        <v>10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+'12'!J203</f>
        <v>9</v>
      </c>
      <c r="F203" s="71"/>
      <c r="G203" s="46">
        <f t="shared" si="30"/>
        <v>9</v>
      </c>
      <c r="H203" s="78">
        <v>0</v>
      </c>
      <c r="I203" s="76">
        <v>0</v>
      </c>
      <c r="J203" s="46">
        <f t="shared" si="31"/>
        <v>8</v>
      </c>
      <c r="K203" s="72">
        <v>1</v>
      </c>
      <c r="L203" s="20">
        <v>90</v>
      </c>
      <c r="M203" s="65">
        <f t="shared" si="34"/>
        <v>90</v>
      </c>
      <c r="N203" s="17" t="s">
        <v>16</v>
      </c>
      <c r="O203" s="18"/>
      <c r="P203" s="121">
        <f t="shared" si="35"/>
        <v>90</v>
      </c>
      <c r="Q203" s="90">
        <v>60</v>
      </c>
      <c r="R203" s="43">
        <f t="shared" si="36"/>
        <v>60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+'12'!J205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+'12'!J245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+'12'!J251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+'12'!J253</f>
        <v>2</v>
      </c>
      <c r="F253" s="71"/>
      <c r="G253" s="46">
        <f t="shared" si="42"/>
        <v>2</v>
      </c>
      <c r="H253" s="78">
        <v>0</v>
      </c>
      <c r="I253" s="76">
        <v>0</v>
      </c>
      <c r="J253" s="46">
        <f t="shared" si="43"/>
        <v>0</v>
      </c>
      <c r="K253" s="72">
        <v>2</v>
      </c>
      <c r="L253" s="20">
        <v>60</v>
      </c>
      <c r="M253" s="65">
        <f t="shared" si="34"/>
        <v>120</v>
      </c>
      <c r="N253" s="17" t="s">
        <v>1448</v>
      </c>
      <c r="O253" s="18">
        <v>82</v>
      </c>
      <c r="P253" s="121">
        <f t="shared" ref="P253:P263" si="50">SUM(M253-O253)</f>
        <v>38</v>
      </c>
      <c r="Q253" s="90"/>
      <c r="R253" s="43">
        <f t="shared" ref="R253:R263" si="51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+'12'!J254</f>
        <v>2</v>
      </c>
      <c r="F254" s="71"/>
      <c r="G254" s="46">
        <f t="shared" si="42"/>
        <v>2</v>
      </c>
      <c r="H254" s="78">
        <v>0</v>
      </c>
      <c r="I254" s="76">
        <v>0</v>
      </c>
      <c r="J254" s="46">
        <f t="shared" si="43"/>
        <v>0</v>
      </c>
      <c r="K254" s="72">
        <v>2</v>
      </c>
      <c r="L254" s="20">
        <v>60</v>
      </c>
      <c r="M254" s="65">
        <f t="shared" si="34"/>
        <v>120</v>
      </c>
      <c r="N254" s="17" t="s">
        <v>1448</v>
      </c>
      <c r="O254" s="18">
        <v>82</v>
      </c>
      <c r="P254" s="121">
        <f t="shared" si="50"/>
        <v>38</v>
      </c>
      <c r="Q254" s="90"/>
      <c r="R254" s="43">
        <f t="shared" si="51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+'12'!J255</f>
        <v>1</v>
      </c>
      <c r="F255" s="71"/>
      <c r="G255" s="46">
        <f t="shared" si="42"/>
        <v>1</v>
      </c>
      <c r="H255" s="78">
        <v>0</v>
      </c>
      <c r="I255" s="76">
        <v>0</v>
      </c>
      <c r="J255" s="46">
        <f t="shared" si="43"/>
        <v>0</v>
      </c>
      <c r="K255" s="72">
        <v>1</v>
      </c>
      <c r="L255" s="20">
        <v>60</v>
      </c>
      <c r="M255" s="65">
        <f t="shared" si="34"/>
        <v>60</v>
      </c>
      <c r="N255" s="17" t="s">
        <v>1448</v>
      </c>
      <c r="O255" s="18">
        <v>41</v>
      </c>
      <c r="P255" s="121">
        <f t="shared" si="50"/>
        <v>19</v>
      </c>
      <c r="Q255" s="90"/>
      <c r="R255" s="43">
        <f t="shared" si="51"/>
        <v>0</v>
      </c>
    </row>
    <row r="256" spans="1:18" ht="25.5" x14ac:dyDescent="0.55000000000000004">
      <c r="A256" s="10"/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/>
      <c r="N256" s="17" t="s">
        <v>16</v>
      </c>
      <c r="O256" s="18"/>
      <c r="P256" s="23">
        <f t="shared" si="50"/>
        <v>0</v>
      </c>
      <c r="Q256" s="90"/>
      <c r="R256" s="43">
        <f t="shared" si="51"/>
        <v>0</v>
      </c>
    </row>
    <row r="257" spans="1:19" ht="25.5" x14ac:dyDescent="0.55000000000000004">
      <c r="A257" s="10"/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/>
      <c r="N257" s="17" t="s">
        <v>16</v>
      </c>
      <c r="O257" s="18"/>
      <c r="P257" s="23">
        <f t="shared" si="50"/>
        <v>0</v>
      </c>
      <c r="Q257" s="90"/>
      <c r="R257" s="43">
        <f t="shared" si="51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/>
      <c r="N258" s="17" t="s">
        <v>16</v>
      </c>
      <c r="O258" s="18"/>
      <c r="P258" s="23">
        <f t="shared" si="50"/>
        <v>0</v>
      </c>
      <c r="Q258" s="90"/>
      <c r="R258" s="43">
        <f t="shared" si="51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50"/>
        <v>0</v>
      </c>
      <c r="Q259" s="90"/>
      <c r="R259" s="43">
        <f t="shared" si="51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50"/>
        <v>0</v>
      </c>
      <c r="Q260" s="90"/>
      <c r="R260" s="43">
        <f t="shared" si="51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ref="M261" si="52">+L261*K261</f>
        <v>0</v>
      </c>
      <c r="N261" s="17" t="s">
        <v>16</v>
      </c>
      <c r="O261" s="18"/>
      <c r="P261" s="23">
        <f t="shared" si="50"/>
        <v>0</v>
      </c>
      <c r="Q261" s="90"/>
      <c r="R261" s="43">
        <f t="shared" si="51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/>
      <c r="N262" s="17" t="s">
        <v>16</v>
      </c>
      <c r="O262" s="18"/>
      <c r="P262" s="23">
        <f t="shared" si="50"/>
        <v>0</v>
      </c>
      <c r="Q262" s="90"/>
      <c r="R262" s="43">
        <f t="shared" si="51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/>
      <c r="N263" s="17" t="s">
        <v>16</v>
      </c>
      <c r="O263" s="18"/>
      <c r="P263" s="23">
        <f t="shared" si="50"/>
        <v>0</v>
      </c>
      <c r="Q263" s="90"/>
      <c r="R263" s="43">
        <f t="shared" si="51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3">E265+F265</f>
        <v>0</v>
      </c>
      <c r="H265" s="78">
        <v>0</v>
      </c>
      <c r="I265" s="76">
        <v>0</v>
      </c>
      <c r="J265" s="46">
        <f t="shared" ref="J265" si="54">+G265-H265-K265-I265</f>
        <v>0</v>
      </c>
      <c r="K265" s="72"/>
      <c r="L265" s="20"/>
      <c r="M265" s="65">
        <f t="shared" ref="M265" si="55">+L265*K265</f>
        <v>0</v>
      </c>
      <c r="N265" s="17" t="s">
        <v>16</v>
      </c>
      <c r="O265" s="18"/>
      <c r="P265" s="23">
        <f t="shared" ref="P265" si="56">SUM(M265-O265)</f>
        <v>0</v>
      </c>
      <c r="Q265" s="90"/>
      <c r="R265" s="43">
        <f t="shared" ref="R265" si="57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648.29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2010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685</v>
      </c>
      <c r="O270" s="2">
        <v>50</v>
      </c>
      <c r="P270" s="2">
        <v>350</v>
      </c>
      <c r="Q270" s="88">
        <v>50</v>
      </c>
      <c r="R270" s="2">
        <v>105</v>
      </c>
      <c r="S270" s="2">
        <v>130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370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955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955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+'13'!J5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+'13'!J6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1">
        <f t="shared" ref="P6:P80" si="3">SUM(M6-O6)</f>
        <v>700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+'13'!J7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+'13'!J20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+'13'!J22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+'13'!J31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+'13'!J99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1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+'13'!J112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+'13'!J113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+'13'!J115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+'13'!J117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+'13'!J125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+'13'!J154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1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+'13'!J180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+'13'!J185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+'13'!J193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+'13'!J194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+'13'!J195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1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+'13'!J196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+'13'!J201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+'13'!J202</f>
        <v>10</v>
      </c>
      <c r="F202" s="71"/>
      <c r="G202" s="46">
        <f t="shared" si="30"/>
        <v>10</v>
      </c>
      <c r="H202" s="78">
        <v>0</v>
      </c>
      <c r="I202" s="76">
        <v>0</v>
      </c>
      <c r="J202" s="46">
        <f t="shared" si="31"/>
        <v>10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+'13'!J203</f>
        <v>8</v>
      </c>
      <c r="F203" s="71"/>
      <c r="G203" s="46">
        <f t="shared" si="30"/>
        <v>8</v>
      </c>
      <c r="H203" s="78">
        <v>0</v>
      </c>
      <c r="I203" s="76">
        <v>0</v>
      </c>
      <c r="J203" s="46">
        <f t="shared" si="31"/>
        <v>8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+'13'!J205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+'13'!J245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+'13'!J251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60</v>
      </c>
      <c r="M253" s="65">
        <f t="shared" si="34"/>
        <v>0</v>
      </c>
      <c r="N253" s="17" t="s">
        <v>1448</v>
      </c>
      <c r="O253" s="18"/>
      <c r="P253" s="23">
        <f t="shared" ref="P253:P26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34"/>
        <v>0</v>
      </c>
      <c r="N254" s="17" t="s">
        <v>1448</v>
      </c>
      <c r="O254" s="18"/>
      <c r="P254" s="23">
        <f t="shared" si="50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34"/>
        <v>0</v>
      </c>
      <c r="N255" s="17" t="s">
        <v>1448</v>
      </c>
      <c r="O255" s="18"/>
      <c r="P255" s="23">
        <f t="shared" si="50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/>
      <c r="N256" s="17" t="s">
        <v>16</v>
      </c>
      <c r="O256" s="18"/>
      <c r="P256" s="23">
        <f t="shared" si="50"/>
        <v>0</v>
      </c>
      <c r="Q256" s="90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/>
      <c r="N257" s="17" t="s">
        <v>16</v>
      </c>
      <c r="O257" s="18"/>
      <c r="P257" s="23">
        <f t="shared" si="50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+'13'!J258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/>
      <c r="N258" s="17" t="s">
        <v>16</v>
      </c>
      <c r="O258" s="18"/>
      <c r="P258" s="23">
        <f t="shared" si="50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+'13'!J259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50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+'13'!J260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50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ref="M261" si="52">+L261*K261</f>
        <v>0</v>
      </c>
      <c r="N261" s="17" t="s">
        <v>16</v>
      </c>
      <c r="O261" s="18"/>
      <c r="P261" s="23">
        <f t="shared" si="50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/>
      <c r="N262" s="17" t="s">
        <v>16</v>
      </c>
      <c r="O262" s="18"/>
      <c r="P262" s="23">
        <f t="shared" si="50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/>
      <c r="N263" s="17" t="s">
        <v>16</v>
      </c>
      <c r="O263" s="18"/>
      <c r="P263" s="23">
        <f t="shared" si="50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3">E265+F265</f>
        <v>0</v>
      </c>
      <c r="H265" s="78">
        <v>0</v>
      </c>
      <c r="I265" s="76">
        <v>0</v>
      </c>
      <c r="J265" s="46">
        <f t="shared" ref="J265" si="54">+G265-H265-K265-I265</f>
        <v>0</v>
      </c>
      <c r="K265" s="72"/>
      <c r="L265" s="20"/>
      <c r="M265" s="65">
        <f t="shared" ref="M265" si="55">+L265*K265</f>
        <v>0</v>
      </c>
      <c r="N265" s="17" t="s">
        <v>16</v>
      </c>
      <c r="O265" s="18"/>
      <c r="P265" s="23">
        <f t="shared" ref="P265" si="56">SUM(M265-O265)</f>
        <v>0</v>
      </c>
      <c r="Q265" s="90"/>
      <c r="R265" s="43">
        <f t="shared" ref="R265" si="57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648.36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1580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1105</v>
      </c>
      <c r="O270" s="2">
        <v>50</v>
      </c>
      <c r="P270" s="2">
        <v>255</v>
      </c>
      <c r="Q270" s="88">
        <v>500</v>
      </c>
      <c r="R270" s="2">
        <v>300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475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475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L13" sqref="L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+'14'!J5</f>
        <v>0</v>
      </c>
      <c r="F5" s="71">
        <v>15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+'14'!J6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+'14'!J7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2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1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+'14'!J18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1">
        <f t="shared" si="3"/>
        <v>75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+'14'!J22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+'14'!J28</f>
        <v>7</v>
      </c>
      <c r="F28" s="71">
        <v>3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+'14'!J31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+'14'!J32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+'14'!J35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+'14'!J112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+'14'!J113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+'14'!J115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+'14'!J116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+'14'!J117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+'14'!J125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+'14'!J133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+'14'!J180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+'14'!J185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+'14'!J193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+'14'!J194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+'14'!J195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+'14'!J196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+'14'!J201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+'14'!J202</f>
        <v>10</v>
      </c>
      <c r="F202" s="71"/>
      <c r="G202" s="46">
        <f t="shared" si="30"/>
        <v>10</v>
      </c>
      <c r="H202" s="78">
        <v>0</v>
      </c>
      <c r="I202" s="76">
        <v>0</v>
      </c>
      <c r="J202" s="46">
        <f t="shared" si="31"/>
        <v>10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+'14'!J203</f>
        <v>8</v>
      </c>
      <c r="F203" s="71"/>
      <c r="G203" s="46">
        <f t="shared" si="30"/>
        <v>8</v>
      </c>
      <c r="H203" s="78">
        <v>0</v>
      </c>
      <c r="I203" s="76">
        <v>0</v>
      </c>
      <c r="J203" s="46">
        <f t="shared" si="31"/>
        <v>8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+'14'!J205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+'14'!J245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+'14'!J251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60</v>
      </c>
      <c r="M253" s="65">
        <f t="shared" si="34"/>
        <v>0</v>
      </c>
      <c r="N253" s="17" t="s">
        <v>1448</v>
      </c>
      <c r="O253" s="18"/>
      <c r="P253" s="23">
        <f t="shared" si="35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34"/>
        <v>0</v>
      </c>
      <c r="N254" s="17" t="s">
        <v>1448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34"/>
        <v>0</v>
      </c>
      <c r="N255" s="17" t="s">
        <v>1448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+'[1]28'!J256</f>
        <v>0</v>
      </c>
      <c r="F256" s="71">
        <v>30</v>
      </c>
      <c r="G256" s="46">
        <f t="shared" si="42"/>
        <v>30</v>
      </c>
      <c r="H256" s="78">
        <v>0</v>
      </c>
      <c r="I256" s="76">
        <v>0</v>
      </c>
      <c r="J256" s="46">
        <f t="shared" si="43"/>
        <v>12</v>
      </c>
      <c r="K256" s="72">
        <v>18</v>
      </c>
      <c r="L256" s="20">
        <v>30</v>
      </c>
      <c r="M256" s="65">
        <f t="shared" si="34"/>
        <v>540</v>
      </c>
      <c r="N256" s="17" t="s">
        <v>1448</v>
      </c>
      <c r="O256" s="18">
        <v>360</v>
      </c>
      <c r="P256" s="121">
        <f t="shared" si="35"/>
        <v>180</v>
      </c>
      <c r="Q256" s="90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+'14'!J259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+'14'!J260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+'14'!J261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+'14'!J262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+'14'!J263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+'14'!J264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372.35999999999996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1630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740</v>
      </c>
      <c r="O270" s="2">
        <v>150</v>
      </c>
      <c r="P270" s="2">
        <v>390</v>
      </c>
      <c r="Q270" s="88">
        <v>100</v>
      </c>
      <c r="R270" s="2">
        <v>100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460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430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430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+'15'!J6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+'15'!J7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1">
        <f t="shared" si="3"/>
        <v>25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+'15'!J15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+'15'!J20</f>
        <v>7</v>
      </c>
      <c r="F20" s="71"/>
      <c r="G20" s="46">
        <f t="shared" si="0"/>
        <v>7</v>
      </c>
      <c r="H20" s="78">
        <v>2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+'15'!J22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+'15'!J28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+'15'!J31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1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+'15'!J57</f>
        <v>3</v>
      </c>
      <c r="F57" s="71"/>
      <c r="G57" s="46">
        <f t="shared" si="5"/>
        <v>3</v>
      </c>
      <c r="H57" s="78">
        <v>1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1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1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+'15'!J81</f>
        <v>1</v>
      </c>
      <c r="F81" s="71"/>
      <c r="G81" s="46">
        <f t="shared" si="5"/>
        <v>1</v>
      </c>
      <c r="H81" s="78">
        <v>1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+'15'!J112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+'15'!J113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1">
        <f t="shared" si="8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+'15'!J115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+'15'!J116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+'15'!J117</f>
        <v>9</v>
      </c>
      <c r="F117" s="71"/>
      <c r="G117" s="46">
        <f t="shared" si="23"/>
        <v>9</v>
      </c>
      <c r="H117" s="78">
        <v>2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+'15'!J125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0</v>
      </c>
      <c r="K163" s="72">
        <v>2</v>
      </c>
      <c r="L163" s="20">
        <v>40</v>
      </c>
      <c r="M163" s="65">
        <f t="shared" si="7"/>
        <v>80</v>
      </c>
      <c r="N163" s="17" t="s">
        <v>16</v>
      </c>
      <c r="O163" s="18">
        <v>60</v>
      </c>
      <c r="P163" s="121">
        <f t="shared" si="8"/>
        <v>20</v>
      </c>
      <c r="Q163" s="119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+'15'!J180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+'15'!J185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+'15'!J193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+'15'!J194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+'15'!J195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+'15'!J196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+'15'!J201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+'15'!J202</f>
        <v>10</v>
      </c>
      <c r="F202" s="71"/>
      <c r="G202" s="46">
        <f t="shared" si="30"/>
        <v>10</v>
      </c>
      <c r="H202" s="78">
        <v>0</v>
      </c>
      <c r="I202" s="76">
        <v>0</v>
      </c>
      <c r="J202" s="46">
        <f t="shared" si="31"/>
        <v>10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+'15'!J203</f>
        <v>8</v>
      </c>
      <c r="F203" s="71"/>
      <c r="G203" s="46">
        <f t="shared" si="30"/>
        <v>8</v>
      </c>
      <c r="H203" s="78">
        <v>0</v>
      </c>
      <c r="I203" s="76">
        <v>0</v>
      </c>
      <c r="J203" s="46">
        <f t="shared" si="31"/>
        <v>8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+'15'!J205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+'15'!J245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+'15'!J251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60</v>
      </c>
      <c r="M253" s="65">
        <f t="shared" si="34"/>
        <v>0</v>
      </c>
      <c r="N253" s="17" t="s">
        <v>1448</v>
      </c>
      <c r="O253" s="18"/>
      <c r="P253" s="23">
        <f t="shared" ref="P253:P264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34"/>
        <v>0</v>
      </c>
      <c r="N254" s="17" t="s">
        <v>1448</v>
      </c>
      <c r="O254" s="18"/>
      <c r="P254" s="23">
        <f t="shared" si="50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34"/>
        <v>0</v>
      </c>
      <c r="N255" s="17" t="s">
        <v>1448</v>
      </c>
      <c r="O255" s="18"/>
      <c r="P255" s="23">
        <f t="shared" si="50"/>
        <v>0</v>
      </c>
      <c r="Q255" s="90"/>
      <c r="R255" s="43"/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+'15'!J256</f>
        <v>12</v>
      </c>
      <c r="F256" s="71"/>
      <c r="G256" s="46">
        <f t="shared" si="42"/>
        <v>12</v>
      </c>
      <c r="H256" s="78">
        <v>0</v>
      </c>
      <c r="I256" s="76">
        <v>0</v>
      </c>
      <c r="J256" s="46">
        <f t="shared" si="43"/>
        <v>0</v>
      </c>
      <c r="K256" s="72">
        <v>12</v>
      </c>
      <c r="L256" s="20">
        <v>10</v>
      </c>
      <c r="M256" s="65">
        <f t="shared" si="34"/>
        <v>120</v>
      </c>
      <c r="N256" s="17" t="s">
        <v>1448</v>
      </c>
      <c r="O256" s="18"/>
      <c r="P256" s="121">
        <f t="shared" si="50"/>
        <v>120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50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50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50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+'15'!J260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50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50"/>
        <v>0</v>
      </c>
      <c r="Q261" s="90"/>
      <c r="R261" s="43">
        <f t="shared" ref="R261" si="52">+K261*Q261</f>
        <v>0</v>
      </c>
    </row>
    <row r="262" spans="1:19" ht="25.5" x14ac:dyDescent="0.55000000000000004">
      <c r="A262" s="10"/>
      <c r="B262" s="10"/>
      <c r="C262" s="19"/>
      <c r="D262" s="10"/>
      <c r="E262" s="64">
        <f>+'15'!J262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50"/>
        <v>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+'15'!J263</f>
        <v>0</v>
      </c>
      <c r="F263" s="71"/>
      <c r="G263" s="46">
        <f t="shared" si="42"/>
        <v>0</v>
      </c>
      <c r="H263" s="78"/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50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+'15'!J264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50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3">E265+F265</f>
        <v>0</v>
      </c>
      <c r="H265" s="78">
        <v>0</v>
      </c>
      <c r="I265" s="76">
        <v>0</v>
      </c>
      <c r="J265" s="46">
        <f t="shared" ref="J265" si="54">+G265-H265-K265-I265</f>
        <v>0</v>
      </c>
      <c r="K265" s="72"/>
      <c r="L265" s="20"/>
      <c r="M265" s="65">
        <f t="shared" ref="M265" si="55">+L265*K265</f>
        <v>0</v>
      </c>
      <c r="N265" s="17" t="s">
        <v>16</v>
      </c>
      <c r="O265" s="18"/>
      <c r="P265" s="23">
        <f t="shared" ref="P265" si="56">SUM(M265-O265)</f>
        <v>0</v>
      </c>
      <c r="Q265" s="90"/>
      <c r="R265" s="43">
        <f t="shared" ref="R265" si="57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555.61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1220</v>
      </c>
      <c r="O270" s="2">
        <v>305</v>
      </c>
      <c r="P270" s="2">
        <v>105</v>
      </c>
      <c r="Q270" s="88">
        <v>260</v>
      </c>
      <c r="R270" s="2">
        <v>390</v>
      </c>
      <c r="S270" s="2">
        <v>160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160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270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270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T352"/>
  <sheetViews>
    <sheetView zoomScale="70" zoomScaleNormal="70" workbookViewId="0">
      <pane xSplit="10" ySplit="4" topLeftCell="K5" activePane="bottomRight" state="frozen"/>
      <selection activeCell="F262" sqref="F262"/>
      <selection pane="topRight" activeCell="F262" sqref="F262"/>
      <selection pane="bottomLeft" activeCell="F262" sqref="F262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+'16'!J6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1">
        <f t="shared" ref="P6:P80" si="3">SUM(M6-O6)</f>
        <v>250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+'16'!J7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+'16'!J15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+'16'!J18</f>
        <v>4</v>
      </c>
      <c r="F18" s="71">
        <v>3</v>
      </c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32</v>
      </c>
      <c r="P20" s="121">
        <f t="shared" si="3"/>
        <v>33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+'16'!J22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+'16'!J28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21">
        <f t="shared" si="3"/>
        <v>150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+'16'!J31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50</v>
      </c>
      <c r="P31" s="121">
        <f t="shared" si="3"/>
        <v>350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+'16'!J77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+'16'!J81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+'16'!J99</f>
        <v>1</v>
      </c>
      <c r="F99" s="71">
        <v>2</v>
      </c>
      <c r="G99" s="46">
        <f t="shared" si="23"/>
        <v>3</v>
      </c>
      <c r="H99" s="78">
        <v>0</v>
      </c>
      <c r="I99" s="76">
        <v>0</v>
      </c>
      <c r="J99" s="46">
        <f t="shared" si="24"/>
        <v>2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22</v>
      </c>
      <c r="P99" s="121">
        <f t="shared" ref="P99:P105" si="26">SUM(M99-O99)</f>
        <v>23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+'16'!J112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+'16'!J113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+'16'!J115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+'16'!J117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+'16'!J125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+'16'!J133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>
        <v>2</v>
      </c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+'16'!J175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+'16'!J180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+'16'!J185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+'16'!J193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+'16'!J194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+'16'!J195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+'16'!J196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+'16'!J201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+'16'!J202</f>
        <v>10</v>
      </c>
      <c r="F202" s="71"/>
      <c r="G202" s="46">
        <f t="shared" si="30"/>
        <v>10</v>
      </c>
      <c r="H202" s="78">
        <v>0</v>
      </c>
      <c r="I202" s="76">
        <v>0</v>
      </c>
      <c r="J202" s="46">
        <f t="shared" si="31"/>
        <v>10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+'16'!J203</f>
        <v>8</v>
      </c>
      <c r="F203" s="71"/>
      <c r="G203" s="46">
        <f t="shared" si="30"/>
        <v>8</v>
      </c>
      <c r="H203" s="78">
        <v>0</v>
      </c>
      <c r="I203" s="76">
        <v>0</v>
      </c>
      <c r="J203" s="46">
        <f t="shared" si="31"/>
        <v>8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+'16'!J205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+'16'!J245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+'16'!J251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60</v>
      </c>
      <c r="M253" s="65">
        <f t="shared" si="34"/>
        <v>0</v>
      </c>
      <c r="N253" s="17" t="s">
        <v>1448</v>
      </c>
      <c r="O253" s="18"/>
      <c r="P253" s="23">
        <f t="shared" si="35"/>
        <v>0</v>
      </c>
      <c r="Q253" s="90"/>
      <c r="R253" s="43">
        <f t="shared" ref="R253:R263" si="50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34"/>
        <v>0</v>
      </c>
      <c r="N254" s="17" t="s">
        <v>1448</v>
      </c>
      <c r="O254" s="18"/>
      <c r="P254" s="23">
        <f t="shared" si="35"/>
        <v>0</v>
      </c>
      <c r="Q254" s="90"/>
      <c r="R254" s="43">
        <f t="shared" si="50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34"/>
        <v>0</v>
      </c>
      <c r="N255" s="17" t="s">
        <v>1448</v>
      </c>
      <c r="O255" s="18"/>
      <c r="P255" s="23">
        <f t="shared" si="35"/>
        <v>0</v>
      </c>
      <c r="Q255" s="90"/>
      <c r="R255" s="43">
        <f t="shared" si="50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10</v>
      </c>
      <c r="M256" s="65">
        <f t="shared" si="34"/>
        <v>0</v>
      </c>
      <c r="N256" s="17" t="s">
        <v>1448</v>
      </c>
      <c r="O256" s="18"/>
      <c r="P256" s="23">
        <f t="shared" si="35"/>
        <v>0</v>
      </c>
      <c r="Q256" s="90"/>
      <c r="R256" s="43">
        <f t="shared" si="50"/>
        <v>0</v>
      </c>
    </row>
    <row r="257" spans="1:20" ht="25.5" x14ac:dyDescent="0.55000000000000004">
      <c r="A257" s="10"/>
      <c r="B257" s="10"/>
      <c r="C257" s="19"/>
      <c r="D257" s="10"/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50"/>
        <v>0</v>
      </c>
    </row>
    <row r="258" spans="1:20" ht="25.5" x14ac:dyDescent="0.55000000000000004">
      <c r="A258" s="10"/>
      <c r="B258" s="10"/>
      <c r="C258" s="19"/>
      <c r="D258" s="10"/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0"/>
        <v>0</v>
      </c>
    </row>
    <row r="259" spans="1:20" ht="25.5" x14ac:dyDescent="0.55000000000000004">
      <c r="A259" s="10"/>
      <c r="B259" s="10"/>
      <c r="C259" s="19"/>
      <c r="D259" s="10"/>
      <c r="E259" s="64">
        <f>+'16'!J259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0"/>
        <v>0</v>
      </c>
    </row>
    <row r="260" spans="1:20" ht="25.5" x14ac:dyDescent="0.55000000000000004">
      <c r="A260" s="10"/>
      <c r="B260" s="10"/>
      <c r="C260" s="19"/>
      <c r="D260" s="10"/>
      <c r="E260" s="64">
        <f>+'16'!J260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0"/>
        <v>0</v>
      </c>
    </row>
    <row r="261" spans="1:20" ht="25.5" x14ac:dyDescent="0.55000000000000004">
      <c r="A261" s="10"/>
      <c r="B261" s="10"/>
      <c r="C261" s="19"/>
      <c r="D261" s="10"/>
      <c r="E261" s="64">
        <f>+'16'!J261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0"/>
        <v>0</v>
      </c>
    </row>
    <row r="262" spans="1:20" ht="25.5" x14ac:dyDescent="0.55000000000000004">
      <c r="A262" s="10"/>
      <c r="B262" s="10"/>
      <c r="C262" s="19"/>
      <c r="D262" s="10"/>
      <c r="E262" s="64">
        <f>+'16'!J262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0"/>
        <v>0</v>
      </c>
    </row>
    <row r="263" spans="1:20" ht="25.5" x14ac:dyDescent="0.55000000000000004">
      <c r="A263" s="10"/>
      <c r="B263" s="10"/>
      <c r="C263" s="19"/>
      <c r="D263" s="10"/>
      <c r="E263" s="64">
        <f>+'16'!J263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0"/>
        <v>0</v>
      </c>
    </row>
    <row r="264" spans="1:20" ht="25.5" x14ac:dyDescent="0.55000000000000004">
      <c r="A264" s="10"/>
      <c r="B264" s="10"/>
      <c r="C264" s="19"/>
      <c r="D264" s="10"/>
      <c r="E264" s="64">
        <f>+'16'!J264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0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1">E265+F265</f>
        <v>0</v>
      </c>
      <c r="H265" s="78">
        <v>0</v>
      </c>
      <c r="I265" s="76">
        <v>0</v>
      </c>
      <c r="J265" s="46">
        <f t="shared" ref="J265" si="52">+G265-H265-K265-I265</f>
        <v>0</v>
      </c>
      <c r="K265" s="72"/>
      <c r="L265" s="20"/>
      <c r="M265" s="65">
        <f t="shared" ref="M265" si="53">+L265*K265</f>
        <v>0</v>
      </c>
      <c r="N265" s="17" t="s">
        <v>16</v>
      </c>
      <c r="O265" s="18"/>
      <c r="P265" s="23">
        <f t="shared" ref="P265" si="54">SUM(M265-O265)</f>
        <v>0</v>
      </c>
      <c r="Q265" s="90"/>
      <c r="R265" s="43">
        <f t="shared" ref="R265" si="55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535.99000000000012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1465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756</v>
      </c>
      <c r="O270" s="2">
        <v>50</v>
      </c>
      <c r="P270" s="2">
        <v>83</v>
      </c>
      <c r="Q270" s="88">
        <v>23</v>
      </c>
      <c r="R270" s="2">
        <v>300</v>
      </c>
      <c r="S270" s="2">
        <v>200</v>
      </c>
      <c r="T270" s="2">
        <v>100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254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455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455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X352"/>
  <sheetViews>
    <sheetView zoomScale="70" zoomScaleNormal="70" workbookViewId="0">
      <pane xSplit="10" ySplit="4" topLeftCell="K5" activePane="bottomRight" state="frozen"/>
      <selection activeCell="F262" sqref="F262"/>
      <selection pane="topRight" activeCell="F262" sqref="F262"/>
      <selection pane="bottomLeft" activeCell="F262" sqref="F262"/>
      <selection pane="bottomRight" activeCell="K40" sqref="K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+'17'!J6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1">
        <f t="shared" ref="P6:P80" si="3">SUM(M6-O6)</f>
        <v>250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+'17'!J7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+'17'!J11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1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+'17'!J15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3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1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33</v>
      </c>
      <c r="P20" s="121">
        <f t="shared" si="3"/>
        <v>32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+'17'!J22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1">
        <f t="shared" si="3"/>
        <v>150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+'17'!J28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+'17'!J31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1">
        <f t="shared" si="3"/>
        <v>50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1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1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1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+'17'!J55</f>
        <v>0</v>
      </c>
      <c r="F55" s="71">
        <v>3</v>
      </c>
      <c r="G55" s="46">
        <f t="shared" si="5"/>
        <v>3</v>
      </c>
      <c r="H55" s="78">
        <v>1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+'17'!J56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1">
        <f>SUM(M56-O56)</f>
        <v>120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+'17'!J59</f>
        <v>3</v>
      </c>
      <c r="F59" s="71"/>
      <c r="G59" s="46">
        <f t="shared" si="5"/>
        <v>3</v>
      </c>
      <c r="H59" s="78">
        <v>2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1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+'17'!J99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1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+'17'!J112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+'17'!J113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+'17'!J115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+'17'!J116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+'17'!J117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6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+'17'!J125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+'17'!J175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+'17'!J180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+'17'!J185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+'17'!J193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+'17'!J194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+'17'!J195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+'17'!J196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3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>
        <v>120</v>
      </c>
      <c r="P196" s="121">
        <f t="shared" si="35"/>
        <v>120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+'17'!J201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+'17'!J202</f>
        <v>10</v>
      </c>
      <c r="F202" s="71"/>
      <c r="G202" s="46">
        <f t="shared" si="30"/>
        <v>10</v>
      </c>
      <c r="H202" s="78">
        <v>0</v>
      </c>
      <c r="I202" s="76">
        <v>0</v>
      </c>
      <c r="J202" s="46">
        <f t="shared" si="31"/>
        <v>10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+'17'!J203</f>
        <v>8</v>
      </c>
      <c r="F203" s="71"/>
      <c r="G203" s="46">
        <f t="shared" si="30"/>
        <v>8</v>
      </c>
      <c r="H203" s="78">
        <v>0</v>
      </c>
      <c r="I203" s="76">
        <v>0</v>
      </c>
      <c r="J203" s="46">
        <f t="shared" si="31"/>
        <v>8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+'17'!J205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+'17'!J245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+'17'!J251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60</v>
      </c>
      <c r="M253" s="65">
        <f t="shared" si="34"/>
        <v>0</v>
      </c>
      <c r="N253" s="17" t="s">
        <v>1448</v>
      </c>
      <c r="O253" s="18"/>
      <c r="P253" s="23">
        <f t="shared" si="35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34"/>
        <v>0</v>
      </c>
      <c r="N254" s="17" t="s">
        <v>1448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34"/>
        <v>0</v>
      </c>
      <c r="N255" s="17" t="s">
        <v>1448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10</v>
      </c>
      <c r="M256" s="65">
        <f t="shared" si="34"/>
        <v>0</v>
      </c>
      <c r="N256" s="17" t="s">
        <v>1448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/>
      <c r="B257" s="10"/>
      <c r="C257" s="19"/>
      <c r="D257" s="10"/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/>
      <c r="O257" s="18"/>
      <c r="P257" s="23">
        <f t="shared" si="35"/>
        <v>0</v>
      </c>
      <c r="Q257" s="90"/>
      <c r="R257" s="43">
        <f t="shared" si="36"/>
        <v>0</v>
      </c>
    </row>
    <row r="258" spans="1:24" ht="25.5" x14ac:dyDescent="0.55000000000000004">
      <c r="A258" s="10"/>
      <c r="B258" s="10"/>
      <c r="C258" s="19"/>
      <c r="D258" s="10"/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/>
      <c r="O258" s="18"/>
      <c r="P258" s="23">
        <f t="shared" si="35"/>
        <v>0</v>
      </c>
      <c r="Q258" s="90"/>
      <c r="R258" s="43">
        <f t="shared" si="36"/>
        <v>0</v>
      </c>
    </row>
    <row r="259" spans="1:24" ht="25.5" x14ac:dyDescent="0.55000000000000004">
      <c r="A259" s="10"/>
      <c r="B259" s="10"/>
      <c r="C259" s="19"/>
      <c r="D259" s="10"/>
      <c r="E259" s="64">
        <f>+'17'!J259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4" ht="25.5" x14ac:dyDescent="0.55000000000000004">
      <c r="A260" s="10"/>
      <c r="B260" s="10"/>
      <c r="C260" s="19"/>
      <c r="D260" s="10"/>
      <c r="E260" s="64">
        <f>+'17'!J260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4" ht="25.5" x14ac:dyDescent="0.55000000000000004">
      <c r="A261" s="10"/>
      <c r="B261" s="10"/>
      <c r="C261" s="19"/>
      <c r="D261" s="10"/>
      <c r="E261" s="64">
        <f>+'17'!J261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4" ht="25.5" x14ac:dyDescent="0.55000000000000004">
      <c r="A262" s="10"/>
      <c r="B262" s="10"/>
      <c r="C262" s="19"/>
      <c r="D262" s="10"/>
      <c r="E262" s="64">
        <f>+'17'!J262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/>
      <c r="O262" s="18"/>
      <c r="P262" s="23">
        <f t="shared" si="35"/>
        <v>0</v>
      </c>
      <c r="Q262" s="90"/>
      <c r="R262" s="43">
        <f t="shared" si="36"/>
        <v>0</v>
      </c>
    </row>
    <row r="263" spans="1:24" ht="25.5" x14ac:dyDescent="0.55000000000000004">
      <c r="A263" s="10"/>
      <c r="B263" s="10"/>
      <c r="C263" s="19"/>
      <c r="D263" s="10"/>
      <c r="E263" s="64">
        <f>+'17'!J263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/>
      <c r="O263" s="18"/>
      <c r="P263" s="23">
        <f t="shared" si="35"/>
        <v>0</v>
      </c>
      <c r="Q263" s="90"/>
      <c r="R263" s="43">
        <f t="shared" si="36"/>
        <v>0</v>
      </c>
    </row>
    <row r="264" spans="1:24" ht="25.5" x14ac:dyDescent="0.55000000000000004">
      <c r="A264" s="10"/>
      <c r="B264" s="10"/>
      <c r="C264" s="19"/>
      <c r="D264" s="10"/>
      <c r="E264" s="64">
        <f>+'17'!J264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4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24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930.01999999999987</v>
      </c>
      <c r="S266" s="75"/>
    </row>
    <row r="267" spans="1:24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24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2445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4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1135</v>
      </c>
      <c r="O270" s="2">
        <v>60</v>
      </c>
      <c r="P270" s="2">
        <v>50</v>
      </c>
      <c r="Q270" s="88">
        <v>55</v>
      </c>
      <c r="R270" s="2">
        <v>370</v>
      </c>
      <c r="S270" s="2">
        <v>45</v>
      </c>
      <c r="T270" s="2">
        <v>100</v>
      </c>
      <c r="U270" s="2">
        <v>205</v>
      </c>
      <c r="V270" s="2">
        <v>50</v>
      </c>
      <c r="W270" s="2">
        <v>100</v>
      </c>
      <c r="X270" s="2">
        <v>100</v>
      </c>
    </row>
    <row r="271" spans="1:24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4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418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892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892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F262" sqref="F262"/>
      <selection pane="topRight" activeCell="F262" sqref="F262"/>
      <selection pane="bottomLeft" activeCell="F262" sqref="F262"/>
      <selection pane="bottomRight" activeCell="P277" sqref="P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+'18'!J5</f>
        <v>11</v>
      </c>
      <c r="F5" s="71">
        <v>5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68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+'18'!J6</f>
        <v>18</v>
      </c>
      <c r="F6" s="71">
        <v>10</v>
      </c>
      <c r="G6" s="46">
        <f t="shared" si="0"/>
        <v>28</v>
      </c>
      <c r="H6" s="78">
        <v>0</v>
      </c>
      <c r="I6" s="76">
        <v>0</v>
      </c>
      <c r="J6" s="46">
        <f t="shared" si="1"/>
        <v>27</v>
      </c>
      <c r="K6" s="72">
        <v>1</v>
      </c>
      <c r="L6" s="15">
        <v>100</v>
      </c>
      <c r="M6" s="65">
        <f t="shared" ref="M6:M69" si="2">+L6*K6</f>
        <v>100</v>
      </c>
      <c r="N6" s="17" t="s">
        <v>16</v>
      </c>
      <c r="O6" s="18"/>
      <c r="P6" s="121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+'18'!J7</f>
        <v>2</v>
      </c>
      <c r="F7" s="71">
        <v>3</v>
      </c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+'18'!J11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+'18'!J15</f>
        <v>4</v>
      </c>
      <c r="F15" s="71">
        <v>5</v>
      </c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+'18'!J18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+'18'!J22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11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200</v>
      </c>
      <c r="P22" s="121">
        <f t="shared" si="3"/>
        <v>300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+'18'!J28</f>
        <v>8</v>
      </c>
      <c r="F28" s="71">
        <v>5</v>
      </c>
      <c r="G28" s="46">
        <f t="shared" si="5"/>
        <v>13</v>
      </c>
      <c r="H28" s="78">
        <v>0</v>
      </c>
      <c r="I28" s="76">
        <v>0</v>
      </c>
      <c r="J28" s="46">
        <f t="shared" si="1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+'18'!J31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1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+'18'!J32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1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+'18'!J35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1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+'18'!J39</f>
        <v>1</v>
      </c>
      <c r="F39" s="71">
        <v>4</v>
      </c>
      <c r="G39" s="46">
        <f t="shared" si="5"/>
        <v>5</v>
      </c>
      <c r="H39" s="78">
        <v>0</v>
      </c>
      <c r="I39" s="76">
        <v>0</v>
      </c>
      <c r="J39" s="46">
        <f t="shared" si="1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+'18'!J40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1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1"/>
        <v>3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1"/>
        <v>1</v>
      </c>
      <c r="K55" s="72">
        <v>1</v>
      </c>
      <c r="L55" s="15">
        <v>120</v>
      </c>
      <c r="M55" s="65">
        <f t="shared" si="2"/>
        <v>120</v>
      </c>
      <c r="N55" s="17" t="s">
        <v>16</v>
      </c>
      <c r="O55" s="18"/>
      <c r="P55" s="121">
        <f>SUM(M55-O55)</f>
        <v>120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1"/>
        <v>1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1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7"/>
        <v>110</v>
      </c>
      <c r="N80" s="17" t="s">
        <v>16</v>
      </c>
      <c r="O80" s="18">
        <v>55</v>
      </c>
      <c r="P80" s="121">
        <f t="shared" si="3"/>
        <v>55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+'18'!J99</f>
        <v>1</v>
      </c>
      <c r="F99" s="71"/>
      <c r="G99" s="46">
        <f t="shared" si="18"/>
        <v>1</v>
      </c>
      <c r="H99" s="78">
        <v>0</v>
      </c>
      <c r="I99" s="76">
        <v>0</v>
      </c>
      <c r="J99" s="46">
        <f t="shared" si="6"/>
        <v>1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+'18'!J112</f>
        <v>3</v>
      </c>
      <c r="F112" s="71">
        <v>15</v>
      </c>
      <c r="G112" s="46">
        <f t="shared" si="18"/>
        <v>18</v>
      </c>
      <c r="H112" s="78">
        <v>0</v>
      </c>
      <c r="I112" s="76">
        <v>0</v>
      </c>
      <c r="J112" s="46">
        <f t="shared" si="6"/>
        <v>17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+'18'!J113</f>
        <v>4</v>
      </c>
      <c r="F113" s="71">
        <v>5</v>
      </c>
      <c r="G113" s="46">
        <f t="shared" si="18"/>
        <v>9</v>
      </c>
      <c r="H113" s="78">
        <v>0</v>
      </c>
      <c r="I113" s="76">
        <v>0</v>
      </c>
      <c r="J113" s="46">
        <f t="shared" si="6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+'18'!J115</f>
        <v>10</v>
      </c>
      <c r="F115" s="71">
        <v>10</v>
      </c>
      <c r="G115" s="46">
        <f t="shared" si="18"/>
        <v>20</v>
      </c>
      <c r="H115" s="78">
        <v>0</v>
      </c>
      <c r="I115" s="76">
        <v>0</v>
      </c>
      <c r="J115" s="46">
        <f t="shared" si="6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+'18'!J116</f>
        <v>7</v>
      </c>
      <c r="F116" s="71">
        <v>5</v>
      </c>
      <c r="G116" s="46">
        <f t="shared" si="18"/>
        <v>12</v>
      </c>
      <c r="H116" s="78">
        <v>0</v>
      </c>
      <c r="I116" s="76">
        <v>0</v>
      </c>
      <c r="J116" s="46">
        <f t="shared" si="6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+'18'!J117</f>
        <v>6</v>
      </c>
      <c r="F117" s="71"/>
      <c r="G117" s="46">
        <f t="shared" si="18"/>
        <v>6</v>
      </c>
      <c r="H117" s="78">
        <v>0</v>
      </c>
      <c r="I117" s="76">
        <v>0</v>
      </c>
      <c r="J117" s="46">
        <f t="shared" si="6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+'18'!J125</f>
        <v>4</v>
      </c>
      <c r="F125" s="71"/>
      <c r="G125" s="46">
        <f t="shared" si="18"/>
        <v>4</v>
      </c>
      <c r="H125" s="78">
        <v>0</v>
      </c>
      <c r="I125" s="76">
        <v>0</v>
      </c>
      <c r="J125" s="46">
        <f t="shared" si="6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+'18'!J131</f>
        <v>2</v>
      </c>
      <c r="F131" s="71">
        <v>2</v>
      </c>
      <c r="G131" s="46">
        <f t="shared" si="18"/>
        <v>4</v>
      </c>
      <c r="H131" s="78">
        <v>0</v>
      </c>
      <c r="I131" s="76">
        <v>0</v>
      </c>
      <c r="J131" s="46">
        <f t="shared" si="6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+'18'!J133</f>
        <v>0</v>
      </c>
      <c r="F133" s="71">
        <v>4</v>
      </c>
      <c r="G133" s="46">
        <f t="shared" si="18"/>
        <v>4</v>
      </c>
      <c r="H133" s="78">
        <v>0</v>
      </c>
      <c r="I133" s="76">
        <v>0</v>
      </c>
      <c r="J133" s="46">
        <f t="shared" ref="J133:J196" si="22">+G133-H133-K133-I133</f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+'18'!J154</f>
        <v>0</v>
      </c>
      <c r="F154" s="71">
        <v>2</v>
      </c>
      <c r="G154" s="46">
        <f t="shared" si="18"/>
        <v>2</v>
      </c>
      <c r="H154" s="78">
        <v>0</v>
      </c>
      <c r="I154" s="76">
        <v>0</v>
      </c>
      <c r="J154" s="46">
        <f t="shared" si="22"/>
        <v>2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2</v>
      </c>
      <c r="F163" s="71"/>
      <c r="G163" s="46">
        <f t="shared" si="24"/>
        <v>2</v>
      </c>
      <c r="H163" s="78">
        <v>0</v>
      </c>
      <c r="I163" s="76">
        <v>0</v>
      </c>
      <c r="J163" s="46">
        <f t="shared" si="22"/>
        <v>2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+'18'!J175</f>
        <v>3</v>
      </c>
      <c r="F175" s="71">
        <v>5</v>
      </c>
      <c r="G175" s="46">
        <f t="shared" si="24"/>
        <v>8</v>
      </c>
      <c r="H175" s="78">
        <v>0</v>
      </c>
      <c r="I175" s="76">
        <v>0</v>
      </c>
      <c r="J175" s="46">
        <f t="shared" si="22"/>
        <v>8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64" si="26">SUM(M177-O177)</f>
        <v>0</v>
      </c>
      <c r="Q177" s="90"/>
      <c r="R177" s="43">
        <f t="shared" ref="R177:R264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7</v>
      </c>
      <c r="F178" s="71"/>
      <c r="G178" s="46">
        <f t="shared" si="24"/>
        <v>7</v>
      </c>
      <c r="H178" s="78">
        <v>0</v>
      </c>
      <c r="I178" s="76">
        <v>0</v>
      </c>
      <c r="J178" s="46">
        <f t="shared" si="22"/>
        <v>7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+'18'!J180</f>
        <v>2</v>
      </c>
      <c r="F180" s="71"/>
      <c r="G180" s="46">
        <f t="shared" si="24"/>
        <v>2</v>
      </c>
      <c r="H180" s="78">
        <v>0</v>
      </c>
      <c r="I180" s="76">
        <v>0</v>
      </c>
      <c r="J180" s="46">
        <f t="shared" si="22"/>
        <v>2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+'18'!J185</f>
        <v>4</v>
      </c>
      <c r="F185" s="71"/>
      <c r="G185" s="46">
        <f t="shared" si="24"/>
        <v>4</v>
      </c>
      <c r="H185" s="78">
        <v>0</v>
      </c>
      <c r="I185" s="76">
        <v>0</v>
      </c>
      <c r="J185" s="46">
        <f t="shared" si="22"/>
        <v>4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+'18'!J193</f>
        <v>8</v>
      </c>
      <c r="F193" s="71"/>
      <c r="G193" s="46">
        <f t="shared" si="24"/>
        <v>8</v>
      </c>
      <c r="H193" s="78">
        <v>0</v>
      </c>
      <c r="I193" s="76">
        <v>0</v>
      </c>
      <c r="J193" s="46">
        <f t="shared" si="22"/>
        <v>8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+'18'!J194</f>
        <v>10</v>
      </c>
      <c r="F194" s="71"/>
      <c r="G194" s="46">
        <f t="shared" si="24"/>
        <v>10</v>
      </c>
      <c r="H194" s="78">
        <v>0</v>
      </c>
      <c r="I194" s="76">
        <v>0</v>
      </c>
      <c r="J194" s="46">
        <f t="shared" si="22"/>
        <v>10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+'18'!J195</f>
        <v>1</v>
      </c>
      <c r="F195" s="71"/>
      <c r="G195" s="46">
        <f t="shared" si="24"/>
        <v>1</v>
      </c>
      <c r="H195" s="78">
        <v>0</v>
      </c>
      <c r="I195" s="76">
        <v>0</v>
      </c>
      <c r="J195" s="46">
        <f t="shared" si="22"/>
        <v>0</v>
      </c>
      <c r="K195" s="72">
        <v>1</v>
      </c>
      <c r="L195" s="20">
        <v>60</v>
      </c>
      <c r="M195" s="65">
        <f t="shared" si="23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27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+'18'!J196</f>
        <v>3</v>
      </c>
      <c r="F196" s="71"/>
      <c r="G196" s="46">
        <f t="shared" si="24"/>
        <v>3</v>
      </c>
      <c r="H196" s="78">
        <v>0</v>
      </c>
      <c r="I196" s="76">
        <v>0</v>
      </c>
      <c r="J196" s="46">
        <f t="shared" si="22"/>
        <v>3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64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64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+'18'!J201</f>
        <v>10</v>
      </c>
      <c r="F201" s="71"/>
      <c r="G201" s="46">
        <f t="shared" si="24"/>
        <v>10</v>
      </c>
      <c r="H201" s="78">
        <v>0</v>
      </c>
      <c r="I201" s="76">
        <v>0</v>
      </c>
      <c r="J201" s="46">
        <f t="shared" si="30"/>
        <v>10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+'18'!J202</f>
        <v>10</v>
      </c>
      <c r="F202" s="71"/>
      <c r="G202" s="46">
        <f t="shared" si="24"/>
        <v>10</v>
      </c>
      <c r="H202" s="78">
        <v>0</v>
      </c>
      <c r="I202" s="76">
        <v>0</v>
      </c>
      <c r="J202" s="46">
        <f t="shared" si="30"/>
        <v>9</v>
      </c>
      <c r="K202" s="72">
        <v>1</v>
      </c>
      <c r="L202" s="20">
        <v>90</v>
      </c>
      <c r="M202" s="65">
        <f t="shared" si="31"/>
        <v>90</v>
      </c>
      <c r="N202" s="17" t="s">
        <v>16</v>
      </c>
      <c r="O202" s="18"/>
      <c r="P202" s="121">
        <f t="shared" si="26"/>
        <v>90</v>
      </c>
      <c r="Q202" s="90">
        <v>60</v>
      </c>
      <c r="R202" s="43">
        <f t="shared" si="27"/>
        <v>60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+'18'!J203</f>
        <v>8</v>
      </c>
      <c r="F203" s="71"/>
      <c r="G203" s="46">
        <f t="shared" si="24"/>
        <v>8</v>
      </c>
      <c r="H203" s="78">
        <v>0</v>
      </c>
      <c r="I203" s="76">
        <v>0</v>
      </c>
      <c r="J203" s="46">
        <f t="shared" si="30"/>
        <v>7</v>
      </c>
      <c r="K203" s="72">
        <v>1</v>
      </c>
      <c r="L203" s="20">
        <v>90</v>
      </c>
      <c r="M203" s="65">
        <f t="shared" si="31"/>
        <v>90</v>
      </c>
      <c r="N203" s="17" t="s">
        <v>16</v>
      </c>
      <c r="O203" s="18"/>
      <c r="P203" s="121">
        <f t="shared" si="26"/>
        <v>90</v>
      </c>
      <c r="Q203" s="90">
        <v>60</v>
      </c>
      <c r="R203" s="43">
        <f t="shared" si="27"/>
        <v>60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+'18'!J205</f>
        <v>8</v>
      </c>
      <c r="F205" s="71"/>
      <c r="G205" s="46">
        <f t="shared" si="24"/>
        <v>8</v>
      </c>
      <c r="H205" s="78">
        <v>0</v>
      </c>
      <c r="I205" s="76">
        <v>0</v>
      </c>
      <c r="J205" s="46">
        <f t="shared" si="30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34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64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+'18'!J245</f>
        <v>1</v>
      </c>
      <c r="F245" s="71"/>
      <c r="G245" s="46">
        <f t="shared" si="34"/>
        <v>1</v>
      </c>
      <c r="H245" s="78">
        <v>0</v>
      </c>
      <c r="I245" s="76">
        <v>0</v>
      </c>
      <c r="J245" s="46">
        <f t="shared" si="30"/>
        <v>1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+'18'!J251</f>
        <v>1</v>
      </c>
      <c r="F251" s="71"/>
      <c r="G251" s="46">
        <f t="shared" si="34"/>
        <v>1</v>
      </c>
      <c r="H251" s="78">
        <v>0</v>
      </c>
      <c r="I251" s="76">
        <v>0</v>
      </c>
      <c r="J251" s="46">
        <f t="shared" si="30"/>
        <v>1</v>
      </c>
      <c r="K251" s="72"/>
      <c r="L251" s="20">
        <v>15</v>
      </c>
      <c r="M251" s="65">
        <f t="shared" si="31"/>
        <v>0</v>
      </c>
      <c r="N251" s="17" t="s">
        <v>1448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1448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60</v>
      </c>
      <c r="M253" s="65">
        <f t="shared" si="31"/>
        <v>0</v>
      </c>
      <c r="N253" s="17" t="s">
        <v>1448</v>
      </c>
      <c r="O253" s="18"/>
      <c r="P253" s="23">
        <f t="shared" ref="P253:P263" si="39">SUM(M253-O253)</f>
        <v>0</v>
      </c>
      <c r="Q253" s="90"/>
      <c r="R253" s="43">
        <f t="shared" ref="R253:R263" si="40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60</v>
      </c>
      <c r="M254" s="65">
        <f t="shared" si="31"/>
        <v>0</v>
      </c>
      <c r="N254" s="17" t="s">
        <v>1448</v>
      </c>
      <c r="O254" s="18"/>
      <c r="P254" s="23">
        <f t="shared" si="39"/>
        <v>0</v>
      </c>
      <c r="Q254" s="90"/>
      <c r="R254" s="43">
        <f t="shared" si="40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60</v>
      </c>
      <c r="M255" s="65">
        <f t="shared" si="31"/>
        <v>0</v>
      </c>
      <c r="N255" s="17" t="s">
        <v>1448</v>
      </c>
      <c r="O255" s="18"/>
      <c r="P255" s="23">
        <f t="shared" si="39"/>
        <v>0</v>
      </c>
      <c r="Q255" s="90"/>
      <c r="R255" s="43">
        <f t="shared" si="40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>
        <v>10</v>
      </c>
      <c r="M256" s="65">
        <f t="shared" si="31"/>
        <v>0</v>
      </c>
      <c r="N256" s="17" t="s">
        <v>1448</v>
      </c>
      <c r="O256" s="18"/>
      <c r="P256" s="23">
        <f t="shared" si="39"/>
        <v>0</v>
      </c>
      <c r="Q256" s="90"/>
      <c r="R256" s="43">
        <f t="shared" si="40"/>
        <v>0</v>
      </c>
    </row>
    <row r="257" spans="1:19" ht="25.5" x14ac:dyDescent="0.55000000000000004">
      <c r="A257" s="10"/>
      <c r="B257" s="10"/>
      <c r="C257" s="19"/>
      <c r="D257" s="10"/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/>
      <c r="O257" s="18"/>
      <c r="P257" s="23">
        <f t="shared" si="39"/>
        <v>0</v>
      </c>
      <c r="Q257" s="90"/>
      <c r="R257" s="43">
        <f t="shared" si="40"/>
        <v>0</v>
      </c>
    </row>
    <row r="258" spans="1:19" ht="25.5" x14ac:dyDescent="0.55000000000000004">
      <c r="A258" s="10"/>
      <c r="B258" s="10"/>
      <c r="C258" s="19"/>
      <c r="D258" s="10"/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/>
      <c r="O258" s="18"/>
      <c r="P258" s="23">
        <f t="shared" si="39"/>
        <v>0</v>
      </c>
      <c r="Q258" s="90"/>
      <c r="R258" s="43">
        <f t="shared" si="40"/>
        <v>0</v>
      </c>
    </row>
    <row r="259" spans="1:19" ht="25.5" x14ac:dyDescent="0.55000000000000004">
      <c r="A259" s="10"/>
      <c r="B259" s="10"/>
      <c r="C259" s="19"/>
      <c r="D259" s="10"/>
      <c r="E259" s="64">
        <f>+'18'!J259</f>
        <v>0</v>
      </c>
      <c r="F259" s="71"/>
      <c r="G259" s="46">
        <f t="shared" si="34"/>
        <v>0</v>
      </c>
      <c r="H259" s="78">
        <v>0</v>
      </c>
      <c r="I259" s="76">
        <v>0</v>
      </c>
      <c r="J259" s="46">
        <f t="shared" si="3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9"/>
        <v>0</v>
      </c>
      <c r="Q259" s="90"/>
      <c r="R259" s="43">
        <f t="shared" si="40"/>
        <v>0</v>
      </c>
    </row>
    <row r="260" spans="1:19" ht="25.5" x14ac:dyDescent="0.55000000000000004">
      <c r="A260" s="10"/>
      <c r="B260" s="10"/>
      <c r="C260" s="19"/>
      <c r="D260" s="10"/>
      <c r="E260" s="64">
        <f>+'18'!J260</f>
        <v>0</v>
      </c>
      <c r="F260" s="71"/>
      <c r="G260" s="46">
        <f t="shared" si="34"/>
        <v>0</v>
      </c>
      <c r="H260" s="78">
        <v>0</v>
      </c>
      <c r="I260" s="76">
        <v>0</v>
      </c>
      <c r="J260" s="46">
        <f t="shared" si="3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9"/>
        <v>0</v>
      </c>
      <c r="Q260" s="90"/>
      <c r="R260" s="43">
        <f t="shared" si="40"/>
        <v>0</v>
      </c>
    </row>
    <row r="261" spans="1:19" ht="25.5" x14ac:dyDescent="0.55000000000000004">
      <c r="A261" s="10"/>
      <c r="B261" s="10"/>
      <c r="C261" s="19"/>
      <c r="D261" s="10"/>
      <c r="E261" s="64">
        <f>+'18'!J261</f>
        <v>0</v>
      </c>
      <c r="F261" s="71"/>
      <c r="G261" s="46">
        <f t="shared" si="34"/>
        <v>0</v>
      </c>
      <c r="H261" s="78">
        <v>0</v>
      </c>
      <c r="I261" s="76">
        <v>0</v>
      </c>
      <c r="J261" s="46">
        <f t="shared" si="3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9"/>
        <v>0</v>
      </c>
      <c r="Q261" s="90"/>
      <c r="R261" s="43">
        <f t="shared" si="40"/>
        <v>0</v>
      </c>
    </row>
    <row r="262" spans="1:19" ht="25.5" x14ac:dyDescent="0.55000000000000004">
      <c r="A262" s="10"/>
      <c r="B262" s="10"/>
      <c r="C262" s="19"/>
      <c r="D262" s="10"/>
      <c r="E262" s="64">
        <f>+'18'!J262</f>
        <v>0</v>
      </c>
      <c r="F262" s="71"/>
      <c r="G262" s="46">
        <f t="shared" si="34"/>
        <v>0</v>
      </c>
      <c r="H262" s="78">
        <v>0</v>
      </c>
      <c r="I262" s="76">
        <v>0</v>
      </c>
      <c r="J262" s="46">
        <f t="shared" si="30"/>
        <v>0</v>
      </c>
      <c r="K262" s="72"/>
      <c r="L262" s="20"/>
      <c r="M262" s="65">
        <f t="shared" si="31"/>
        <v>0</v>
      </c>
      <c r="N262" s="17"/>
      <c r="O262" s="18"/>
      <c r="P262" s="23">
        <f t="shared" si="39"/>
        <v>0</v>
      </c>
      <c r="Q262" s="90"/>
      <c r="R262" s="43">
        <f t="shared" si="40"/>
        <v>0</v>
      </c>
    </row>
    <row r="263" spans="1:19" ht="25.5" x14ac:dyDescent="0.55000000000000004">
      <c r="A263" s="10"/>
      <c r="B263" s="10"/>
      <c r="C263" s="19"/>
      <c r="D263" s="10"/>
      <c r="E263" s="64">
        <f>+'18'!J263</f>
        <v>0</v>
      </c>
      <c r="F263" s="71"/>
      <c r="G263" s="46">
        <f t="shared" si="34"/>
        <v>0</v>
      </c>
      <c r="H263" s="78">
        <v>0</v>
      </c>
      <c r="I263" s="76">
        <v>0</v>
      </c>
      <c r="J263" s="46">
        <f t="shared" si="30"/>
        <v>0</v>
      </c>
      <c r="K263" s="72"/>
      <c r="L263" s="20"/>
      <c r="M263" s="65">
        <f t="shared" si="31"/>
        <v>0</v>
      </c>
      <c r="N263" s="17"/>
      <c r="O263" s="18"/>
      <c r="P263" s="23">
        <f t="shared" si="39"/>
        <v>0</v>
      </c>
      <c r="Q263" s="90"/>
      <c r="R263" s="43">
        <f t="shared" si="40"/>
        <v>0</v>
      </c>
    </row>
    <row r="264" spans="1:19" ht="25.5" x14ac:dyDescent="0.55000000000000004">
      <c r="A264" s="10"/>
      <c r="B264" s="10"/>
      <c r="C264" s="19"/>
      <c r="D264" s="10"/>
      <c r="E264" s="64">
        <f>+'18'!J264</f>
        <v>0</v>
      </c>
      <c r="F264" s="71"/>
      <c r="G264" s="46">
        <f t="shared" si="34"/>
        <v>0</v>
      </c>
      <c r="H264" s="78">
        <v>0</v>
      </c>
      <c r="I264" s="76">
        <v>0</v>
      </c>
      <c r="J264" s="46">
        <f t="shared" si="3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26"/>
        <v>0</v>
      </c>
      <c r="Q264" s="90"/>
      <c r="R264" s="43">
        <f t="shared" si="27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1">E265+F265</f>
        <v>0</v>
      </c>
      <c r="H265" s="78">
        <v>0</v>
      </c>
      <c r="I265" s="76">
        <v>0</v>
      </c>
      <c r="J265" s="46">
        <f t="shared" ref="J265" si="42">+G265-H265-K265-I265</f>
        <v>0</v>
      </c>
      <c r="K265" s="72"/>
      <c r="L265" s="20"/>
      <c r="M265" s="65">
        <f t="shared" ref="M265" si="43">+L265*K265</f>
        <v>0</v>
      </c>
      <c r="N265" s="17" t="s">
        <v>16</v>
      </c>
      <c r="O265" s="18"/>
      <c r="P265" s="23">
        <f t="shared" ref="P265" si="44">SUM(M265-O265)</f>
        <v>0</v>
      </c>
      <c r="Q265" s="90"/>
      <c r="R265" s="43">
        <f t="shared" ref="R265" si="45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616.73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1740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995</v>
      </c>
      <c r="O270" s="2">
        <v>105</v>
      </c>
      <c r="P270" s="2">
        <v>320</v>
      </c>
      <c r="Q270" s="88">
        <v>220</v>
      </c>
      <c r="R270" s="2">
        <v>90</v>
      </c>
      <c r="S270" s="2">
        <v>260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255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490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490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52"/>
  <sheetViews>
    <sheetView zoomScale="70" zoomScaleNormal="70" workbookViewId="0">
      <pane xSplit="10" ySplit="4" topLeftCell="K53" activePane="bottomRight" state="frozen"/>
      <selection activeCell="F262" sqref="F262"/>
      <selection pane="topRight" activeCell="F262" sqref="F262"/>
      <selection pane="bottomLeft" activeCell="F262" sqref="F262"/>
      <selection pane="bottomRight" activeCell="F60" sqref="F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+'19'!J5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+'19'!J6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1">
        <f t="shared" ref="P6:P59" si="3">SUM(M6-O6)</f>
        <v>250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+'19'!J7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+'19'!J15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+'19'!J22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+'19'!J28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+'19'!J31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1">
        <f t="shared" si="3"/>
        <v>120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+'19'!J59</f>
        <v>1</v>
      </c>
      <c r="F59" s="71">
        <v>1</v>
      </c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/>
      <c r="P59" s="121">
        <f t="shared" si="3"/>
        <v>240</v>
      </c>
      <c r="Q59" s="119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ref="P60:P80" si="7">SUM(M60-O60)</f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+'19'!J77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+'19'!J87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+'19'!J88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+'19'!J99</f>
        <v>1</v>
      </c>
      <c r="F99" s="71"/>
      <c r="G99" s="46">
        <f t="shared" si="24"/>
        <v>1</v>
      </c>
      <c r="H99" s="78">
        <v>0</v>
      </c>
      <c r="I99" s="76">
        <v>0</v>
      </c>
      <c r="J99" s="46">
        <f t="shared" si="25"/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+'19'!J100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+'19'!J101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+'19'!J112</f>
        <v>17</v>
      </c>
      <c r="F112" s="71"/>
      <c r="G112" s="46">
        <f t="shared" si="24"/>
        <v>17</v>
      </c>
      <c r="H112" s="78">
        <v>0</v>
      </c>
      <c r="I112" s="76">
        <v>0</v>
      </c>
      <c r="J112" s="46">
        <f t="shared" si="25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4"/>
        <v>9</v>
      </c>
      <c r="H113" s="78">
        <v>0</v>
      </c>
      <c r="I113" s="76">
        <v>0</v>
      </c>
      <c r="J113" s="46">
        <f t="shared" si="25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9"/>
        <v>55</v>
      </c>
      <c r="Q113" s="119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+'19'!J115</f>
        <v>20</v>
      </c>
      <c r="F115" s="71"/>
      <c r="G115" s="46">
        <f t="shared" si="24"/>
        <v>20</v>
      </c>
      <c r="H115" s="78">
        <v>0</v>
      </c>
      <c r="I115" s="76">
        <v>0</v>
      </c>
      <c r="J115" s="46">
        <f t="shared" si="25"/>
        <v>19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+'19'!J116</f>
        <v>12</v>
      </c>
      <c r="F116" s="71"/>
      <c r="G116" s="46">
        <f t="shared" si="24"/>
        <v>12</v>
      </c>
      <c r="H116" s="78">
        <v>0</v>
      </c>
      <c r="I116" s="76">
        <v>0</v>
      </c>
      <c r="J116" s="46">
        <f t="shared" si="25"/>
        <v>11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+'19'!J117</f>
        <v>6</v>
      </c>
      <c r="F117" s="71"/>
      <c r="G117" s="46">
        <f t="shared" si="24"/>
        <v>6</v>
      </c>
      <c r="H117" s="78">
        <v>0</v>
      </c>
      <c r="I117" s="76">
        <v>0</v>
      </c>
      <c r="J117" s="46">
        <f t="shared" si="25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+'19'!J122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+'19'!J124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+'19'!J125</f>
        <v>4</v>
      </c>
      <c r="F125" s="71"/>
      <c r="G125" s="46">
        <f t="shared" si="24"/>
        <v>4</v>
      </c>
      <c r="H125" s="78">
        <v>0</v>
      </c>
      <c r="I125" s="76">
        <v>0</v>
      </c>
      <c r="J125" s="46">
        <f t="shared" si="25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+'19'!J131</f>
        <v>4</v>
      </c>
      <c r="F131" s="71"/>
      <c r="G131" s="46">
        <f t="shared" si="24"/>
        <v>4</v>
      </c>
      <c r="H131" s="78">
        <v>0</v>
      </c>
      <c r="I131" s="76">
        <v>0</v>
      </c>
      <c r="J131" s="46">
        <f t="shared" si="25"/>
        <v>2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1">
        <f t="shared" si="9"/>
        <v>100</v>
      </c>
      <c r="Q131" s="90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4"/>
        <v>4</v>
      </c>
      <c r="H133" s="78">
        <v>0</v>
      </c>
      <c r="I133" s="76">
        <v>0</v>
      </c>
      <c r="J133" s="46">
        <f t="shared" si="25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+'19'!J134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+'19'!J135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+'19'!J136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+'19'!J137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+'19'!J148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+'19'!J154</f>
        <v>2</v>
      </c>
      <c r="F154" s="71"/>
      <c r="G154" s="46">
        <f t="shared" si="24"/>
        <v>2</v>
      </c>
      <c r="H154" s="78">
        <v>0</v>
      </c>
      <c r="I154" s="76">
        <v>0</v>
      </c>
      <c r="J154" s="46">
        <f t="shared" si="25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+'19'!J175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+'19'!J180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+'19'!J185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+'19'!J193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4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1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+'19'!J194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+'19'!J196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+'19'!J201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+'19'!J202</f>
        <v>9</v>
      </c>
      <c r="F202" s="71"/>
      <c r="G202" s="46">
        <f t="shared" si="30"/>
        <v>9</v>
      </c>
      <c r="H202" s="78">
        <v>0</v>
      </c>
      <c r="I202" s="76">
        <v>0</v>
      </c>
      <c r="J202" s="46">
        <f t="shared" si="31"/>
        <v>6</v>
      </c>
      <c r="K202" s="72">
        <v>3</v>
      </c>
      <c r="L202" s="20">
        <v>90</v>
      </c>
      <c r="M202" s="65">
        <f t="shared" si="34"/>
        <v>270</v>
      </c>
      <c r="N202" s="17" t="s">
        <v>16</v>
      </c>
      <c r="O202" s="18"/>
      <c r="P202" s="121">
        <f t="shared" si="35"/>
        <v>270</v>
      </c>
      <c r="Q202" s="90">
        <v>60</v>
      </c>
      <c r="R202" s="43">
        <f t="shared" si="36"/>
        <v>180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+'19'!J203</f>
        <v>7</v>
      </c>
      <c r="F203" s="71"/>
      <c r="G203" s="46">
        <f t="shared" si="30"/>
        <v>7</v>
      </c>
      <c r="H203" s="78">
        <v>0</v>
      </c>
      <c r="I203" s="76">
        <v>0</v>
      </c>
      <c r="J203" s="46">
        <f t="shared" si="31"/>
        <v>7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+'19'!J205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+'19'!J245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+'19'!J251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+'19'!J252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+'19'!J253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60</v>
      </c>
      <c r="M253" s="65">
        <f t="shared" si="34"/>
        <v>0</v>
      </c>
      <c r="N253" s="17" t="s">
        <v>1448</v>
      </c>
      <c r="O253" s="18"/>
      <c r="P253" s="23">
        <f t="shared" si="35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+'19'!J254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34"/>
        <v>0</v>
      </c>
      <c r="N254" s="17" t="s">
        <v>1448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+'19'!J255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34"/>
        <v>0</v>
      </c>
      <c r="N255" s="17" t="s">
        <v>1448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+'19'!J256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10</v>
      </c>
      <c r="M256" s="65">
        <f t="shared" si="34"/>
        <v>0</v>
      </c>
      <c r="N256" s="17" t="s">
        <v>1448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/>
      <c r="B257" s="10"/>
      <c r="C257" s="19"/>
      <c r="D257" s="10"/>
      <c r="E257" s="64">
        <f>+'19'!J257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21" ht="25.5" x14ac:dyDescent="0.55000000000000004">
      <c r="A258" s="10"/>
      <c r="B258" s="10"/>
      <c r="C258" s="19"/>
      <c r="D258" s="10"/>
      <c r="E258" s="64">
        <f>+'19'!J258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5.5" x14ac:dyDescent="0.55000000000000004">
      <c r="A259" s="10"/>
      <c r="B259" s="10"/>
      <c r="C259" s="19"/>
      <c r="D259" s="10"/>
      <c r="E259" s="64">
        <f>+'19'!J259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1" ht="25.5" x14ac:dyDescent="0.55000000000000004">
      <c r="A260" s="10"/>
      <c r="B260" s="10"/>
      <c r="C260" s="19"/>
      <c r="D260" s="10"/>
      <c r="E260" s="64">
        <f>+'19'!J260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1" ht="25.5" x14ac:dyDescent="0.55000000000000004">
      <c r="A261" s="10"/>
      <c r="B261" s="10"/>
      <c r="C261" s="19"/>
      <c r="D261" s="10"/>
      <c r="E261" s="64">
        <f>+'19'!J261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1" ht="25.5" x14ac:dyDescent="0.55000000000000004">
      <c r="A262" s="10"/>
      <c r="B262" s="10"/>
      <c r="C262" s="19"/>
      <c r="D262" s="10"/>
      <c r="E262" s="64">
        <f>+'19'!J262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/>
      <c r="O262" s="18"/>
      <c r="P262" s="23">
        <f t="shared" si="35"/>
        <v>0</v>
      </c>
      <c r="Q262" s="90"/>
      <c r="R262" s="43">
        <f t="shared" si="36"/>
        <v>0</v>
      </c>
    </row>
    <row r="263" spans="1:21" ht="25.5" x14ac:dyDescent="0.55000000000000004">
      <c r="A263" s="10"/>
      <c r="B263" s="10"/>
      <c r="C263" s="19"/>
      <c r="D263" s="10"/>
      <c r="E263" s="64">
        <f>+'19'!J263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/>
      <c r="O263" s="18"/>
      <c r="P263" s="23">
        <f t="shared" si="35"/>
        <v>0</v>
      </c>
      <c r="Q263" s="90"/>
      <c r="R263" s="43">
        <f t="shared" si="36"/>
        <v>0</v>
      </c>
    </row>
    <row r="264" spans="1:21" ht="25.5" x14ac:dyDescent="0.55000000000000004">
      <c r="A264" s="10"/>
      <c r="B264" s="10"/>
      <c r="C264" s="19"/>
      <c r="D264" s="10"/>
      <c r="E264" s="64">
        <f>+'19'!J264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1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21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865.17000000000007</v>
      </c>
      <c r="S266" s="75"/>
    </row>
    <row r="267" spans="1:21" ht="25.5" customHeight="1" x14ac:dyDescent="0.5">
      <c r="A267" s="1"/>
      <c r="E267" s="1"/>
      <c r="F267" s="1"/>
      <c r="G267" s="24"/>
      <c r="H267" s="25"/>
      <c r="I267" s="25"/>
      <c r="J267" s="24"/>
      <c r="K267" s="172" t="s">
        <v>212</v>
      </c>
      <c r="L267" s="173"/>
      <c r="M267" s="30">
        <f>+O266</f>
        <v>0</v>
      </c>
      <c r="N267" s="27"/>
      <c r="O267" s="29"/>
    </row>
    <row r="268" spans="1:21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2060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1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1315</v>
      </c>
      <c r="O270" s="2">
        <v>180</v>
      </c>
      <c r="P270" s="2">
        <v>540</v>
      </c>
      <c r="Q270" s="88">
        <v>125</v>
      </c>
      <c r="R270" s="2">
        <v>160</v>
      </c>
      <c r="S270" s="2">
        <v>100</v>
      </c>
      <c r="T270" s="2">
        <v>185</v>
      </c>
      <c r="U270" s="2">
        <v>25</v>
      </c>
    </row>
    <row r="271" spans="1:21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125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620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620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F262" sqref="F262"/>
      <selection pane="topRight" activeCell="F262" sqref="F262"/>
      <selection pane="bottomLeft" activeCell="F262" sqref="F262"/>
      <selection pane="bottomRight" activeCell="K12" sqref="K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+'20'!J5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+'20'!J6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1">
        <f t="shared" ref="P6:P80" si="3">SUM(M6-O6)</f>
        <v>100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+'20'!J7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+'20'!J11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+'20'!J15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+'20'!J22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+'20'!J28</f>
        <v>12</v>
      </c>
      <c r="F28" s="71"/>
      <c r="G28" s="46">
        <f t="shared" si="5"/>
        <v>12</v>
      </c>
      <c r="H28" s="78">
        <v>1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1">
        <f>SUM(M49-O49)</f>
        <v>25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+'20'!J65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+'20'!J74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+'20'!J80</f>
        <v>0</v>
      </c>
      <c r="F80" s="71">
        <v>1</v>
      </c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+'20'!J99</f>
        <v>1</v>
      </c>
      <c r="F99" s="71">
        <v>2</v>
      </c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+'20'!J112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+'20'!J113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+'20'!J115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+'20'!J116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+'20'!J117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+'20'!J125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1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+'20'!J154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5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25</v>
      </c>
      <c r="P175" s="121">
        <f>SUM(M175-O175)</f>
        <v>125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+'20'!J180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1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+'20'!J185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0</v>
      </c>
      <c r="K185" s="72">
        <v>4</v>
      </c>
      <c r="L185" s="20">
        <v>80</v>
      </c>
      <c r="M185" s="65">
        <f t="shared" si="34"/>
        <v>320</v>
      </c>
      <c r="N185" s="17" t="s">
        <v>16</v>
      </c>
      <c r="O185" s="18">
        <v>80</v>
      </c>
      <c r="P185" s="121">
        <f t="shared" si="35"/>
        <v>240</v>
      </c>
      <c r="Q185" s="90">
        <v>63</v>
      </c>
      <c r="R185" s="43">
        <f t="shared" si="36"/>
        <v>252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+'20'!J193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+'20'!J194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+'20'!J195</f>
        <v>0</v>
      </c>
      <c r="F195" s="71">
        <v>5</v>
      </c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+'20'!J196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+'20'!J201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+'20'!J202</f>
        <v>6</v>
      </c>
      <c r="F202" s="71"/>
      <c r="G202" s="46">
        <f t="shared" si="30"/>
        <v>6</v>
      </c>
      <c r="H202" s="78">
        <v>0</v>
      </c>
      <c r="I202" s="76">
        <v>0</v>
      </c>
      <c r="J202" s="46">
        <f t="shared" si="31"/>
        <v>6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+'20'!J203</f>
        <v>7</v>
      </c>
      <c r="F203" s="71"/>
      <c r="G203" s="46">
        <f t="shared" si="30"/>
        <v>7</v>
      </c>
      <c r="H203" s="78">
        <v>0</v>
      </c>
      <c r="I203" s="76">
        <v>0</v>
      </c>
      <c r="J203" s="46">
        <f t="shared" si="31"/>
        <v>7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+'20'!J205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+'20'!J245</f>
        <v>1</v>
      </c>
      <c r="F245" s="71">
        <v>2</v>
      </c>
      <c r="G245" s="46">
        <f t="shared" si="42"/>
        <v>3</v>
      </c>
      <c r="H245" s="78">
        <v>1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+'20'!J251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60</v>
      </c>
      <c r="M253" s="65">
        <f t="shared" si="34"/>
        <v>0</v>
      </c>
      <c r="N253" s="17" t="s">
        <v>1448</v>
      </c>
      <c r="O253" s="18"/>
      <c r="P253" s="23">
        <f t="shared" si="35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34"/>
        <v>0</v>
      </c>
      <c r="N254" s="17" t="s">
        <v>1448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34"/>
        <v>0</v>
      </c>
      <c r="N255" s="17" t="s">
        <v>1448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10</v>
      </c>
      <c r="M256" s="65">
        <f t="shared" si="34"/>
        <v>0</v>
      </c>
      <c r="N256" s="17" t="s">
        <v>1448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4">
        <f>+'20'!J257</f>
        <v>0</v>
      </c>
      <c r="F257" s="71"/>
      <c r="G257" s="46">
        <f t="shared" si="42"/>
        <v>0</v>
      </c>
      <c r="H257" s="78">
        <v>0</v>
      </c>
      <c r="I257" s="76"/>
      <c r="J257" s="46">
        <f t="shared" si="43"/>
        <v>0</v>
      </c>
      <c r="K257" s="72"/>
      <c r="L257" s="20"/>
      <c r="M257" s="65">
        <f t="shared" si="34"/>
        <v>0</v>
      </c>
      <c r="N257" s="17"/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+'20'!J258</f>
        <v>0</v>
      </c>
      <c r="F258" s="71"/>
      <c r="G258" s="46">
        <f t="shared" si="42"/>
        <v>0</v>
      </c>
      <c r="H258" s="78">
        <v>0</v>
      </c>
      <c r="I258" s="76"/>
      <c r="J258" s="46">
        <f t="shared" si="43"/>
        <v>0</v>
      </c>
      <c r="K258" s="72"/>
      <c r="L258" s="20"/>
      <c r="M258" s="65">
        <f t="shared" si="34"/>
        <v>0</v>
      </c>
      <c r="N258" s="17"/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+'20'!J259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+'20'!J260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/>
      <c r="J262" s="46">
        <f t="shared" si="43"/>
        <v>0</v>
      </c>
      <c r="K262" s="72"/>
      <c r="L262" s="20"/>
      <c r="M262" s="65">
        <f t="shared" si="34"/>
        <v>0</v>
      </c>
      <c r="N262" s="17"/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/>
      <c r="J263" s="46">
        <f t="shared" si="43"/>
        <v>0</v>
      </c>
      <c r="K263" s="72"/>
      <c r="L263" s="20"/>
      <c r="M263" s="65">
        <f t="shared" si="34"/>
        <v>0</v>
      </c>
      <c r="N263" s="17"/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831.27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1780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410</v>
      </c>
      <c r="O270" s="2">
        <v>300</v>
      </c>
      <c r="P270" s="2">
        <v>50</v>
      </c>
      <c r="Q270" s="2">
        <v>60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405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965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965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F262" sqref="F262"/>
      <selection pane="topRight" activeCell="F262" sqref="F262"/>
      <selection pane="bottomLeft" activeCell="F262" sqref="F262"/>
      <selection pane="bottomRight" activeCell="M15" sqref="M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+'21'!J5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+'21'!J6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1">
        <f t="shared" ref="P6:P80" si="3">SUM(M6-O6)</f>
        <v>250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+'21'!J7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+'21'!J11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+'21'!J15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+'21'!J20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1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+'21'!J28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+'21'!J31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1">
        <f t="shared" si="3"/>
        <v>50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+'21'!J46</f>
        <v>0</v>
      </c>
      <c r="F46" s="71">
        <v>2</v>
      </c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+'21'!J47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+'21'!J48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1">
        <f t="shared" si="3"/>
        <v>25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+'21'!J53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+'21'!J55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+'21'!J56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+'21'!J57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+'21'!J58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+'21'!J59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+'21'!J80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21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+'21'!J99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2</v>
      </c>
      <c r="K99" s="72">
        <v>1</v>
      </c>
      <c r="L99" s="20">
        <v>35</v>
      </c>
      <c r="M99" s="65">
        <f t="shared" ref="M99:M105" si="25">+L99*K99</f>
        <v>35</v>
      </c>
      <c r="N99" s="17" t="s">
        <v>16</v>
      </c>
      <c r="O99" s="18">
        <v>12</v>
      </c>
      <c r="P99" s="121">
        <f t="shared" ref="P99:P105" si="26">SUM(M99-O99)</f>
        <v>23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+'21'!J112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+'21'!J113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+'21'!J115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+'21'!J117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+'21'!J125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+'21'!J131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+'21'!J154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2</v>
      </c>
      <c r="F163" s="71">
        <v>2</v>
      </c>
      <c r="G163" s="46">
        <f t="shared" si="30"/>
        <v>4</v>
      </c>
      <c r="H163" s="78">
        <v>0</v>
      </c>
      <c r="I163" s="76">
        <v>0</v>
      </c>
      <c r="J163" s="46">
        <f t="shared" si="31"/>
        <v>1</v>
      </c>
      <c r="K163" s="72">
        <v>3</v>
      </c>
      <c r="L163" s="20">
        <v>40</v>
      </c>
      <c r="M163" s="65">
        <f t="shared" si="7"/>
        <v>120</v>
      </c>
      <c r="N163" s="17" t="s">
        <v>16</v>
      </c>
      <c r="O163" s="18">
        <v>80</v>
      </c>
      <c r="P163" s="121">
        <f t="shared" si="8"/>
        <v>40</v>
      </c>
      <c r="Q163" s="119">
        <v>12.14</v>
      </c>
      <c r="R163" s="43">
        <f t="shared" si="9"/>
        <v>36.42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+'21'!J175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+'21'!J193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+'21'!J194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60</v>
      </c>
      <c r="P194" s="121">
        <f t="shared" si="35"/>
        <v>60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+'21'!J195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+'21'!J196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+'21'!J201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+'21'!J202</f>
        <v>6</v>
      </c>
      <c r="F202" s="71"/>
      <c r="G202" s="46">
        <f t="shared" si="30"/>
        <v>6</v>
      </c>
      <c r="H202" s="78">
        <v>0</v>
      </c>
      <c r="I202" s="76">
        <v>0</v>
      </c>
      <c r="J202" s="46">
        <f t="shared" si="31"/>
        <v>6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+'21'!J203</f>
        <v>7</v>
      </c>
      <c r="F203" s="71"/>
      <c r="G203" s="46">
        <f t="shared" si="30"/>
        <v>7</v>
      </c>
      <c r="H203" s="78">
        <v>0</v>
      </c>
      <c r="I203" s="76">
        <v>0</v>
      </c>
      <c r="J203" s="46">
        <f t="shared" si="31"/>
        <v>7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+'21'!J205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+'21'!J245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0</v>
      </c>
      <c r="K245" s="72">
        <v>2</v>
      </c>
      <c r="L245" s="20">
        <v>40</v>
      </c>
      <c r="M245" s="65">
        <f t="shared" si="47"/>
        <v>80</v>
      </c>
      <c r="N245" s="17" t="s">
        <v>16</v>
      </c>
      <c r="O245" s="18">
        <v>40</v>
      </c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+'21'!J251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60</v>
      </c>
      <c r="M253" s="65">
        <f t="shared" si="34"/>
        <v>0</v>
      </c>
      <c r="N253" s="17" t="s">
        <v>1448</v>
      </c>
      <c r="O253" s="18"/>
      <c r="P253" s="23">
        <f t="shared" si="35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34"/>
        <v>0</v>
      </c>
      <c r="N254" s="17" t="s">
        <v>1448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34"/>
        <v>0</v>
      </c>
      <c r="N255" s="17" t="s">
        <v>1448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10</v>
      </c>
      <c r="M256" s="65">
        <f t="shared" si="34"/>
        <v>0</v>
      </c>
      <c r="N256" s="17" t="s">
        <v>1448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/>
      <c r="B257" s="10"/>
      <c r="C257" s="19"/>
      <c r="D257" s="10"/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21" ht="25.5" x14ac:dyDescent="0.55000000000000004">
      <c r="A258" s="10"/>
      <c r="B258" s="10"/>
      <c r="C258" s="19"/>
      <c r="D258" s="10"/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5.5" x14ac:dyDescent="0.55000000000000004">
      <c r="A259" s="10"/>
      <c r="B259" s="10"/>
      <c r="C259" s="19"/>
      <c r="D259" s="10"/>
      <c r="E259" s="64">
        <f>+'21'!J259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1" ht="25.5" x14ac:dyDescent="0.55000000000000004">
      <c r="A260" s="10"/>
      <c r="B260" s="10"/>
      <c r="C260" s="19"/>
      <c r="D260" s="10"/>
      <c r="E260" s="64">
        <f>+'21'!J260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1" ht="25.5" x14ac:dyDescent="0.55000000000000004">
      <c r="A261" s="10"/>
      <c r="B261" s="10"/>
      <c r="C261" s="19"/>
      <c r="D261" s="10"/>
      <c r="E261" s="64">
        <f>+'21'!J261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1" ht="25.5" x14ac:dyDescent="0.55000000000000004">
      <c r="A262" s="10"/>
      <c r="B262" s="10"/>
      <c r="C262" s="19"/>
      <c r="D262" s="10"/>
      <c r="E262" s="64">
        <f>+'21'!J262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1" ht="25.5" x14ac:dyDescent="0.55000000000000004">
      <c r="A263" s="10"/>
      <c r="B263" s="10"/>
      <c r="C263" s="19"/>
      <c r="D263" s="10"/>
      <c r="E263" s="64">
        <f>+'21'!J263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21" ht="25.5" x14ac:dyDescent="0.55000000000000004">
      <c r="A264" s="10"/>
      <c r="B264" s="10"/>
      <c r="C264" s="19"/>
      <c r="D264" s="10"/>
      <c r="E264" s="64">
        <f>+'21'!J264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1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21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631.76</v>
      </c>
      <c r="S266" s="75"/>
    </row>
    <row r="267" spans="1:21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21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1795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1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1098</v>
      </c>
      <c r="O270" s="2">
        <v>48</v>
      </c>
      <c r="P270" s="2">
        <v>75</v>
      </c>
      <c r="Q270" s="2">
        <v>70</v>
      </c>
      <c r="R270" s="2">
        <v>200</v>
      </c>
      <c r="S270" s="2">
        <v>150</v>
      </c>
      <c r="T270" s="2">
        <v>195</v>
      </c>
      <c r="U270" s="2">
        <v>360</v>
      </c>
    </row>
    <row r="271" spans="1:21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394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303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303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F262" sqref="F262"/>
      <selection pane="topRight" activeCell="F262" sqref="F262"/>
      <selection pane="bottomLeft" activeCell="F262" sqref="F262"/>
      <selection pane="bottomRight" activeCell="I61" sqref="I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+'22'!J5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+'22'!J6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1">
        <f t="shared" ref="P6:P69" si="3">SUM(M6-O6)</f>
        <v>250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+'22'!J7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+'22'!J11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1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+'22'!J15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+'22'!J22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121">
        <f t="shared" si="3"/>
        <v>250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+'22'!J28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21">
        <f t="shared" si="3"/>
        <v>150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+'22'!J31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1">
        <f t="shared" si="3"/>
        <v>150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1">
        <f t="shared" si="3"/>
        <v>25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1">
        <f t="shared" si="3"/>
        <v>120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1">
        <f t="shared" si="3"/>
        <v>60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+'22'!J99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+'22'!J112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+'22'!J113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+'22'!J115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16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1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+'22'!J116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+'22'!J117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+'22'!J125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+'22'!J131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+'22'!J133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+'22'!J154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+'22'!J175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+'22'!J180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+'22'!J193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+'22'!J194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+'22'!J195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+'22'!J196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+'22'!J201</f>
        <v>10</v>
      </c>
      <c r="F201" s="71"/>
      <c r="G201" s="46">
        <f t="shared" si="27"/>
        <v>10</v>
      </c>
      <c r="H201" s="78">
        <v>0</v>
      </c>
      <c r="I201" s="76">
        <v>0</v>
      </c>
      <c r="J201" s="46">
        <f t="shared" si="28"/>
        <v>10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+'22'!J202</f>
        <v>6</v>
      </c>
      <c r="F202" s="71"/>
      <c r="G202" s="46">
        <f t="shared" si="27"/>
        <v>6</v>
      </c>
      <c r="H202" s="78">
        <v>0</v>
      </c>
      <c r="I202" s="76">
        <v>0</v>
      </c>
      <c r="J202" s="46">
        <f t="shared" si="28"/>
        <v>6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+'22'!J203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7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+'22'!J205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ref="P221:P264" si="37">SUM(M221-O221)</f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64" si="40">E235+F235</f>
        <v>0</v>
      </c>
      <c r="H235" s="78">
        <v>0</v>
      </c>
      <c r="I235" s="76">
        <v>0</v>
      </c>
      <c r="J235" s="46">
        <f t="shared" ref="J235:J26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+'22'!J251</f>
        <v>1</v>
      </c>
      <c r="F251" s="71"/>
      <c r="G251" s="46">
        <f t="shared" si="40"/>
        <v>1</v>
      </c>
      <c r="H251" s="78">
        <v>0</v>
      </c>
      <c r="I251" s="76">
        <v>0</v>
      </c>
      <c r="J251" s="46">
        <f t="shared" si="41"/>
        <v>1</v>
      </c>
      <c r="K251" s="72"/>
      <c r="L251" s="20">
        <v>15</v>
      </c>
      <c r="M251" s="65">
        <f t="shared" si="31"/>
        <v>0</v>
      </c>
      <c r="N251" s="17" t="s">
        <v>1448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1"/>
        <v>0</v>
      </c>
      <c r="N252" s="17" t="s">
        <v>1448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60</v>
      </c>
      <c r="M253" s="65">
        <f t="shared" si="31"/>
        <v>0</v>
      </c>
      <c r="N253" s="17" t="s">
        <v>1448</v>
      </c>
      <c r="O253" s="18"/>
      <c r="P253" s="23">
        <f t="shared" ref="P253:P263" si="48">SUM(M253-O253)</f>
        <v>0</v>
      </c>
      <c r="Q253" s="90"/>
      <c r="R253" s="43">
        <f t="shared" ref="R253:R264" si="49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1"/>
        <v>0</v>
      </c>
      <c r="N254" s="17" t="s">
        <v>1448</v>
      </c>
      <c r="O254" s="18"/>
      <c r="P254" s="23">
        <f t="shared" si="48"/>
        <v>0</v>
      </c>
      <c r="Q254" s="90"/>
      <c r="R254" s="43">
        <f t="shared" si="49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1"/>
        <v>0</v>
      </c>
      <c r="N255" s="17" t="s">
        <v>1448</v>
      </c>
      <c r="O255" s="18"/>
      <c r="P255" s="23">
        <f t="shared" si="48"/>
        <v>0</v>
      </c>
      <c r="Q255" s="90"/>
      <c r="R255" s="43">
        <f t="shared" si="49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10</v>
      </c>
      <c r="M256" s="65">
        <f t="shared" si="31"/>
        <v>0</v>
      </c>
      <c r="N256" s="17" t="s">
        <v>1448</v>
      </c>
      <c r="O256" s="18"/>
      <c r="P256" s="23">
        <f t="shared" si="48"/>
        <v>0</v>
      </c>
      <c r="Q256" s="90"/>
      <c r="R256" s="43">
        <f t="shared" si="49"/>
        <v>0</v>
      </c>
    </row>
    <row r="257" spans="1:19" ht="25.5" x14ac:dyDescent="0.55000000000000004">
      <c r="A257" s="10"/>
      <c r="B257" s="10"/>
      <c r="C257" s="19"/>
      <c r="D257" s="10"/>
      <c r="E257" s="64">
        <f>+'22'!J257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48"/>
        <v>0</v>
      </c>
      <c r="Q257" s="90"/>
      <c r="R257" s="43">
        <f t="shared" si="49"/>
        <v>0</v>
      </c>
    </row>
    <row r="258" spans="1:19" ht="25.5" x14ac:dyDescent="0.55000000000000004">
      <c r="A258" s="10"/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8"/>
        <v>0</v>
      </c>
      <c r="Q258" s="90"/>
      <c r="R258" s="43">
        <f t="shared" si="49"/>
        <v>0</v>
      </c>
    </row>
    <row r="259" spans="1:19" ht="25.5" x14ac:dyDescent="0.55000000000000004">
      <c r="A259" s="10"/>
      <c r="B259" s="10"/>
      <c r="C259" s="19"/>
      <c r="D259" s="10"/>
      <c r="E259" s="64">
        <f>+'22'!J259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48"/>
        <v>0</v>
      </c>
      <c r="Q259" s="90"/>
      <c r="R259" s="43">
        <f t="shared" si="49"/>
        <v>0</v>
      </c>
    </row>
    <row r="260" spans="1:19" ht="25.5" x14ac:dyDescent="0.55000000000000004">
      <c r="A260" s="10"/>
      <c r="B260" s="10"/>
      <c r="C260" s="19"/>
      <c r="D260" s="10"/>
      <c r="E260" s="64">
        <f>+'22'!J260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48"/>
        <v>0</v>
      </c>
      <c r="Q260" s="90"/>
      <c r="R260" s="43">
        <f t="shared" si="49"/>
        <v>0</v>
      </c>
    </row>
    <row r="261" spans="1:19" ht="25.5" x14ac:dyDescent="0.55000000000000004">
      <c r="A261" s="10"/>
      <c r="B261" s="10"/>
      <c r="C261" s="19"/>
      <c r="D261" s="10"/>
      <c r="E261" s="64">
        <f>+'22'!J261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48"/>
        <v>0</v>
      </c>
      <c r="Q261" s="90"/>
      <c r="R261" s="43">
        <f t="shared" si="49"/>
        <v>0</v>
      </c>
    </row>
    <row r="262" spans="1:19" ht="25.5" x14ac:dyDescent="0.55000000000000004">
      <c r="A262" s="10"/>
      <c r="B262" s="10"/>
      <c r="C262" s="19"/>
      <c r="D262" s="10"/>
      <c r="E262" s="64">
        <f>+'22'!J262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8"/>
        <v>0</v>
      </c>
      <c r="Q262" s="90"/>
      <c r="R262" s="43">
        <f t="shared" si="49"/>
        <v>0</v>
      </c>
    </row>
    <row r="263" spans="1:19" ht="25.5" x14ac:dyDescent="0.55000000000000004">
      <c r="A263" s="10"/>
      <c r="B263" s="10"/>
      <c r="C263" s="19"/>
      <c r="D263" s="10"/>
      <c r="E263" s="64">
        <f>+'22'!J263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8"/>
        <v>0</v>
      </c>
      <c r="Q263" s="90"/>
      <c r="R263" s="43">
        <f t="shared" si="49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49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659.37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1920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820</v>
      </c>
      <c r="O270" s="2">
        <v>500</v>
      </c>
      <c r="P270" s="2">
        <v>200</v>
      </c>
      <c r="Q270" s="2">
        <v>120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410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690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690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F262" sqref="F262"/>
      <selection pane="topRight" activeCell="F262" sqref="F262"/>
      <selection pane="bottomLeft" activeCell="F262" sqref="F262"/>
      <selection pane="bottomRight" activeCell="J16" sqref="I16: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+'23'!J5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+'23'!J6</f>
        <v>16</v>
      </c>
      <c r="F6" s="71">
        <v>5</v>
      </c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+'23'!J7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+'23'!J15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+'23'!J18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+'23'!J22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1">
        <f t="shared" si="3"/>
        <v>100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5</v>
      </c>
      <c r="F24" s="71"/>
      <c r="G24" s="46">
        <f t="shared" si="0"/>
        <v>5</v>
      </c>
      <c r="H24" s="78">
        <v>1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+'23'!J28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+'23'!J31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+'23'!J32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+'23'!J35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+'23'!J48</f>
        <v>1</v>
      </c>
      <c r="F48" s="71"/>
      <c r="G48" s="46">
        <f t="shared" si="5"/>
        <v>1</v>
      </c>
      <c r="H48" s="78">
        <v>1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1">
        <f t="shared" si="3"/>
        <v>25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+'23'!J99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+'23'!J112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+'23'!J113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+'23'!J115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+'23'!J117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+'23'!J125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1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1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+'23'!J154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5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1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+'23'!J194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+'23'!J195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+'23'!J196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+'23'!J201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+'23'!J202</f>
        <v>6</v>
      </c>
      <c r="F202" s="71"/>
      <c r="G202" s="46">
        <f t="shared" si="30"/>
        <v>6</v>
      </c>
      <c r="H202" s="78">
        <v>0</v>
      </c>
      <c r="I202" s="76">
        <v>0</v>
      </c>
      <c r="J202" s="46">
        <f t="shared" si="31"/>
        <v>6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+'23'!J203</f>
        <v>7</v>
      </c>
      <c r="F203" s="71"/>
      <c r="G203" s="46">
        <f t="shared" si="30"/>
        <v>7</v>
      </c>
      <c r="H203" s="78">
        <v>0</v>
      </c>
      <c r="I203" s="76">
        <v>0</v>
      </c>
      <c r="J203" s="46">
        <f t="shared" si="31"/>
        <v>7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+'23'!J205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+'23'!J245</f>
        <v>0</v>
      </c>
      <c r="F245" s="71">
        <v>3</v>
      </c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+'23'!J251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60</v>
      </c>
      <c r="M253" s="65">
        <f t="shared" si="34"/>
        <v>0</v>
      </c>
      <c r="N253" s="17" t="s">
        <v>1448</v>
      </c>
      <c r="O253" s="18"/>
      <c r="P253" s="23">
        <f t="shared" si="35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60</v>
      </c>
      <c r="M254" s="65">
        <f t="shared" si="34"/>
        <v>0</v>
      </c>
      <c r="N254" s="17" t="s">
        <v>1448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60</v>
      </c>
      <c r="M255" s="65">
        <f t="shared" si="34"/>
        <v>0</v>
      </c>
      <c r="N255" s="17" t="s">
        <v>1448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10</v>
      </c>
      <c r="M256" s="65">
        <f t="shared" si="34"/>
        <v>0</v>
      </c>
      <c r="N256" s="17" t="s">
        <v>1448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+'23'!J258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+'23'!J259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+'23'!J261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442.46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230</v>
      </c>
      <c r="O270" s="2">
        <v>130</v>
      </c>
      <c r="P270" s="2">
        <v>100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215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790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790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F262" sqref="F262"/>
      <selection pane="topRight" activeCell="F262" sqref="F262"/>
      <selection pane="bottomLeft" activeCell="F262" sqref="F262"/>
      <selection pane="bottomRight" activeCell="I14" sqref="I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+'24'!J6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20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+'24'!J7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+'24'!J15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+'24'!J22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1">
        <f t="shared" si="3"/>
        <v>150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+'24'!J28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+'24'!J31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+'24'!J46</f>
        <v>1</v>
      </c>
      <c r="F46" s="71"/>
      <c r="G46" s="46">
        <f t="shared" si="5"/>
        <v>1</v>
      </c>
      <c r="H46" s="78">
        <v>1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+'24'!J49</f>
        <v>2</v>
      </c>
      <c r="F49" s="71"/>
      <c r="G49" s="46">
        <f t="shared" si="5"/>
        <v>2</v>
      </c>
      <c r="H49" s="78">
        <v>1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1">
        <f t="shared" si="3"/>
        <v>120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+'24'!J62</f>
        <v>3</v>
      </c>
      <c r="F62" s="71"/>
      <c r="G62" s="46">
        <f t="shared" si="5"/>
        <v>3</v>
      </c>
      <c r="H62" s="78">
        <v>1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32</v>
      </c>
      <c r="P80" s="121">
        <f t="shared" si="3"/>
        <v>23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1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+'24'!J99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0</v>
      </c>
      <c r="K99" s="72">
        <v>2</v>
      </c>
      <c r="L99" s="20">
        <v>45</v>
      </c>
      <c r="M99" s="65">
        <f t="shared" ref="M99:M105" si="22">+L99*K99</f>
        <v>90</v>
      </c>
      <c r="N99" s="17" t="s">
        <v>16</v>
      </c>
      <c r="O99" s="18">
        <v>40</v>
      </c>
      <c r="P99" s="121">
        <f t="shared" si="8"/>
        <v>50</v>
      </c>
      <c r="Q99" s="118">
        <v>20.350000000000001</v>
      </c>
      <c r="R99" s="43">
        <f t="shared" ref="R99:R105" si="23">+K99*Q99</f>
        <v>40.700000000000003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+'24'!J112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8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+'24'!J113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+'24'!J115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+'24'!J116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+'24'!J117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+'24'!J125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+'24'!J131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+'24'!J154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13</v>
      </c>
      <c r="P154" s="121">
        <f t="shared" si="26"/>
        <v>12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+'24'!J175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+'24'!J180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+'24'!J193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2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+'24'!J194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+'24'!J195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1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21">
        <f t="shared" si="26"/>
        <v>120</v>
      </c>
      <c r="Q195" s="90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+'24'!J196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+'24'!J201</f>
        <v>10</v>
      </c>
      <c r="F201" s="71"/>
      <c r="G201" s="46">
        <f t="shared" si="27"/>
        <v>10</v>
      </c>
      <c r="H201" s="78">
        <v>0</v>
      </c>
      <c r="I201" s="76">
        <v>0</v>
      </c>
      <c r="J201" s="46">
        <f t="shared" si="28"/>
        <v>10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+'24'!J202</f>
        <v>6</v>
      </c>
      <c r="F202" s="71"/>
      <c r="G202" s="46">
        <f t="shared" si="27"/>
        <v>6</v>
      </c>
      <c r="H202" s="78">
        <v>0</v>
      </c>
      <c r="I202" s="76">
        <v>0</v>
      </c>
      <c r="J202" s="46">
        <f t="shared" si="28"/>
        <v>6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+'24'!J203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6</v>
      </c>
      <c r="K203" s="72">
        <v>1</v>
      </c>
      <c r="L203" s="20">
        <v>90</v>
      </c>
      <c r="M203" s="65">
        <f t="shared" si="31"/>
        <v>90</v>
      </c>
      <c r="N203" s="17" t="s">
        <v>16</v>
      </c>
      <c r="O203" s="18"/>
      <c r="P203" s="121">
        <f t="shared" si="26"/>
        <v>90</v>
      </c>
      <c r="Q203" s="90">
        <v>60</v>
      </c>
      <c r="R203" s="43">
        <f t="shared" si="32"/>
        <v>60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+'24'!J205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64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64" si="39">E235+F235</f>
        <v>0</v>
      </c>
      <c r="H235" s="78">
        <v>0</v>
      </c>
      <c r="I235" s="76">
        <v>0</v>
      </c>
      <c r="J235" s="46">
        <f t="shared" ref="J235:J26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+'24'!J245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+'24'!J251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15</v>
      </c>
      <c r="M251" s="65">
        <f t="shared" si="31"/>
        <v>0</v>
      </c>
      <c r="N251" s="17" t="s">
        <v>1448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1448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60</v>
      </c>
      <c r="M253" s="65">
        <f t="shared" si="31"/>
        <v>0</v>
      </c>
      <c r="N253" s="17" t="s">
        <v>1448</v>
      </c>
      <c r="O253" s="18"/>
      <c r="P253" s="23">
        <f t="shared" si="36"/>
        <v>0</v>
      </c>
      <c r="Q253" s="90"/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60</v>
      </c>
      <c r="M254" s="65">
        <f t="shared" si="31"/>
        <v>0</v>
      </c>
      <c r="N254" s="17" t="s">
        <v>1448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1448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10</v>
      </c>
      <c r="M256" s="65">
        <f t="shared" si="31"/>
        <v>0</v>
      </c>
      <c r="N256" s="17" t="s">
        <v>1448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/>
      <c r="B257" s="10">
        <v>1004064</v>
      </c>
      <c r="C257" s="19" t="s">
        <v>1315</v>
      </c>
      <c r="D257" s="10" t="s">
        <v>434</v>
      </c>
      <c r="E257" s="64">
        <f>+'24'!J257</f>
        <v>0</v>
      </c>
      <c r="F257" s="71">
        <v>1</v>
      </c>
      <c r="G257" s="46">
        <f t="shared" si="39"/>
        <v>1</v>
      </c>
      <c r="H257" s="78">
        <v>0</v>
      </c>
      <c r="I257" s="76">
        <v>0</v>
      </c>
      <c r="J257" s="46">
        <f t="shared" si="40"/>
        <v>0</v>
      </c>
      <c r="K257" s="72">
        <v>1</v>
      </c>
      <c r="L257" s="20">
        <v>55</v>
      </c>
      <c r="M257" s="65">
        <f t="shared" si="31"/>
        <v>55</v>
      </c>
      <c r="N257" s="17" t="s">
        <v>1448</v>
      </c>
      <c r="O257" s="18">
        <v>28</v>
      </c>
      <c r="P257" s="121">
        <f t="shared" si="36"/>
        <v>27</v>
      </c>
      <c r="Q257" s="90"/>
      <c r="R257" s="43">
        <f t="shared" si="32"/>
        <v>0</v>
      </c>
    </row>
    <row r="258" spans="1:19" ht="25.5" x14ac:dyDescent="0.55000000000000004">
      <c r="A258" s="10"/>
      <c r="B258" s="10"/>
      <c r="C258" s="19"/>
      <c r="D258" s="10"/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+'24'!J259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+'24'!J260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+'24'!J261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+'24'!J262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+'24'!J263</f>
        <v>0</v>
      </c>
      <c r="F263" s="71"/>
      <c r="G263" s="46">
        <f t="shared" si="39"/>
        <v>0</v>
      </c>
      <c r="H263" s="78">
        <v>0</v>
      </c>
      <c r="I263" s="76"/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+'24'!J264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6">E265+F265</f>
        <v>0</v>
      </c>
      <c r="H265" s="78">
        <v>0</v>
      </c>
      <c r="I265" s="76">
        <v>0</v>
      </c>
      <c r="J265" s="46">
        <f t="shared" ref="J265" si="47">+G265-H265-K265-I265</f>
        <v>0</v>
      </c>
      <c r="K265" s="72"/>
      <c r="L265" s="20"/>
      <c r="M265" s="65">
        <f t="shared" ref="M265" si="48">+L265*K265</f>
        <v>0</v>
      </c>
      <c r="N265" s="17" t="s">
        <v>16</v>
      </c>
      <c r="O265" s="18"/>
      <c r="P265" s="23">
        <f t="shared" ref="P265" si="49">SUM(M265-O265)</f>
        <v>0</v>
      </c>
      <c r="Q265" s="90"/>
      <c r="R265" s="43">
        <f t="shared" ref="R265" si="50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629.19000000000005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1610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850</v>
      </c>
      <c r="O270" s="2">
        <v>240</v>
      </c>
      <c r="P270" s="2">
        <v>265</v>
      </c>
      <c r="Q270" s="2">
        <v>165</v>
      </c>
      <c r="R270" s="2">
        <v>180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213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547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547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Y352"/>
  <sheetViews>
    <sheetView zoomScale="70" zoomScaleNormal="70" workbookViewId="0">
      <pane xSplit="10" ySplit="4" topLeftCell="K5" activePane="bottomRight" state="frozen"/>
      <selection activeCell="F262" sqref="F262"/>
      <selection pane="topRight" activeCell="F262" sqref="F262"/>
      <selection pane="bottomLeft" activeCell="F262" sqref="F262"/>
      <selection pane="bottomRight" activeCell="M13" sqref="M1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+'25'!J5</f>
        <v>14</v>
      </c>
      <c r="F5" s="71">
        <v>5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9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50</v>
      </c>
      <c r="P5" s="121">
        <f>SUM(M5-O5)</f>
        <v>450</v>
      </c>
      <c r="Q5" s="119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+'25'!J6</f>
        <v>20</v>
      </c>
      <c r="F6" s="71">
        <v>10</v>
      </c>
      <c r="G6" s="46">
        <f t="shared" si="0"/>
        <v>30</v>
      </c>
      <c r="H6" s="78">
        <v>0</v>
      </c>
      <c r="I6" s="76">
        <v>0</v>
      </c>
      <c r="J6" s="46">
        <f t="shared" si="1"/>
        <v>27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1">
        <f t="shared" ref="P6:P69" si="3">SUM(M6-O6)</f>
        <v>250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+'25'!J7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1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+'25'!J15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6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75</v>
      </c>
      <c r="P15" s="121">
        <f t="shared" si="3"/>
        <v>75</v>
      </c>
      <c r="Q15" s="119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+'25'!J18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+'25'!J22</f>
        <v>3</v>
      </c>
      <c r="F22" s="71">
        <v>5</v>
      </c>
      <c r="G22" s="46">
        <f t="shared" si="0"/>
        <v>8</v>
      </c>
      <c r="H22" s="78">
        <v>0</v>
      </c>
      <c r="I22" s="76">
        <v>0</v>
      </c>
      <c r="J22" s="46">
        <f t="shared" si="1"/>
        <v>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1">
        <f t="shared" si="3"/>
        <v>200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+'25'!J28</f>
        <v>8</v>
      </c>
      <c r="F28" s="71">
        <v>3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+'25'!J31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4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1">
        <f t="shared" si="3"/>
        <v>800</v>
      </c>
      <c r="Q31" s="119">
        <v>34.64</v>
      </c>
      <c r="R31" s="43">
        <f t="shared" si="4"/>
        <v>277.12</v>
      </c>
    </row>
    <row r="32" spans="1:18" ht="25.5" hidden="1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+'25'!J32</f>
        <v>2</v>
      </c>
      <c r="F32" s="71">
        <v>5</v>
      </c>
      <c r="G32" s="46">
        <f t="shared" si="5"/>
        <v>7</v>
      </c>
      <c r="H32" s="78">
        <v>0</v>
      </c>
      <c r="I32" s="76">
        <v>0</v>
      </c>
      <c r="J32" s="46">
        <f t="shared" si="6"/>
        <v>3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130</v>
      </c>
      <c r="P32" s="121">
        <f t="shared" si="3"/>
        <v>390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+'25'!J39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+'25'!J40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+'25'!J46</f>
        <v>0</v>
      </c>
      <c r="F46" s="71">
        <v>3</v>
      </c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+'25'!J48</f>
        <v>0</v>
      </c>
      <c r="F48" s="71">
        <v>4</v>
      </c>
      <c r="G48" s="46">
        <f t="shared" si="5"/>
        <v>4</v>
      </c>
      <c r="H48" s="78">
        <v>0</v>
      </c>
      <c r="I48" s="76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1">
        <f t="shared" si="3"/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+'25'!J50</f>
        <v>3</v>
      </c>
      <c r="F50" s="71">
        <v>2</v>
      </c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25</v>
      </c>
      <c r="P50" s="121">
        <f t="shared" si="3"/>
        <v>75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+'25'!J53</f>
        <v>2</v>
      </c>
      <c r="F53" s="71">
        <v>3</v>
      </c>
      <c r="G53" s="46">
        <f t="shared" si="5"/>
        <v>5</v>
      </c>
      <c r="H53" s="78">
        <v>0</v>
      </c>
      <c r="I53" s="76">
        <v>0</v>
      </c>
      <c r="J53" s="46">
        <f t="shared" si="6"/>
        <v>0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21">
        <f t="shared" si="3"/>
        <v>250</v>
      </c>
      <c r="Q53" s="119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+'25'!J56</f>
        <v>1</v>
      </c>
      <c r="F56" s="71">
        <v>2</v>
      </c>
      <c r="G56" s="46">
        <f t="shared" si="5"/>
        <v>3</v>
      </c>
      <c r="H56" s="78">
        <v>0</v>
      </c>
      <c r="I56" s="76">
        <v>0</v>
      </c>
      <c r="J56" s="46">
        <f t="shared" si="6"/>
        <v>1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/>
      <c r="P56" s="121">
        <f t="shared" si="3"/>
        <v>240</v>
      </c>
      <c r="Q56" s="119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1">
        <f t="shared" si="3"/>
        <v>120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+'25'!J65</f>
        <v>0</v>
      </c>
      <c r="F65" s="71">
        <v>4</v>
      </c>
      <c r="G65" s="46">
        <f t="shared" si="5"/>
        <v>4</v>
      </c>
      <c r="H65" s="78">
        <v>0</v>
      </c>
      <c r="I65" s="76">
        <v>0</v>
      </c>
      <c r="J65" s="46">
        <f t="shared" si="6"/>
        <v>1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/>
      <c r="P65" s="121">
        <f>SUM(M65-O65)</f>
        <v>150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+'25'!J66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+'25'!J74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+'25'!J77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ref="P77:P96" si="8">SUM(M77-O77)</f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8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9">+L81*K81</f>
        <v>55</v>
      </c>
      <c r="N81" s="17" t="s">
        <v>16</v>
      </c>
      <c r="O81" s="18"/>
      <c r="P81" s="121">
        <f t="shared" si="8"/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ref="P97:P133" si="23">SUM(M97-O97)</f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+'25'!J99</f>
        <v>0</v>
      </c>
      <c r="F99" s="71">
        <v>3</v>
      </c>
      <c r="G99" s="46">
        <f t="shared" si="21"/>
        <v>3</v>
      </c>
      <c r="H99" s="78">
        <v>0</v>
      </c>
      <c r="I99" s="76">
        <v>0</v>
      </c>
      <c r="J99" s="46">
        <f t="shared" si="22"/>
        <v>2</v>
      </c>
      <c r="K99" s="72">
        <v>1</v>
      </c>
      <c r="L99" s="20">
        <v>45</v>
      </c>
      <c r="M99" s="65">
        <f t="shared" ref="M99:M105" si="24">+L99*K99</f>
        <v>45</v>
      </c>
      <c r="N99" s="17" t="s">
        <v>16</v>
      </c>
      <c r="O99" s="18"/>
      <c r="P99" s="121">
        <f t="shared" si="23"/>
        <v>45</v>
      </c>
      <c r="Q99" s="118">
        <v>20.350000000000001</v>
      </c>
      <c r="R99" s="43">
        <f t="shared" ref="R99:R105" si="25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+'25'!J112</f>
        <v>15</v>
      </c>
      <c r="F112" s="71"/>
      <c r="G112" s="46">
        <f t="shared" si="21"/>
        <v>15</v>
      </c>
      <c r="H112" s="78">
        <v>0</v>
      </c>
      <c r="I112" s="76">
        <v>0</v>
      </c>
      <c r="J112" s="46">
        <f t="shared" si="22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3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+'25'!J113</f>
        <v>7</v>
      </c>
      <c r="F113" s="71"/>
      <c r="G113" s="46">
        <f t="shared" si="21"/>
        <v>7</v>
      </c>
      <c r="H113" s="78">
        <v>0</v>
      </c>
      <c r="I113" s="76">
        <v>0</v>
      </c>
      <c r="J113" s="46">
        <f t="shared" si="22"/>
        <v>7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3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+'25'!J115</f>
        <v>15</v>
      </c>
      <c r="F115" s="71"/>
      <c r="G115" s="46">
        <f t="shared" si="21"/>
        <v>15</v>
      </c>
      <c r="H115" s="78">
        <v>0</v>
      </c>
      <c r="I115" s="76">
        <v>0</v>
      </c>
      <c r="J115" s="46">
        <f t="shared" si="22"/>
        <v>13</v>
      </c>
      <c r="K115" s="72">
        <v>2</v>
      </c>
      <c r="L115" s="22">
        <v>60</v>
      </c>
      <c r="M115" s="65">
        <f t="shared" si="9"/>
        <v>120</v>
      </c>
      <c r="N115" s="17" t="s">
        <v>16</v>
      </c>
      <c r="O115" s="18"/>
      <c r="P115" s="121">
        <f t="shared" si="23"/>
        <v>120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+'25'!J116</f>
        <v>10</v>
      </c>
      <c r="F116" s="71"/>
      <c r="G116" s="46">
        <f t="shared" si="21"/>
        <v>10</v>
      </c>
      <c r="H116" s="78">
        <v>0</v>
      </c>
      <c r="I116" s="76">
        <v>0</v>
      </c>
      <c r="J116" s="46">
        <f t="shared" si="22"/>
        <v>9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/>
      <c r="P116" s="121">
        <f t="shared" si="23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+'25'!J117</f>
        <v>6</v>
      </c>
      <c r="F117" s="71"/>
      <c r="G117" s="46">
        <f t="shared" si="21"/>
        <v>6</v>
      </c>
      <c r="H117" s="78">
        <v>0</v>
      </c>
      <c r="I117" s="76">
        <v>0</v>
      </c>
      <c r="J117" s="46">
        <f t="shared" si="22"/>
        <v>6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3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+'25'!J125</f>
        <v>3</v>
      </c>
      <c r="F125" s="71"/>
      <c r="G125" s="46">
        <f t="shared" si="21"/>
        <v>3</v>
      </c>
      <c r="H125" s="78">
        <v>0</v>
      </c>
      <c r="I125" s="76">
        <v>0</v>
      </c>
      <c r="J125" s="46">
        <f t="shared" si="22"/>
        <v>3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+'25'!J131</f>
        <v>1</v>
      </c>
      <c r="F131" s="71">
        <v>3</v>
      </c>
      <c r="G131" s="46">
        <f t="shared" si="21"/>
        <v>4</v>
      </c>
      <c r="H131" s="78">
        <v>0</v>
      </c>
      <c r="I131" s="76">
        <v>0</v>
      </c>
      <c r="J131" s="46">
        <f t="shared" si="22"/>
        <v>3</v>
      </c>
      <c r="K131" s="72">
        <v>1</v>
      </c>
      <c r="L131" s="22">
        <v>50</v>
      </c>
      <c r="M131" s="65">
        <f t="shared" si="9"/>
        <v>50</v>
      </c>
      <c r="N131" s="17" t="s">
        <v>16</v>
      </c>
      <c r="O131" s="18">
        <v>25</v>
      </c>
      <c r="P131" s="121">
        <f t="shared" si="23"/>
        <v>25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+'25'!J133</f>
        <v>0</v>
      </c>
      <c r="F133" s="71">
        <v>3</v>
      </c>
      <c r="G133" s="46">
        <f t="shared" si="21"/>
        <v>3</v>
      </c>
      <c r="H133" s="78">
        <v>0</v>
      </c>
      <c r="I133" s="76">
        <v>0</v>
      </c>
      <c r="J133" s="46">
        <f t="shared" si="22"/>
        <v>1</v>
      </c>
      <c r="K133" s="72">
        <v>2</v>
      </c>
      <c r="L133" s="20">
        <v>50</v>
      </c>
      <c r="M133" s="65">
        <f t="shared" si="9"/>
        <v>100</v>
      </c>
      <c r="N133" s="17" t="s">
        <v>16</v>
      </c>
      <c r="O133" s="18"/>
      <c r="P133" s="121">
        <f t="shared" si="23"/>
        <v>100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45" si="28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ref="P146:P197" si="29">SUM(M146-O146)</f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+'25'!J154</f>
        <v>0</v>
      </c>
      <c r="F154" s="71">
        <v>4</v>
      </c>
      <c r="G154" s="46">
        <f t="shared" si="21"/>
        <v>4</v>
      </c>
      <c r="H154" s="78">
        <v>0</v>
      </c>
      <c r="I154" s="76">
        <v>0</v>
      </c>
      <c r="J154" s="46">
        <f t="shared" si="22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1</v>
      </c>
      <c r="F163" s="71">
        <v>2</v>
      </c>
      <c r="G163" s="46">
        <f t="shared" si="30"/>
        <v>3</v>
      </c>
      <c r="H163" s="78">
        <v>0</v>
      </c>
      <c r="I163" s="76">
        <v>0</v>
      </c>
      <c r="J163" s="46">
        <f t="shared" si="31"/>
        <v>3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+'25'!J175</f>
        <v>5</v>
      </c>
      <c r="F175" s="71">
        <v>5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9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64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4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29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+'25'!J180</f>
        <v>1</v>
      </c>
      <c r="F180" s="71">
        <v>2</v>
      </c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+'25'!J193</f>
        <v>2</v>
      </c>
      <c r="F193" s="71">
        <v>5</v>
      </c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+'25'!J194</f>
        <v>8</v>
      </c>
      <c r="F194" s="71">
        <v>3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29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+'25'!J195</f>
        <v>1</v>
      </c>
      <c r="F195" s="71">
        <v>5</v>
      </c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+'25'!J196</f>
        <v>3</v>
      </c>
      <c r="F196" s="71">
        <v>5</v>
      </c>
      <c r="G196" s="46">
        <f t="shared" si="30"/>
        <v>8</v>
      </c>
      <c r="H196" s="78">
        <v>0</v>
      </c>
      <c r="I196" s="76">
        <v>0</v>
      </c>
      <c r="J196" s="46">
        <f t="shared" si="31"/>
        <v>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>
        <v>60</v>
      </c>
      <c r="P196" s="121">
        <f t="shared" si="29"/>
        <v>60</v>
      </c>
      <c r="Q196" s="90">
        <v>73</v>
      </c>
      <c r="R196" s="43">
        <f t="shared" si="35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+'25'!J201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+'25'!J202</f>
        <v>6</v>
      </c>
      <c r="F202" s="71"/>
      <c r="G202" s="46">
        <f t="shared" si="30"/>
        <v>6</v>
      </c>
      <c r="H202" s="78">
        <v>0</v>
      </c>
      <c r="I202" s="76">
        <v>0</v>
      </c>
      <c r="J202" s="46">
        <f t="shared" si="31"/>
        <v>6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+'25'!J203</f>
        <v>6</v>
      </c>
      <c r="F203" s="71"/>
      <c r="G203" s="46">
        <f t="shared" si="30"/>
        <v>6</v>
      </c>
      <c r="H203" s="78">
        <v>0</v>
      </c>
      <c r="I203" s="76">
        <v>0</v>
      </c>
      <c r="J203" s="46">
        <f t="shared" si="31"/>
        <v>6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+'25'!J205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64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34" si="41">E231+F231</f>
        <v>0</v>
      </c>
      <c r="H231" s="78">
        <v>0</v>
      </c>
      <c r="I231" s="76">
        <v>0</v>
      </c>
      <c r="J231" s="46">
        <f t="shared" ref="J231:J234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64" si="43">E235+F235</f>
        <v>0</v>
      </c>
      <c r="H235" s="78">
        <v>0</v>
      </c>
      <c r="I235" s="76">
        <v>0</v>
      </c>
      <c r="J235" s="46">
        <f t="shared" ref="J235:J264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+'25'!J243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+'25'!J245</f>
        <v>3</v>
      </c>
      <c r="F245" s="71"/>
      <c r="G245" s="46">
        <f t="shared" si="43"/>
        <v>3</v>
      </c>
      <c r="H245" s="78">
        <v>0</v>
      </c>
      <c r="I245" s="76">
        <v>0</v>
      </c>
      <c r="J245" s="46">
        <f t="shared" si="44"/>
        <v>3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+'25'!J247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+'25'!J248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+'25'!J249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+'25'!J250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+'25'!J251</f>
        <v>1</v>
      </c>
      <c r="F251" s="71"/>
      <c r="G251" s="46">
        <f t="shared" si="43"/>
        <v>1</v>
      </c>
      <c r="H251" s="78">
        <v>0</v>
      </c>
      <c r="I251" s="76">
        <v>0</v>
      </c>
      <c r="J251" s="46">
        <f t="shared" si="44"/>
        <v>1</v>
      </c>
      <c r="K251" s="72"/>
      <c r="L251" s="20">
        <v>15</v>
      </c>
      <c r="M251" s="65">
        <f t="shared" si="34"/>
        <v>0</v>
      </c>
      <c r="N251" s="17" t="s">
        <v>1448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+'25'!J252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15</v>
      </c>
      <c r="M252" s="65">
        <f t="shared" si="34"/>
        <v>0</v>
      </c>
      <c r="N252" s="17" t="s">
        <v>1448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+'25'!J253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60</v>
      </c>
      <c r="M253" s="65">
        <f t="shared" si="34"/>
        <v>0</v>
      </c>
      <c r="N253" s="17" t="s">
        <v>1448</v>
      </c>
      <c r="O253" s="18"/>
      <c r="P253" s="23">
        <f t="shared" si="40"/>
        <v>0</v>
      </c>
      <c r="Q253" s="90"/>
      <c r="R253" s="43">
        <f t="shared" si="35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+'25'!J254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>
        <v>60</v>
      </c>
      <c r="M254" s="65">
        <f t="shared" si="34"/>
        <v>0</v>
      </c>
      <c r="N254" s="17" t="s">
        <v>1448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+'25'!J255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>
        <v>60</v>
      </c>
      <c r="M255" s="65">
        <f t="shared" si="34"/>
        <v>0</v>
      </c>
      <c r="N255" s="17" t="s">
        <v>1448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+'25'!J256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>
        <v>10</v>
      </c>
      <c r="M256" s="65">
        <f t="shared" si="34"/>
        <v>0</v>
      </c>
      <c r="N256" s="17" t="s">
        <v>1448</v>
      </c>
      <c r="O256" s="18"/>
      <c r="P256" s="23">
        <f t="shared" si="40"/>
        <v>0</v>
      </c>
      <c r="Q256" s="90"/>
      <c r="R256" s="43">
        <f t="shared" si="35"/>
        <v>0</v>
      </c>
    </row>
    <row r="257" spans="1:25" ht="25.5" x14ac:dyDescent="0.55000000000000004">
      <c r="A257" s="10"/>
      <c r="B257" s="10">
        <v>1004064</v>
      </c>
      <c r="C257" s="19" t="s">
        <v>1315</v>
      </c>
      <c r="D257" s="10" t="s">
        <v>434</v>
      </c>
      <c r="E257" s="64">
        <f>+'25'!J257</f>
        <v>0</v>
      </c>
      <c r="F257" s="71"/>
      <c r="G257" s="46">
        <f t="shared" si="43"/>
        <v>0</v>
      </c>
      <c r="H257" s="78">
        <v>0</v>
      </c>
      <c r="I257" s="76">
        <v>0</v>
      </c>
      <c r="J257" s="46">
        <f t="shared" si="44"/>
        <v>0</v>
      </c>
      <c r="K257" s="72"/>
      <c r="L257" s="20">
        <v>55</v>
      </c>
      <c r="M257" s="65">
        <f t="shared" si="34"/>
        <v>0</v>
      </c>
      <c r="N257" s="17" t="s">
        <v>1448</v>
      </c>
      <c r="O257" s="18"/>
      <c r="P257" s="23">
        <f t="shared" si="40"/>
        <v>0</v>
      </c>
      <c r="Q257" s="90"/>
      <c r="R257" s="43">
        <f t="shared" si="35"/>
        <v>0</v>
      </c>
    </row>
    <row r="258" spans="1:25" ht="25.5" x14ac:dyDescent="0.55000000000000004">
      <c r="A258" s="10"/>
      <c r="B258" s="10"/>
      <c r="C258" s="19"/>
      <c r="D258" s="10"/>
      <c r="E258" s="64">
        <f>+'25'!J258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/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25" ht="25.5" x14ac:dyDescent="0.55000000000000004">
      <c r="A259" s="10"/>
      <c r="B259" s="10"/>
      <c r="C259" s="19"/>
      <c r="D259" s="10"/>
      <c r="E259" s="64">
        <f>+'25'!J259</f>
        <v>0</v>
      </c>
      <c r="F259" s="71"/>
      <c r="G259" s="46">
        <f t="shared" si="43"/>
        <v>0</v>
      </c>
      <c r="H259" s="78">
        <v>0</v>
      </c>
      <c r="I259" s="76">
        <v>0</v>
      </c>
      <c r="J259" s="46">
        <f t="shared" si="44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40"/>
        <v>0</v>
      </c>
      <c r="Q259" s="90"/>
      <c r="R259" s="43">
        <f t="shared" si="35"/>
        <v>0</v>
      </c>
    </row>
    <row r="260" spans="1:25" ht="25.5" x14ac:dyDescent="0.55000000000000004">
      <c r="A260" s="10"/>
      <c r="B260" s="10"/>
      <c r="C260" s="19"/>
      <c r="D260" s="10"/>
      <c r="E260" s="64">
        <f>+'25'!J260</f>
        <v>0</v>
      </c>
      <c r="F260" s="71"/>
      <c r="G260" s="46">
        <f t="shared" si="43"/>
        <v>0</v>
      </c>
      <c r="H260" s="78">
        <v>0</v>
      </c>
      <c r="I260" s="76">
        <v>0</v>
      </c>
      <c r="J260" s="46">
        <f t="shared" si="44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40"/>
        <v>0</v>
      </c>
      <c r="Q260" s="90"/>
      <c r="R260" s="43">
        <f t="shared" si="35"/>
        <v>0</v>
      </c>
    </row>
    <row r="261" spans="1:25" ht="25.5" x14ac:dyDescent="0.55000000000000004">
      <c r="A261" s="10"/>
      <c r="B261" s="10"/>
      <c r="C261" s="19"/>
      <c r="D261" s="10"/>
      <c r="E261" s="64">
        <f>+'25'!J261</f>
        <v>0</v>
      </c>
      <c r="F261" s="71"/>
      <c r="G261" s="46">
        <f t="shared" si="43"/>
        <v>0</v>
      </c>
      <c r="H261" s="78">
        <v>0</v>
      </c>
      <c r="I261" s="76">
        <v>0</v>
      </c>
      <c r="J261" s="46">
        <f t="shared" si="44"/>
        <v>0</v>
      </c>
      <c r="K261" s="72"/>
      <c r="L261" s="20"/>
      <c r="M261" s="65">
        <f t="shared" ref="M261" si="51">+L261*K261</f>
        <v>0</v>
      </c>
      <c r="N261" s="17" t="s">
        <v>16</v>
      </c>
      <c r="O261" s="18"/>
      <c r="P261" s="23">
        <f t="shared" si="40"/>
        <v>0</v>
      </c>
      <c r="Q261" s="90"/>
      <c r="R261" s="43">
        <f t="shared" si="35"/>
        <v>0</v>
      </c>
    </row>
    <row r="262" spans="1:25" ht="25.5" x14ac:dyDescent="0.55000000000000004">
      <c r="A262" s="10"/>
      <c r="B262" s="10"/>
      <c r="C262" s="19"/>
      <c r="D262" s="10"/>
      <c r="E262" s="64">
        <f>+'25'!J262</f>
        <v>0</v>
      </c>
      <c r="F262" s="71"/>
      <c r="G262" s="46">
        <f t="shared" si="43"/>
        <v>0</v>
      </c>
      <c r="H262" s="78">
        <v>0</v>
      </c>
      <c r="I262" s="76">
        <v>0</v>
      </c>
      <c r="J262" s="46">
        <f t="shared" si="44"/>
        <v>0</v>
      </c>
      <c r="K262" s="72"/>
      <c r="L262" s="20"/>
      <c r="M262" s="65"/>
      <c r="N262" s="17" t="s">
        <v>16</v>
      </c>
      <c r="O262" s="18"/>
      <c r="P262" s="23">
        <f t="shared" si="40"/>
        <v>0</v>
      </c>
      <c r="Q262" s="90"/>
      <c r="R262" s="43">
        <f t="shared" si="35"/>
        <v>0</v>
      </c>
    </row>
    <row r="263" spans="1:25" ht="25.5" x14ac:dyDescent="0.55000000000000004">
      <c r="A263" s="10"/>
      <c r="B263" s="10"/>
      <c r="C263" s="19"/>
      <c r="D263" s="10"/>
      <c r="E263" s="64">
        <f>+'25'!J263</f>
        <v>0</v>
      </c>
      <c r="F263" s="71"/>
      <c r="G263" s="46">
        <f t="shared" si="43"/>
        <v>0</v>
      </c>
      <c r="H263" s="78">
        <v>0</v>
      </c>
      <c r="I263" s="76">
        <v>0</v>
      </c>
      <c r="J263" s="46">
        <f t="shared" si="44"/>
        <v>0</v>
      </c>
      <c r="K263" s="72"/>
      <c r="L263" s="20"/>
      <c r="M263" s="65"/>
      <c r="N263" s="17" t="s">
        <v>16</v>
      </c>
      <c r="O263" s="18"/>
      <c r="P263" s="23">
        <f t="shared" si="40"/>
        <v>0</v>
      </c>
      <c r="Q263" s="90"/>
      <c r="R263" s="43">
        <f t="shared" si="35"/>
        <v>0</v>
      </c>
    </row>
    <row r="264" spans="1:25" ht="25.5" x14ac:dyDescent="0.55000000000000004">
      <c r="A264" s="10"/>
      <c r="B264" s="10"/>
      <c r="C264" s="19"/>
      <c r="D264" s="10"/>
      <c r="E264" s="64"/>
      <c r="F264" s="71"/>
      <c r="G264" s="46">
        <f t="shared" si="43"/>
        <v>0</v>
      </c>
      <c r="H264" s="78">
        <v>0</v>
      </c>
      <c r="I264" s="76">
        <v>0</v>
      </c>
      <c r="J264" s="46">
        <f t="shared" si="44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40"/>
        <v>0</v>
      </c>
      <c r="Q264" s="90"/>
      <c r="R264" s="43">
        <f t="shared" si="35"/>
        <v>0</v>
      </c>
    </row>
    <row r="265" spans="1:25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2">E265+F265</f>
        <v>0</v>
      </c>
      <c r="H265" s="78">
        <v>0</v>
      </c>
      <c r="I265" s="76">
        <v>0</v>
      </c>
      <c r="J265" s="46">
        <f t="shared" ref="J265" si="53">+G265-H265-K265-I265</f>
        <v>0</v>
      </c>
      <c r="K265" s="72"/>
      <c r="L265" s="20"/>
      <c r="M265" s="65">
        <f t="shared" ref="M265" si="54">+L265*K265</f>
        <v>0</v>
      </c>
      <c r="N265" s="17" t="s">
        <v>16</v>
      </c>
      <c r="O265" s="18"/>
      <c r="P265" s="23">
        <f t="shared" ref="P265" si="55">SUM(M265-O265)</f>
        <v>0</v>
      </c>
      <c r="Q265" s="90"/>
      <c r="R265" s="43">
        <f t="shared" ref="R265" si="56">+K265*Q265</f>
        <v>0</v>
      </c>
    </row>
    <row r="266" spans="1:25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1935.7899999999997</v>
      </c>
      <c r="S266" s="75"/>
    </row>
    <row r="267" spans="1:25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25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5390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5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2045</v>
      </c>
      <c r="O270" s="2">
        <v>95</v>
      </c>
      <c r="P270" s="2">
        <v>25</v>
      </c>
      <c r="Q270" s="2">
        <v>230</v>
      </c>
      <c r="R270" s="2">
        <v>60</v>
      </c>
      <c r="S270" s="2">
        <v>150</v>
      </c>
      <c r="T270" s="2">
        <v>150</v>
      </c>
      <c r="U270" s="2">
        <v>185</v>
      </c>
      <c r="V270" s="2">
        <v>500</v>
      </c>
      <c r="W270" s="2">
        <v>500</v>
      </c>
      <c r="X270" s="2">
        <v>50</v>
      </c>
      <c r="Y270" s="2">
        <v>100</v>
      </c>
    </row>
    <row r="271" spans="1:25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5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615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2730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2730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>
    <filterColumn colId="15">
      <filters blank="1">
        <filter val="-"/>
        <filter val="100.00"/>
        <filter val="120.00"/>
        <filter val="130.00"/>
        <filter val="150.00"/>
        <filter val="200.00"/>
        <filter val="240.00"/>
        <filter val="25"/>
        <filter val="25.00"/>
        <filter val="250.00"/>
        <filter val="260.00"/>
        <filter val="45.00"/>
        <filter val="450.00"/>
        <filter val="50.00"/>
        <filter val="55.00"/>
        <filter val="60.00"/>
        <filter val="75.00"/>
        <filter val="8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V352"/>
  <sheetViews>
    <sheetView zoomScale="70" zoomScaleNormal="70" workbookViewId="0">
      <pane xSplit="10" ySplit="4" topLeftCell="K5" activePane="bottomRight" state="frozen"/>
      <selection activeCell="F262" sqref="F262"/>
      <selection pane="topRight" activeCell="F262" sqref="F262"/>
      <selection pane="bottomLeft" activeCell="F262" sqref="F262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1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+'26'!J6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69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+'26'!J7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+'26'!J15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+'26'!J18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1">
        <f t="shared" si="3"/>
        <v>50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+'26'!J20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1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+'26'!J22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+'26'!J28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+'26'!J31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+'26'!J35</f>
        <v>1</v>
      </c>
      <c r="F35" s="71">
        <v>5</v>
      </c>
      <c r="G35" s="46">
        <f t="shared" si="5"/>
        <v>6</v>
      </c>
      <c r="H35" s="78">
        <v>0</v>
      </c>
      <c r="I35" s="76">
        <v>0</v>
      </c>
      <c r="J35" s="46">
        <f t="shared" si="6"/>
        <v>0</v>
      </c>
      <c r="K35" s="72">
        <v>6</v>
      </c>
      <c r="L35" s="15">
        <v>130</v>
      </c>
      <c r="M35" s="65">
        <f t="shared" si="2"/>
        <v>780</v>
      </c>
      <c r="N35" s="17" t="s">
        <v>16</v>
      </c>
      <c r="O35" s="18">
        <v>130</v>
      </c>
      <c r="P35" s="121">
        <f t="shared" si="3"/>
        <v>650</v>
      </c>
      <c r="Q35" s="90">
        <v>40.799999999999997</v>
      </c>
      <c r="R35" s="43">
        <f t="shared" si="4"/>
        <v>244.79999999999998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+'26'!J48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1">
        <f t="shared" si="3"/>
        <v>60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ref="P94:P113" si="22"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+'26'!J99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1</v>
      </c>
      <c r="K99" s="72">
        <v>1</v>
      </c>
      <c r="L99" s="20">
        <v>45</v>
      </c>
      <c r="M99" s="65">
        <f t="shared" ref="M99:M105" si="23">+L99*K99</f>
        <v>45</v>
      </c>
      <c r="N99" s="17" t="s">
        <v>16</v>
      </c>
      <c r="O99" s="18"/>
      <c r="P99" s="121">
        <f t="shared" si="22"/>
        <v>45</v>
      </c>
      <c r="Q99" s="118">
        <v>20.350000000000001</v>
      </c>
      <c r="R99" s="43">
        <f t="shared" ref="R99:R105" si="24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+'26'!J112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22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+'26'!J113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6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22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ref="P114:P172" si="27">SUM(M114-O114)</f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+'26'!J115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8</v>
      </c>
      <c r="K115" s="72">
        <v>5</v>
      </c>
      <c r="L115" s="22">
        <v>60</v>
      </c>
      <c r="M115" s="65">
        <f t="shared" si="8"/>
        <v>300</v>
      </c>
      <c r="N115" s="17" t="s">
        <v>16</v>
      </c>
      <c r="O115" s="18"/>
      <c r="P115" s="121">
        <f t="shared" si="27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+'26'!J117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+'26'!J125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2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1">
        <f t="shared" si="2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+'26'!J131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+'26'!J133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+'26'!J154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 t="shared" si="27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3</v>
      </c>
      <c r="F163" s="71"/>
      <c r="G163" s="46">
        <f t="shared" si="28"/>
        <v>3</v>
      </c>
      <c r="H163" s="78">
        <v>0</v>
      </c>
      <c r="I163" s="76">
        <v>0</v>
      </c>
      <c r="J163" s="46">
        <f t="shared" si="29"/>
        <v>3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+'26'!J175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4" si="32">+L177*K177</f>
        <v>0</v>
      </c>
      <c r="N177" s="17" t="s">
        <v>16</v>
      </c>
      <c r="O177" s="18"/>
      <c r="P177" s="23">
        <f t="shared" ref="P177:P264" si="33">SUM(M177-O177)</f>
        <v>0</v>
      </c>
      <c r="Q177" s="90"/>
      <c r="R177" s="43">
        <f t="shared" ref="R177:R264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4</v>
      </c>
      <c r="F178" s="71"/>
      <c r="G178" s="46">
        <f t="shared" si="28"/>
        <v>4</v>
      </c>
      <c r="H178" s="78">
        <v>0</v>
      </c>
      <c r="I178" s="76">
        <v>0</v>
      </c>
      <c r="J178" s="46">
        <f t="shared" si="29"/>
        <v>3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>
        <v>25</v>
      </c>
      <c r="P178" s="121">
        <f t="shared" si="33"/>
        <v>30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+'26'!J180</f>
        <v>3</v>
      </c>
      <c r="F180" s="71"/>
      <c r="G180" s="46">
        <f t="shared" si="28"/>
        <v>3</v>
      </c>
      <c r="H180" s="78">
        <v>0</v>
      </c>
      <c r="I180" s="76">
        <v>0</v>
      </c>
      <c r="J180" s="46">
        <f t="shared" si="29"/>
        <v>3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3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+'26'!J193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2</v>
      </c>
      <c r="K193" s="72">
        <v>5</v>
      </c>
      <c r="L193" s="20">
        <v>60</v>
      </c>
      <c r="M193" s="65">
        <f t="shared" si="32"/>
        <v>300</v>
      </c>
      <c r="N193" s="17" t="s">
        <v>16</v>
      </c>
      <c r="O193" s="18"/>
      <c r="P193" s="121">
        <f t="shared" si="33"/>
        <v>300</v>
      </c>
      <c r="Q193" s="90">
        <v>38</v>
      </c>
      <c r="R193" s="43">
        <f t="shared" si="34"/>
        <v>190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+'26'!J194</f>
        <v>10</v>
      </c>
      <c r="F194" s="71"/>
      <c r="G194" s="46">
        <f t="shared" si="28"/>
        <v>10</v>
      </c>
      <c r="H194" s="78">
        <v>0</v>
      </c>
      <c r="I194" s="76">
        <v>0</v>
      </c>
      <c r="J194" s="46">
        <f t="shared" si="29"/>
        <v>10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3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+'26'!J195</f>
        <v>6</v>
      </c>
      <c r="F195" s="71"/>
      <c r="G195" s="46">
        <f t="shared" si="28"/>
        <v>6</v>
      </c>
      <c r="H195" s="78">
        <v>0</v>
      </c>
      <c r="I195" s="76">
        <v>0</v>
      </c>
      <c r="J195" s="46">
        <f t="shared" si="29"/>
        <v>0</v>
      </c>
      <c r="K195" s="72">
        <v>6</v>
      </c>
      <c r="L195" s="20">
        <v>60</v>
      </c>
      <c r="M195" s="65">
        <f t="shared" si="32"/>
        <v>360</v>
      </c>
      <c r="N195" s="17" t="s">
        <v>16</v>
      </c>
      <c r="O195" s="18"/>
      <c r="P195" s="121">
        <f t="shared" si="33"/>
        <v>360</v>
      </c>
      <c r="Q195" s="90">
        <v>38</v>
      </c>
      <c r="R195" s="43">
        <f t="shared" si="34"/>
        <v>228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+'26'!J196</f>
        <v>7</v>
      </c>
      <c r="F196" s="71"/>
      <c r="G196" s="46">
        <f t="shared" si="28"/>
        <v>7</v>
      </c>
      <c r="H196" s="78">
        <v>0</v>
      </c>
      <c r="I196" s="76">
        <v>0</v>
      </c>
      <c r="J196" s="46">
        <f t="shared" si="29"/>
        <v>7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+'26'!J201</f>
        <v>10</v>
      </c>
      <c r="F201" s="71"/>
      <c r="G201" s="46">
        <f t="shared" si="28"/>
        <v>10</v>
      </c>
      <c r="H201" s="78">
        <v>0</v>
      </c>
      <c r="I201" s="76">
        <v>0</v>
      </c>
      <c r="J201" s="46">
        <f t="shared" si="29"/>
        <v>10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+'26'!J202</f>
        <v>6</v>
      </c>
      <c r="F202" s="71"/>
      <c r="G202" s="46">
        <f t="shared" si="28"/>
        <v>6</v>
      </c>
      <c r="H202" s="78">
        <v>0</v>
      </c>
      <c r="I202" s="76">
        <v>0</v>
      </c>
      <c r="J202" s="46">
        <f t="shared" si="29"/>
        <v>6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+'26'!J203</f>
        <v>6</v>
      </c>
      <c r="F203" s="71"/>
      <c r="G203" s="46">
        <f t="shared" si="28"/>
        <v>6</v>
      </c>
      <c r="H203" s="78">
        <v>0</v>
      </c>
      <c r="I203" s="76">
        <v>0</v>
      </c>
      <c r="J203" s="46">
        <f t="shared" si="29"/>
        <v>5</v>
      </c>
      <c r="K203" s="72">
        <v>1</v>
      </c>
      <c r="L203" s="20">
        <v>90</v>
      </c>
      <c r="M203" s="65">
        <f t="shared" si="32"/>
        <v>90</v>
      </c>
      <c r="N203" s="17" t="s">
        <v>16</v>
      </c>
      <c r="O203" s="18"/>
      <c r="P203" s="121">
        <f t="shared" si="33"/>
        <v>90</v>
      </c>
      <c r="Q203" s="90">
        <v>60</v>
      </c>
      <c r="R203" s="43">
        <f t="shared" si="34"/>
        <v>60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+'26'!J205</f>
        <v>6</v>
      </c>
      <c r="F205" s="71"/>
      <c r="G205" s="46">
        <f t="shared" si="28"/>
        <v>6</v>
      </c>
      <c r="H205" s="78">
        <v>0</v>
      </c>
      <c r="I205" s="76">
        <v>0</v>
      </c>
      <c r="J205" s="46">
        <f t="shared" si="29"/>
        <v>6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64" si="40">E235+F235</f>
        <v>0</v>
      </c>
      <c r="H235" s="78">
        <v>0</v>
      </c>
      <c r="I235" s="76">
        <v>0</v>
      </c>
      <c r="J235" s="46">
        <f t="shared" ref="J235:J26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+'26'!J245</f>
        <v>3</v>
      </c>
      <c r="F245" s="71"/>
      <c r="G245" s="46">
        <f t="shared" si="40"/>
        <v>3</v>
      </c>
      <c r="H245" s="78">
        <v>0</v>
      </c>
      <c r="I245" s="76">
        <v>0</v>
      </c>
      <c r="J245" s="46">
        <f t="shared" si="41"/>
        <v>3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3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+'26'!J251</f>
        <v>1</v>
      </c>
      <c r="F251" s="71"/>
      <c r="G251" s="46">
        <f t="shared" si="40"/>
        <v>1</v>
      </c>
      <c r="H251" s="78">
        <v>0</v>
      </c>
      <c r="I251" s="76">
        <v>0</v>
      </c>
      <c r="J251" s="46">
        <f t="shared" si="41"/>
        <v>1</v>
      </c>
      <c r="K251" s="72"/>
      <c r="L251" s="20">
        <v>15</v>
      </c>
      <c r="M251" s="65">
        <f t="shared" si="32"/>
        <v>0</v>
      </c>
      <c r="N251" s="17" t="s">
        <v>1448</v>
      </c>
      <c r="O251" s="18"/>
      <c r="P251" s="23">
        <f t="shared" si="33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1448</v>
      </c>
      <c r="O252" s="18"/>
      <c r="P252" s="23">
        <f t="shared" si="33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60</v>
      </c>
      <c r="M253" s="65">
        <f t="shared" si="32"/>
        <v>0</v>
      </c>
      <c r="N253" s="17" t="s">
        <v>1448</v>
      </c>
      <c r="O253" s="18"/>
      <c r="P253" s="23">
        <f t="shared" si="33"/>
        <v>0</v>
      </c>
      <c r="Q253" s="90"/>
      <c r="R253" s="43">
        <f t="shared" si="34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2"/>
        <v>0</v>
      </c>
      <c r="N254" s="17" t="s">
        <v>1448</v>
      </c>
      <c r="O254" s="18"/>
      <c r="P254" s="23">
        <f t="shared" si="33"/>
        <v>0</v>
      </c>
      <c r="Q254" s="90"/>
      <c r="R254" s="43">
        <f t="shared" si="34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2"/>
        <v>0</v>
      </c>
      <c r="N255" s="17" t="s">
        <v>1448</v>
      </c>
      <c r="O255" s="18"/>
      <c r="P255" s="23">
        <f t="shared" si="33"/>
        <v>0</v>
      </c>
      <c r="Q255" s="90"/>
      <c r="R255" s="43">
        <f t="shared" si="34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10</v>
      </c>
      <c r="M256" s="65">
        <f t="shared" si="32"/>
        <v>0</v>
      </c>
      <c r="N256" s="17" t="s">
        <v>1448</v>
      </c>
      <c r="O256" s="18"/>
      <c r="P256" s="23">
        <f t="shared" si="33"/>
        <v>0</v>
      </c>
      <c r="Q256" s="90"/>
      <c r="R256" s="43">
        <f t="shared" si="34"/>
        <v>0</v>
      </c>
    </row>
    <row r="257" spans="1:22" ht="25.5" x14ac:dyDescent="0.55000000000000004">
      <c r="A257" s="10"/>
      <c r="B257" s="10">
        <v>1004064</v>
      </c>
      <c r="C257" s="19" t="s">
        <v>1315</v>
      </c>
      <c r="D257" s="10" t="s">
        <v>434</v>
      </c>
      <c r="E257" s="64">
        <f>+'26'!J257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55</v>
      </c>
      <c r="M257" s="65">
        <f t="shared" si="32"/>
        <v>0</v>
      </c>
      <c r="N257" s="17" t="s">
        <v>1448</v>
      </c>
      <c r="O257" s="18"/>
      <c r="P257" s="23">
        <f t="shared" si="33"/>
        <v>0</v>
      </c>
      <c r="Q257" s="90"/>
      <c r="R257" s="43">
        <f t="shared" si="34"/>
        <v>0</v>
      </c>
    </row>
    <row r="258" spans="1:22" ht="25.5" x14ac:dyDescent="0.55000000000000004">
      <c r="A258" s="10"/>
      <c r="B258" s="10"/>
      <c r="C258" s="19"/>
      <c r="D258" s="10"/>
      <c r="E258" s="64">
        <f>+'26'!J258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34"/>
        <v>0</v>
      </c>
    </row>
    <row r="259" spans="1:22" ht="25.5" x14ac:dyDescent="0.55000000000000004">
      <c r="A259" s="10"/>
      <c r="B259" s="10"/>
      <c r="C259" s="19"/>
      <c r="D259" s="10"/>
      <c r="E259" s="64">
        <f>+'26'!J259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3"/>
        <v>0</v>
      </c>
      <c r="Q259" s="90"/>
      <c r="R259" s="43">
        <f t="shared" si="34"/>
        <v>0</v>
      </c>
    </row>
    <row r="260" spans="1:22" ht="25.5" x14ac:dyDescent="0.55000000000000004">
      <c r="A260" s="10"/>
      <c r="B260" s="10"/>
      <c r="C260" s="19"/>
      <c r="D260" s="10"/>
      <c r="E260" s="64">
        <f>+'26'!J260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3"/>
        <v>0</v>
      </c>
      <c r="Q260" s="90"/>
      <c r="R260" s="43">
        <f t="shared" si="34"/>
        <v>0</v>
      </c>
    </row>
    <row r="261" spans="1:22" ht="25.5" x14ac:dyDescent="0.55000000000000004">
      <c r="A261" s="10"/>
      <c r="B261" s="10"/>
      <c r="C261" s="19"/>
      <c r="D261" s="10"/>
      <c r="E261" s="64">
        <f>+'26'!J261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3"/>
        <v>0</v>
      </c>
      <c r="Q261" s="90"/>
      <c r="R261" s="43">
        <f t="shared" si="34"/>
        <v>0</v>
      </c>
    </row>
    <row r="262" spans="1:22" ht="25.5" x14ac:dyDescent="0.55000000000000004">
      <c r="A262" s="10"/>
      <c r="B262" s="10"/>
      <c r="C262" s="19"/>
      <c r="D262" s="10"/>
      <c r="E262" s="64">
        <f>+'26'!J262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33"/>
        <v>0</v>
      </c>
      <c r="Q262" s="90"/>
      <c r="R262" s="43">
        <f t="shared" si="34"/>
        <v>0</v>
      </c>
    </row>
    <row r="263" spans="1:22" ht="25.5" x14ac:dyDescent="0.55000000000000004">
      <c r="A263" s="10"/>
      <c r="B263" s="10"/>
      <c r="C263" s="19"/>
      <c r="D263" s="10"/>
      <c r="E263" s="64">
        <f>+'26'!J263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2"/>
        <v>0</v>
      </c>
      <c r="N263" s="17" t="s">
        <v>16</v>
      </c>
      <c r="O263" s="18"/>
      <c r="P263" s="23">
        <f t="shared" si="33"/>
        <v>0</v>
      </c>
      <c r="Q263" s="90"/>
      <c r="R263" s="43">
        <f t="shared" si="34"/>
        <v>0</v>
      </c>
    </row>
    <row r="264" spans="1:22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33"/>
        <v>0</v>
      </c>
      <c r="Q264" s="90"/>
      <c r="R264" s="43">
        <f t="shared" si="34"/>
        <v>0</v>
      </c>
    </row>
    <row r="265" spans="1:22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8">E265+F265</f>
        <v>0</v>
      </c>
      <c r="H265" s="78">
        <v>0</v>
      </c>
      <c r="I265" s="76">
        <v>0</v>
      </c>
      <c r="J265" s="46">
        <f t="shared" ref="J265" si="49">+G265-H265-K265-I265</f>
        <v>0</v>
      </c>
      <c r="K265" s="72"/>
      <c r="L265" s="20"/>
      <c r="M265" s="65">
        <f t="shared" ref="M265" si="50">+L265*K265</f>
        <v>0</v>
      </c>
      <c r="N265" s="17" t="s">
        <v>16</v>
      </c>
      <c r="O265" s="18"/>
      <c r="P265" s="23">
        <f t="shared" ref="P265" si="51">SUM(M265-O265)</f>
        <v>0</v>
      </c>
      <c r="Q265" s="90"/>
      <c r="R265" s="43">
        <f t="shared" ref="R265" si="52">+K265*Q265</f>
        <v>0</v>
      </c>
    </row>
    <row r="266" spans="1:22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1574.06</v>
      </c>
      <c r="S266" s="75"/>
    </row>
    <row r="267" spans="1:22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22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3875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2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1700</v>
      </c>
      <c r="O270" s="2">
        <v>200</v>
      </c>
      <c r="P270" s="2">
        <v>60</v>
      </c>
      <c r="Q270" s="2">
        <v>300</v>
      </c>
      <c r="R270" s="2">
        <v>105</v>
      </c>
      <c r="S270" s="2">
        <v>360</v>
      </c>
      <c r="T270" s="2">
        <v>160</v>
      </c>
      <c r="U270" s="2">
        <v>300</v>
      </c>
      <c r="V270" s="2">
        <v>215</v>
      </c>
    </row>
    <row r="271" spans="1:22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365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1810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1810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52"/>
  <sheetViews>
    <sheetView zoomScale="70" zoomScaleNormal="70" workbookViewId="0">
      <pane xSplit="10" ySplit="4" topLeftCell="K5" activePane="bottomRight" state="frozen"/>
      <selection activeCell="F262" sqref="F262"/>
      <selection pane="topRight" activeCell="F262" sqref="F262"/>
      <selection pane="bottomLeft" activeCell="F262" sqref="F262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+'27'!J5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+'27'!J6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+'27'!J7</f>
        <v>5</v>
      </c>
      <c r="F7" s="71"/>
      <c r="G7" s="46">
        <f t="shared" si="0"/>
        <v>5</v>
      </c>
      <c r="H7" s="78">
        <v>2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+'27'!J11</f>
        <v>1</v>
      </c>
      <c r="F11" s="71">
        <v>4</v>
      </c>
      <c r="G11" s="46">
        <f t="shared" si="0"/>
        <v>5</v>
      </c>
      <c r="H11" s="78">
        <v>0</v>
      </c>
      <c r="I11" s="76">
        <v>0</v>
      </c>
      <c r="J11" s="46">
        <f t="shared" si="1"/>
        <v>0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1">
        <f t="shared" si="3"/>
        <v>250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+'27'!J22</f>
        <v>3</v>
      </c>
      <c r="F22" s="71">
        <v>3</v>
      </c>
      <c r="G22" s="46">
        <f t="shared" si="0"/>
        <v>6</v>
      </c>
      <c r="H22" s="78">
        <v>2</v>
      </c>
      <c r="I22" s="76">
        <v>0</v>
      </c>
      <c r="J22" s="46">
        <f t="shared" si="1"/>
        <v>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1">
        <f t="shared" si="3"/>
        <v>200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+'27'!J28</f>
        <v>9</v>
      </c>
      <c r="F28" s="71"/>
      <c r="G28" s="46">
        <f t="shared" si="5"/>
        <v>9</v>
      </c>
      <c r="H28" s="78">
        <v>1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+'27'!J31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+'27'!J48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+'27'!J49</f>
        <v>1</v>
      </c>
      <c r="F49" s="71">
        <v>3</v>
      </c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1">
        <f t="shared" si="3"/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1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+'27'!J99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+'27'!J112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+'27'!J113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7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+'27'!J115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6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1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+'27'!J116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6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>
        <v>50</v>
      </c>
      <c r="P116" s="121">
        <f t="shared" si="7"/>
        <v>250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+'27'!J117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+'27'!J125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+'27'!J131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+'27'!J133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+'27'!J154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3</v>
      </c>
      <c r="F163" s="71"/>
      <c r="G163" s="46">
        <f t="shared" si="27"/>
        <v>3</v>
      </c>
      <c r="H163" s="78">
        <v>0</v>
      </c>
      <c r="I163" s="76">
        <v>0</v>
      </c>
      <c r="J163" s="46">
        <f t="shared" si="28"/>
        <v>2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>
        <v>20</v>
      </c>
      <c r="P163" s="121">
        <f t="shared" si="26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+'27'!J175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+'27'!J180</f>
        <v>3</v>
      </c>
      <c r="F180" s="71"/>
      <c r="G180" s="46">
        <f t="shared" si="27"/>
        <v>3</v>
      </c>
      <c r="H180" s="78">
        <v>1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+'27'!J193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+'27'!J194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1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+'27'!J196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5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>
        <v>60</v>
      </c>
      <c r="P196" s="121">
        <f t="shared" si="26"/>
        <v>180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+'27'!J201</f>
        <v>10</v>
      </c>
      <c r="F201" s="71"/>
      <c r="G201" s="46">
        <f t="shared" si="27"/>
        <v>10</v>
      </c>
      <c r="H201" s="78">
        <v>0</v>
      </c>
      <c r="I201" s="76">
        <v>0</v>
      </c>
      <c r="J201" s="46">
        <f t="shared" si="28"/>
        <v>10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+'27'!J202</f>
        <v>6</v>
      </c>
      <c r="F202" s="71"/>
      <c r="G202" s="46">
        <f t="shared" si="27"/>
        <v>6</v>
      </c>
      <c r="H202" s="78">
        <v>0</v>
      </c>
      <c r="I202" s="76">
        <v>0</v>
      </c>
      <c r="J202" s="46">
        <f t="shared" si="28"/>
        <v>6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+'27'!J203</f>
        <v>5</v>
      </c>
      <c r="F203" s="71"/>
      <c r="G203" s="46">
        <f t="shared" si="27"/>
        <v>5</v>
      </c>
      <c r="H203" s="78">
        <v>0</v>
      </c>
      <c r="I203" s="76">
        <v>0</v>
      </c>
      <c r="J203" s="46">
        <f t="shared" si="28"/>
        <v>5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+'27'!J205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64" si="39">E235+F235</f>
        <v>0</v>
      </c>
      <c r="H235" s="78">
        <v>0</v>
      </c>
      <c r="I235" s="76">
        <v>0</v>
      </c>
      <c r="J235" s="46">
        <f t="shared" ref="J235:J26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+'27'!J245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+'27'!J251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15</v>
      </c>
      <c r="M251" s="65">
        <f t="shared" si="31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1448</v>
      </c>
      <c r="O252" s="18"/>
      <c r="P252" s="23">
        <f t="shared" ref="P252:P264" si="45">SUM(M252-O252)</f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60</v>
      </c>
      <c r="M253" s="65">
        <f t="shared" si="31"/>
        <v>0</v>
      </c>
      <c r="N253" s="17" t="s">
        <v>1448</v>
      </c>
      <c r="O253" s="18"/>
      <c r="P253" s="23">
        <f t="shared" ref="P253:P263" si="46">SUM(M253-O253)</f>
        <v>0</v>
      </c>
      <c r="Q253" s="90"/>
      <c r="R253" s="43">
        <f t="shared" si="32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60</v>
      </c>
      <c r="M254" s="65">
        <f t="shared" si="31"/>
        <v>0</v>
      </c>
      <c r="N254" s="17" t="s">
        <v>1448</v>
      </c>
      <c r="O254" s="18"/>
      <c r="P254" s="23">
        <f t="shared" si="46"/>
        <v>0</v>
      </c>
      <c r="Q254" s="90"/>
      <c r="R254" s="43">
        <f t="shared" si="32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1448</v>
      </c>
      <c r="O255" s="18"/>
      <c r="P255" s="23">
        <f t="shared" si="46"/>
        <v>0</v>
      </c>
      <c r="Q255" s="90"/>
      <c r="R255" s="43">
        <f t="shared" si="32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10</v>
      </c>
      <c r="M256" s="65">
        <f t="shared" si="31"/>
        <v>0</v>
      </c>
      <c r="N256" s="17" t="s">
        <v>1448</v>
      </c>
      <c r="O256" s="18"/>
      <c r="P256" s="23">
        <f t="shared" si="46"/>
        <v>0</v>
      </c>
      <c r="Q256" s="90"/>
      <c r="R256" s="43">
        <f t="shared" si="32"/>
        <v>0</v>
      </c>
    </row>
    <row r="257" spans="1:19" ht="25.5" x14ac:dyDescent="0.55000000000000004">
      <c r="A257" s="10"/>
      <c r="B257" s="10">
        <v>1004064</v>
      </c>
      <c r="C257" s="19" t="s">
        <v>1315</v>
      </c>
      <c r="D257" s="10" t="s">
        <v>434</v>
      </c>
      <c r="E257" s="64">
        <f>+'27'!J257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55</v>
      </c>
      <c r="M257" s="65">
        <f t="shared" si="31"/>
        <v>0</v>
      </c>
      <c r="N257" s="17" t="s">
        <v>1448</v>
      </c>
      <c r="O257" s="18"/>
      <c r="P257" s="23">
        <f t="shared" si="46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/>
      <c r="C258" s="19"/>
      <c r="D258" s="10"/>
      <c r="E258" s="64">
        <f>+'27'!J258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+'27'!J259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46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+'27'!J260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46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+'27'!J261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46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+'27'!J262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6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+'27'!J263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6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+'27'!J264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7">E265+F265</f>
        <v>0</v>
      </c>
      <c r="H265" s="78">
        <v>0</v>
      </c>
      <c r="I265" s="76">
        <v>0</v>
      </c>
      <c r="J265" s="46">
        <f t="shared" ref="J265" si="48">+G265-H265-K265-I265</f>
        <v>0</v>
      </c>
      <c r="K265" s="72"/>
      <c r="L265" s="20"/>
      <c r="M265" s="65">
        <f t="shared" ref="M265" si="49">+L265*K265</f>
        <v>0</v>
      </c>
      <c r="N265" s="17" t="s">
        <v>16</v>
      </c>
      <c r="O265" s="18"/>
      <c r="P265" s="23">
        <f t="shared" ref="P265" si="50">SUM(M265-O265)</f>
        <v>0</v>
      </c>
      <c r="Q265" s="90"/>
      <c r="R265" s="43">
        <f t="shared" ref="R265" si="51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1062.3499999999999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2905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645</v>
      </c>
      <c r="O270" s="2">
        <v>100</v>
      </c>
      <c r="P270" s="2">
        <v>320</v>
      </c>
      <c r="Q270" s="2">
        <v>25</v>
      </c>
      <c r="R270" s="2">
        <v>200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405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1855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1855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T352"/>
  <sheetViews>
    <sheetView zoomScale="70" zoomScaleNormal="70" workbookViewId="0">
      <pane xSplit="10" ySplit="4" topLeftCell="K5" activePane="bottomRight" state="frozen"/>
      <selection activeCell="F262" sqref="F262"/>
      <selection pane="topRight" activeCell="F262" sqref="F262"/>
      <selection pane="bottomLeft" activeCell="F262" sqref="F262"/>
      <selection pane="bottomRight" activeCell="U259" sqref="U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+'28'!J5</f>
        <v>2</v>
      </c>
      <c r="F5" s="71">
        <v>5</v>
      </c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+'28'!J6</f>
        <v>22</v>
      </c>
      <c r="F6" s="71">
        <v>10</v>
      </c>
      <c r="G6" s="46">
        <f t="shared" si="0"/>
        <v>32</v>
      </c>
      <c r="H6" s="78">
        <v>0</v>
      </c>
      <c r="I6" s="76">
        <v>0</v>
      </c>
      <c r="J6" s="46">
        <f t="shared" si="1"/>
        <v>31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+'28'!J7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+'28'!J15</f>
        <v>4</v>
      </c>
      <c r="F15" s="71">
        <v>3</v>
      </c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+'28'!J18</f>
        <v>6</v>
      </c>
      <c r="F18" s="71">
        <v>3</v>
      </c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+'28'!J20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+'28'!J22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5</v>
      </c>
      <c r="F24" s="71">
        <v>3</v>
      </c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1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+'28'!J31</f>
        <v>2</v>
      </c>
      <c r="F31" s="71">
        <v>5</v>
      </c>
      <c r="G31" s="46">
        <f t="shared" si="5"/>
        <v>7</v>
      </c>
      <c r="H31" s="78">
        <v>0</v>
      </c>
      <c r="I31" s="76">
        <v>0</v>
      </c>
      <c r="J31" s="46">
        <f t="shared" si="6"/>
        <v>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+'28'!J32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+'28'!J35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+'28'!J49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+'28'!J50</f>
        <v>3</v>
      </c>
      <c r="F50" s="71">
        <v>2</v>
      </c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25</v>
      </c>
      <c r="P50" s="121">
        <f t="shared" si="3"/>
        <v>75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+'28'!J55</f>
        <v>2</v>
      </c>
      <c r="F55" s="71">
        <v>2</v>
      </c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 t="shared" si="3"/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21">
        <f t="shared" si="3"/>
        <v>60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+'28'!J62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1">
        <f t="shared" si="3"/>
        <v>60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+'28'!J66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+'28'!J99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+'28'!J112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+'28'!J113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+'28'!J115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4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1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+'28'!J116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+'28'!J117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5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>
        <v>25</v>
      </c>
      <c r="P117" s="121">
        <f t="shared" si="7"/>
        <v>30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+'28'!J125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+'28'!J131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+'28'!J133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+'28'!J154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2</v>
      </c>
      <c r="F163" s="71">
        <v>2</v>
      </c>
      <c r="G163" s="46">
        <f t="shared" si="27"/>
        <v>4</v>
      </c>
      <c r="H163" s="78">
        <v>0</v>
      </c>
      <c r="I163" s="76">
        <v>0</v>
      </c>
      <c r="J163" s="46">
        <f t="shared" si="28"/>
        <v>3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>
        <v>30</v>
      </c>
      <c r="P163" s="121">
        <f t="shared" si="26"/>
        <v>10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+'28'!J175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 t="shared" si="26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+'28'!J180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+'28'!J193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+'28'!J194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9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+'28'!J196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+'28'!J201</f>
        <v>10</v>
      </c>
      <c r="F201" s="71"/>
      <c r="G201" s="46">
        <f t="shared" si="27"/>
        <v>10</v>
      </c>
      <c r="H201" s="78">
        <v>0</v>
      </c>
      <c r="I201" s="76">
        <v>0</v>
      </c>
      <c r="J201" s="46">
        <f t="shared" si="28"/>
        <v>10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+'28'!J202</f>
        <v>6</v>
      </c>
      <c r="F202" s="71"/>
      <c r="G202" s="46">
        <f t="shared" si="27"/>
        <v>6</v>
      </c>
      <c r="H202" s="78">
        <v>0</v>
      </c>
      <c r="I202" s="76">
        <v>0</v>
      </c>
      <c r="J202" s="46">
        <f t="shared" si="28"/>
        <v>6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+'28'!J203</f>
        <v>5</v>
      </c>
      <c r="F203" s="71"/>
      <c r="G203" s="46">
        <f t="shared" si="27"/>
        <v>5</v>
      </c>
      <c r="H203" s="78">
        <v>0</v>
      </c>
      <c r="I203" s="76">
        <v>0</v>
      </c>
      <c r="J203" s="46">
        <f t="shared" si="28"/>
        <v>5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+'28'!J205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64" si="39">E235+F235</f>
        <v>0</v>
      </c>
      <c r="H235" s="78">
        <v>0</v>
      </c>
      <c r="I235" s="76">
        <v>0</v>
      </c>
      <c r="J235" s="46">
        <f t="shared" ref="J235:J26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+'28'!J245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+'28'!J251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15</v>
      </c>
      <c r="M251" s="65">
        <f t="shared" si="31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60</v>
      </c>
      <c r="M253" s="65">
        <f t="shared" si="31"/>
        <v>0</v>
      </c>
      <c r="N253" s="17" t="s">
        <v>1448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+'28'!J254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60</v>
      </c>
      <c r="M254" s="65">
        <f t="shared" si="31"/>
        <v>0</v>
      </c>
      <c r="N254" s="17" t="s">
        <v>1448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+'28'!J255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1448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+'28'!J256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10</v>
      </c>
      <c r="M256" s="65">
        <f t="shared" si="31"/>
        <v>0</v>
      </c>
      <c r="N256" s="17" t="s">
        <v>1448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/>
      <c r="B257" s="10">
        <v>1004064</v>
      </c>
      <c r="C257" s="19" t="s">
        <v>1315</v>
      </c>
      <c r="D257" s="10" t="s">
        <v>434</v>
      </c>
      <c r="E257" s="64">
        <f>+'28'!J257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55</v>
      </c>
      <c r="M257" s="65">
        <f t="shared" si="31"/>
        <v>0</v>
      </c>
      <c r="N257" s="17" t="s">
        <v>1448</v>
      </c>
      <c r="O257" s="18"/>
      <c r="P257" s="23">
        <f t="shared" si="35"/>
        <v>0</v>
      </c>
      <c r="Q257" s="90"/>
      <c r="R257" s="43">
        <f t="shared" si="32"/>
        <v>0</v>
      </c>
    </row>
    <row r="258" spans="1:20" ht="25.5" x14ac:dyDescent="0.55000000000000004">
      <c r="A258" s="10"/>
      <c r="B258" s="10"/>
      <c r="C258" s="19"/>
      <c r="D258" s="10"/>
      <c r="E258" s="64">
        <f>+'28'!J258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/>
      <c r="O258" s="18"/>
      <c r="P258" s="23">
        <f t="shared" si="35"/>
        <v>0</v>
      </c>
      <c r="Q258" s="90"/>
      <c r="R258" s="43">
        <f t="shared" si="32"/>
        <v>0</v>
      </c>
    </row>
    <row r="259" spans="1:20" ht="25.5" x14ac:dyDescent="0.55000000000000004">
      <c r="A259" s="10"/>
      <c r="B259" s="10"/>
      <c r="C259" s="19"/>
      <c r="D259" s="10"/>
      <c r="E259" s="64">
        <f>+'28'!J259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20" ht="25.5" x14ac:dyDescent="0.55000000000000004">
      <c r="A260" s="10"/>
      <c r="B260" s="10"/>
      <c r="C260" s="19"/>
      <c r="D260" s="10"/>
      <c r="E260" s="64">
        <f>+'28'!J260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20" ht="25.5" x14ac:dyDescent="0.55000000000000004">
      <c r="A261" s="10"/>
      <c r="B261" s="10"/>
      <c r="C261" s="19"/>
      <c r="D261" s="10"/>
      <c r="E261" s="64">
        <f>+'28'!J261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20" ht="25.5" x14ac:dyDescent="0.55000000000000004">
      <c r="A262" s="10"/>
      <c r="B262" s="10"/>
      <c r="C262" s="19"/>
      <c r="D262" s="10"/>
      <c r="E262" s="64">
        <f>+'28'!J262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/>
      <c r="O262" s="18"/>
      <c r="P262" s="23">
        <f t="shared" ref="P262:P263" si="45">SUM(M262-O262)</f>
        <v>0</v>
      </c>
      <c r="Q262" s="90"/>
      <c r="R262" s="43">
        <f t="shared" si="32"/>
        <v>0</v>
      </c>
    </row>
    <row r="263" spans="1:20" ht="25.5" x14ac:dyDescent="0.55000000000000004">
      <c r="A263" s="10"/>
      <c r="B263" s="10"/>
      <c r="C263" s="19"/>
      <c r="D263" s="10"/>
      <c r="E263" s="64">
        <f>+'28'!J263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/>
      <c r="O263" s="18"/>
      <c r="P263" s="23">
        <f t="shared" si="45"/>
        <v>0</v>
      </c>
      <c r="Q263" s="90"/>
      <c r="R263" s="43">
        <f t="shared" si="32"/>
        <v>0</v>
      </c>
    </row>
    <row r="264" spans="1:20" ht="25.5" x14ac:dyDescent="0.55000000000000004">
      <c r="A264" s="10"/>
      <c r="B264" s="10"/>
      <c r="C264" s="19"/>
      <c r="D264" s="10"/>
      <c r="E264" s="64">
        <f>+'28'!J264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ref="P264:P265" si="46">SUM(M264-O264)</f>
        <v>0</v>
      </c>
      <c r="Q264" s="90"/>
      <c r="R264" s="43">
        <f t="shared" si="32"/>
        <v>0</v>
      </c>
    </row>
    <row r="265" spans="1:20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7">E265+F265</f>
        <v>0</v>
      </c>
      <c r="H265" s="78">
        <v>0</v>
      </c>
      <c r="I265" s="76">
        <v>0</v>
      </c>
      <c r="J265" s="46">
        <f t="shared" ref="J265" si="48">+G265-H265-K265-I265</f>
        <v>0</v>
      </c>
      <c r="K265" s="72"/>
      <c r="L265" s="20"/>
      <c r="M265" s="65">
        <f t="shared" ref="M265" si="49">+L265*K265</f>
        <v>0</v>
      </c>
      <c r="N265" s="17" t="s">
        <v>16</v>
      </c>
      <c r="O265" s="18"/>
      <c r="P265" s="23">
        <f t="shared" si="46"/>
        <v>0</v>
      </c>
      <c r="Q265" s="90"/>
      <c r="R265" s="43">
        <f t="shared" ref="R265" si="50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724.65999999999985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2200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1400</v>
      </c>
      <c r="O270" s="2">
        <v>130</v>
      </c>
      <c r="P270" s="2">
        <v>240</v>
      </c>
      <c r="Q270" s="2">
        <v>230</v>
      </c>
      <c r="R270" s="2">
        <v>400</v>
      </c>
      <c r="S270" s="2">
        <v>150</v>
      </c>
      <c r="T270" s="2">
        <v>250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360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440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440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2"/>
  <sheetViews>
    <sheetView zoomScale="70" zoomScaleNormal="70" workbookViewId="0">
      <pane xSplit="10" ySplit="4" topLeftCell="K248" activePane="bottomRight" state="frozen"/>
      <selection activeCell="F262" sqref="F262"/>
      <selection pane="topRight" activeCell="F262" sqref="F262"/>
      <selection pane="bottomLeft" activeCell="F262" sqref="F262"/>
      <selection pane="bottomRight" activeCell="G260" sqref="G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+'29'!J5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+'29'!J6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25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1">
        <f t="shared" ref="P6:P69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+'29'!J7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+'29'!J15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1">
        <f t="shared" si="3"/>
        <v>25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+'29'!J22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+'29'!J28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+'29'!J31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65</v>
      </c>
      <c r="P32" s="121">
        <f t="shared" si="3"/>
        <v>325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+'29'!J40</f>
        <v>2</v>
      </c>
      <c r="F40" s="71"/>
      <c r="G40" s="46">
        <f t="shared" si="5"/>
        <v>2</v>
      </c>
      <c r="H40" s="78">
        <v>1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+'29'!J46</f>
        <v>1</v>
      </c>
      <c r="F46" s="71">
        <v>2</v>
      </c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+'29'!J74</f>
        <v>0</v>
      </c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1449</v>
      </c>
      <c r="O74" s="18">
        <v>50</v>
      </c>
      <c r="P74" s="23">
        <f t="shared" si="7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0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21">
        <f t="shared" si="7"/>
        <v>45</v>
      </c>
      <c r="Q99" s="118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+'29'!J113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+'29'!J115</f>
        <v>4</v>
      </c>
      <c r="F115" s="71">
        <v>10</v>
      </c>
      <c r="G115" s="46">
        <f t="shared" si="20"/>
        <v>14</v>
      </c>
      <c r="H115" s="78">
        <v>0</v>
      </c>
      <c r="I115" s="76">
        <v>0</v>
      </c>
      <c r="J115" s="46">
        <f t="shared" si="21"/>
        <v>9</v>
      </c>
      <c r="K115" s="72">
        <v>5</v>
      </c>
      <c r="L115" s="22">
        <v>60</v>
      </c>
      <c r="M115" s="65">
        <f t="shared" si="8"/>
        <v>300</v>
      </c>
      <c r="N115" s="17" t="s">
        <v>16</v>
      </c>
      <c r="O115" s="18"/>
      <c r="P115" s="121">
        <f t="shared" si="7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+'29'!J116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+'29'!J117</f>
        <v>5</v>
      </c>
      <c r="F117" s="71"/>
      <c r="G117" s="46">
        <f t="shared" si="20"/>
        <v>5</v>
      </c>
      <c r="H117" s="78">
        <v>1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+'29'!J125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+'29'!J131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+'29'!J133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+'29'!J154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3</v>
      </c>
      <c r="F163" s="71"/>
      <c r="G163" s="46">
        <f t="shared" si="27"/>
        <v>3</v>
      </c>
      <c r="H163" s="78">
        <v>0</v>
      </c>
      <c r="I163" s="76">
        <v>0</v>
      </c>
      <c r="J163" s="46">
        <f t="shared" si="28"/>
        <v>3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+'29'!J175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+'29'!J180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+'29'!J193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+'29'!J194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9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+'29'!J196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+'29'!J201</f>
        <v>10</v>
      </c>
      <c r="F201" s="71"/>
      <c r="G201" s="46">
        <f t="shared" si="27"/>
        <v>10</v>
      </c>
      <c r="H201" s="78">
        <v>0</v>
      </c>
      <c r="I201" s="76">
        <v>0</v>
      </c>
      <c r="J201" s="46">
        <f t="shared" si="28"/>
        <v>10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+'29'!J202</f>
        <v>6</v>
      </c>
      <c r="F202" s="71"/>
      <c r="G202" s="46">
        <f t="shared" si="27"/>
        <v>6</v>
      </c>
      <c r="H202" s="78">
        <v>0</v>
      </c>
      <c r="I202" s="76">
        <v>0</v>
      </c>
      <c r="J202" s="46">
        <f t="shared" si="28"/>
        <v>6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+'29'!J203</f>
        <v>5</v>
      </c>
      <c r="F203" s="71"/>
      <c r="G203" s="46">
        <f t="shared" si="27"/>
        <v>5</v>
      </c>
      <c r="H203" s="78">
        <v>0</v>
      </c>
      <c r="I203" s="76">
        <v>0</v>
      </c>
      <c r="J203" s="46">
        <f t="shared" si="28"/>
        <v>5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+'29'!J205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64" si="39">E235+F235</f>
        <v>0</v>
      </c>
      <c r="H235" s="78">
        <v>0</v>
      </c>
      <c r="I235" s="76">
        <v>0</v>
      </c>
      <c r="J235" s="46">
        <f t="shared" ref="J235:J26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+'29'!J245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+'29'!J251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15</v>
      </c>
      <c r="M251" s="65">
        <f t="shared" si="31"/>
        <v>0</v>
      </c>
      <c r="N251" s="17" t="s">
        <v>1448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1448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60</v>
      </c>
      <c r="M253" s="65">
        <f t="shared" si="31"/>
        <v>0</v>
      </c>
      <c r="N253" s="17" t="s">
        <v>1448</v>
      </c>
      <c r="O253" s="18"/>
      <c r="P253" s="23">
        <f t="shared" si="35"/>
        <v>0</v>
      </c>
      <c r="Q253" s="90"/>
      <c r="R253" s="43">
        <f t="shared" ref="R253:R263" si="45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60</v>
      </c>
      <c r="M254" s="65">
        <f t="shared" si="31"/>
        <v>0</v>
      </c>
      <c r="N254" s="17" t="s">
        <v>1448</v>
      </c>
      <c r="O254" s="18"/>
      <c r="P254" s="23">
        <f t="shared" si="35"/>
        <v>0</v>
      </c>
      <c r="Q254" s="90"/>
      <c r="R254" s="43">
        <f t="shared" si="45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1448</v>
      </c>
      <c r="O255" s="18"/>
      <c r="P255" s="23">
        <f t="shared" si="35"/>
        <v>0</v>
      </c>
      <c r="Q255" s="90"/>
      <c r="R255" s="43">
        <f t="shared" si="45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10</v>
      </c>
      <c r="M256" s="65">
        <f t="shared" si="31"/>
        <v>0</v>
      </c>
      <c r="N256" s="17" t="s">
        <v>1448</v>
      </c>
      <c r="O256" s="18"/>
      <c r="P256" s="23">
        <f t="shared" si="35"/>
        <v>0</v>
      </c>
      <c r="Q256" s="90"/>
      <c r="R256" s="43">
        <f t="shared" si="45"/>
        <v>0</v>
      </c>
    </row>
    <row r="257" spans="1:19" ht="25.5" x14ac:dyDescent="0.55000000000000004">
      <c r="A257" s="10"/>
      <c r="B257" s="10">
        <v>1004064</v>
      </c>
      <c r="C257" s="19" t="s">
        <v>1315</v>
      </c>
      <c r="D257" s="10" t="s">
        <v>434</v>
      </c>
      <c r="E257" s="64">
        <f>+'29'!J257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55</v>
      </c>
      <c r="M257" s="65">
        <f t="shared" si="31"/>
        <v>0</v>
      </c>
      <c r="N257" s="17" t="s">
        <v>1448</v>
      </c>
      <c r="O257" s="18"/>
      <c r="P257" s="23">
        <f t="shared" si="35"/>
        <v>0</v>
      </c>
      <c r="Q257" s="90"/>
      <c r="R257" s="43">
        <f t="shared" si="45"/>
        <v>0</v>
      </c>
    </row>
    <row r="258" spans="1:19" ht="25.5" x14ac:dyDescent="0.55000000000000004">
      <c r="A258" s="10"/>
      <c r="B258" s="10"/>
      <c r="C258" s="19"/>
      <c r="D258" s="10"/>
      <c r="E258" s="64">
        <f>+'29'!J258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/>
      <c r="N258" s="17" t="s">
        <v>16</v>
      </c>
      <c r="O258" s="18"/>
      <c r="P258" s="23">
        <f t="shared" si="35"/>
        <v>0</v>
      </c>
      <c r="Q258" s="90"/>
      <c r="R258" s="43">
        <f t="shared" si="45"/>
        <v>0</v>
      </c>
    </row>
    <row r="259" spans="1:19" ht="25.5" x14ac:dyDescent="0.55000000000000004">
      <c r="A259" s="10"/>
      <c r="B259" s="10"/>
      <c r="C259" s="19"/>
      <c r="D259" s="10"/>
      <c r="E259" s="64">
        <f>+'29'!J259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5"/>
        <v>0</v>
      </c>
    </row>
    <row r="260" spans="1:19" ht="25.5" x14ac:dyDescent="0.55000000000000004">
      <c r="A260" s="10"/>
      <c r="B260" s="10"/>
      <c r="C260" s="19"/>
      <c r="D260" s="10"/>
      <c r="E260" s="64">
        <f>+'29'!J260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5"/>
        <v>0</v>
      </c>
    </row>
    <row r="261" spans="1:19" ht="25.5" x14ac:dyDescent="0.55000000000000004">
      <c r="A261" s="10"/>
      <c r="B261" s="10"/>
      <c r="C261" s="19"/>
      <c r="D261" s="10"/>
      <c r="E261" s="64">
        <f>+'29'!J261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ref="M261" si="46">+L261*K261</f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45"/>
        <v>0</v>
      </c>
    </row>
    <row r="262" spans="1:19" ht="25.5" x14ac:dyDescent="0.55000000000000004">
      <c r="A262" s="10"/>
      <c r="B262" s="10"/>
      <c r="C262" s="19"/>
      <c r="D262" s="10"/>
      <c r="E262" s="64">
        <f>+'29'!J262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/>
      <c r="N262" s="17" t="s">
        <v>16</v>
      </c>
      <c r="O262" s="18"/>
      <c r="P262" s="23">
        <f t="shared" ref="P262:P264" si="47">SUM(M262-O262)</f>
        <v>0</v>
      </c>
      <c r="Q262" s="90"/>
      <c r="R262" s="43">
        <f t="shared" si="45"/>
        <v>0</v>
      </c>
    </row>
    <row r="263" spans="1:19" ht="25.5" x14ac:dyDescent="0.55000000000000004">
      <c r="A263" s="10"/>
      <c r="B263" s="10"/>
      <c r="C263" s="19"/>
      <c r="D263" s="10"/>
      <c r="E263" s="64">
        <f>+'29'!J263</f>
        <v>0</v>
      </c>
      <c r="F263" s="71"/>
      <c r="G263" s="46">
        <f t="shared" si="39"/>
        <v>0</v>
      </c>
      <c r="H263" s="78">
        <v>0</v>
      </c>
      <c r="I263" s="76"/>
      <c r="J263" s="46">
        <f t="shared" si="40"/>
        <v>0</v>
      </c>
      <c r="K263" s="72"/>
      <c r="L263" s="20"/>
      <c r="M263" s="65"/>
      <c r="N263" s="17" t="s">
        <v>16</v>
      </c>
      <c r="O263" s="18"/>
      <c r="P263" s="23">
        <f t="shared" si="47"/>
        <v>0</v>
      </c>
      <c r="Q263" s="90"/>
      <c r="R263" s="43">
        <f t="shared" si="45"/>
        <v>0</v>
      </c>
    </row>
    <row r="264" spans="1:19" ht="25.5" x14ac:dyDescent="0.55000000000000004">
      <c r="A264" s="10"/>
      <c r="B264" s="10"/>
      <c r="C264" s="19"/>
      <c r="D264" s="10"/>
      <c r="E264" s="64">
        <f>+'29'!J264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7"/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8">E265+F265</f>
        <v>0</v>
      </c>
      <c r="H265" s="78">
        <v>0</v>
      </c>
      <c r="I265" s="76">
        <v>0</v>
      </c>
      <c r="J265" s="46">
        <f t="shared" ref="J265" si="49">+G265-H265-K265-I265</f>
        <v>0</v>
      </c>
      <c r="K265" s="72"/>
      <c r="L265" s="20"/>
      <c r="M265" s="65">
        <f t="shared" ref="M265" si="50">+L265*K265</f>
        <v>0</v>
      </c>
      <c r="N265" s="17" t="s">
        <v>16</v>
      </c>
      <c r="O265" s="18"/>
      <c r="P265" s="23">
        <f t="shared" ref="P265" si="51">SUM(M265-O265)</f>
        <v>0</v>
      </c>
      <c r="Q265" s="90"/>
      <c r="R265" s="43">
        <f t="shared" ref="R265" si="52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733.66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2030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385</v>
      </c>
      <c r="O270" s="2">
        <v>60</v>
      </c>
      <c r="P270" s="2">
        <v>325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290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1355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1355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2"/>
  <sheetViews>
    <sheetView zoomScale="70" zoomScaleNormal="70" workbookViewId="0">
      <pane xSplit="10" ySplit="4" topLeftCell="K251" activePane="bottomRight" state="frozen"/>
      <selection activeCell="F262" sqref="F262"/>
      <selection pane="topRight" activeCell="F262" sqref="F262"/>
      <selection pane="bottomLeft" activeCell="F262" sqref="F262"/>
      <selection pane="bottomRight" activeCell="V270" sqref="V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+'30'!J5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+'30'!J6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1">
        <f t="shared" ref="P6:P69" si="3">SUM(M6-O6)</f>
        <v>100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+'30'!J7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40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+'30'!J11</f>
        <v>0</v>
      </c>
      <c r="F11" s="71">
        <v>8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+'30'!J15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1">
        <f t="shared" si="3"/>
        <v>25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+'30'!J18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+'30'!J20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+'30'!J22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+'30'!J28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21">
        <f t="shared" si="3"/>
        <v>200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+'30'!J31</f>
        <v>4</v>
      </c>
      <c r="F31" s="71">
        <v>5</v>
      </c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+'30'!J35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+'30'!J39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+'30'!J40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+'30'!J41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+'30'!J46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+'30'!J47</f>
        <v>0</v>
      </c>
      <c r="F47" s="71">
        <v>3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+'30'!J48</f>
        <v>0</v>
      </c>
      <c r="F48" s="71">
        <v>1</v>
      </c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+'30'!J49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+'30'!J50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+'30'!J53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+'30'!J55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+'30'!J57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+'30'!J58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+'30'!J62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+'30'!J65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+'30'!J66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+'30'!J74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+'30'!J77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+'30'!J80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+'30'!J81</f>
        <v>0</v>
      </c>
      <c r="F81" s="71">
        <v>3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+'30'!J99</f>
        <v>0</v>
      </c>
      <c r="F99" s="71">
        <v>2</v>
      </c>
      <c r="G99" s="46">
        <f t="shared" si="20"/>
        <v>2</v>
      </c>
      <c r="H99" s="78">
        <v>0</v>
      </c>
      <c r="I99" s="76">
        <v>0</v>
      </c>
      <c r="J99" s="46">
        <f t="shared" si="21"/>
        <v>0</v>
      </c>
      <c r="K99" s="72">
        <v>2</v>
      </c>
      <c r="L99" s="20">
        <v>45</v>
      </c>
      <c r="M99" s="65">
        <f t="shared" ref="M99:M105" si="22">+L99*K99</f>
        <v>90</v>
      </c>
      <c r="N99" s="17" t="s">
        <v>16</v>
      </c>
      <c r="O99" s="18"/>
      <c r="P99" s="121">
        <f t="shared" si="7"/>
        <v>90</v>
      </c>
      <c r="Q99" s="118">
        <v>20.350000000000001</v>
      </c>
      <c r="R99" s="43">
        <f t="shared" ref="R99:R105" si="23">+K99*Q99</f>
        <v>40.700000000000003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+'30'!J112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+'30'!J113</f>
        <v>5</v>
      </c>
      <c r="F113" s="71">
        <v>5</v>
      </c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+'30'!J115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+'30'!J116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+'30'!J117</f>
        <v>4</v>
      </c>
      <c r="F117" s="71">
        <v>5</v>
      </c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+'30'!J125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+'30'!J131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+'30'!J133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43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ref="P144:P172" si="27">SUM(M144-O144)</f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+'30'!J154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21">
        <f>SUM(M154-O154)</f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3</v>
      </c>
      <c r="F163" s="71"/>
      <c r="G163" s="46">
        <f t="shared" si="28"/>
        <v>3</v>
      </c>
      <c r="H163" s="78">
        <v>0</v>
      </c>
      <c r="I163" s="76">
        <v>0</v>
      </c>
      <c r="J163" s="46">
        <f t="shared" si="29"/>
        <v>3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96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+'30'!J174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+'30'!J175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4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64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3</v>
      </c>
      <c r="F178" s="71"/>
      <c r="G178" s="46">
        <f t="shared" si="28"/>
        <v>3</v>
      </c>
      <c r="H178" s="78">
        <v>0</v>
      </c>
      <c r="I178" s="76">
        <v>0</v>
      </c>
      <c r="J178" s="46">
        <f t="shared" si="29"/>
        <v>3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+'30'!J180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0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+'30'!J193</f>
        <v>2</v>
      </c>
      <c r="F193" s="71"/>
      <c r="G193" s="46">
        <f t="shared" si="28"/>
        <v>2</v>
      </c>
      <c r="H193" s="78">
        <v>0</v>
      </c>
      <c r="I193" s="76">
        <v>0</v>
      </c>
      <c r="J193" s="46">
        <f t="shared" si="29"/>
        <v>2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+'30'!J194</f>
        <v>9</v>
      </c>
      <c r="F194" s="71"/>
      <c r="G194" s="46">
        <f t="shared" si="28"/>
        <v>9</v>
      </c>
      <c r="H194" s="78">
        <v>0</v>
      </c>
      <c r="I194" s="76">
        <v>0</v>
      </c>
      <c r="J194" s="46">
        <f t="shared" si="29"/>
        <v>9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0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+'30'!J196</f>
        <v>5</v>
      </c>
      <c r="F196" s="71"/>
      <c r="G196" s="46">
        <f t="shared" si="28"/>
        <v>5</v>
      </c>
      <c r="H196" s="78">
        <v>0</v>
      </c>
      <c r="I196" s="76">
        <v>0</v>
      </c>
      <c r="J196" s="46">
        <f t="shared" si="29"/>
        <v>5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ref="P197:P264" si="37">SUM(M197-O197)</f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+'30'!J201</f>
        <v>10</v>
      </c>
      <c r="F201" s="71"/>
      <c r="G201" s="46">
        <f t="shared" si="28"/>
        <v>10</v>
      </c>
      <c r="H201" s="78">
        <v>0</v>
      </c>
      <c r="I201" s="76">
        <v>0</v>
      </c>
      <c r="J201" s="46">
        <f t="shared" si="29"/>
        <v>10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+'30'!J202</f>
        <v>6</v>
      </c>
      <c r="F202" s="71"/>
      <c r="G202" s="46">
        <f t="shared" si="28"/>
        <v>6</v>
      </c>
      <c r="H202" s="78">
        <v>0</v>
      </c>
      <c r="I202" s="76">
        <v>0</v>
      </c>
      <c r="J202" s="46">
        <f t="shared" si="29"/>
        <v>5</v>
      </c>
      <c r="K202" s="72">
        <v>1</v>
      </c>
      <c r="L202" s="20">
        <v>90</v>
      </c>
      <c r="M202" s="65">
        <f t="shared" si="33"/>
        <v>90</v>
      </c>
      <c r="N202" s="17" t="s">
        <v>16</v>
      </c>
      <c r="O202" s="18"/>
      <c r="P202" s="121">
        <f t="shared" si="37"/>
        <v>90</v>
      </c>
      <c r="Q202" s="90">
        <v>60</v>
      </c>
      <c r="R202" s="43">
        <f t="shared" si="34"/>
        <v>60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+'30'!J203</f>
        <v>5</v>
      </c>
      <c r="F203" s="71"/>
      <c r="G203" s="46">
        <f t="shared" si="28"/>
        <v>5</v>
      </c>
      <c r="H203" s="78">
        <v>0</v>
      </c>
      <c r="I203" s="76">
        <v>0</v>
      </c>
      <c r="J203" s="46">
        <f t="shared" si="29"/>
        <v>5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+'30'!J205</f>
        <v>6</v>
      </c>
      <c r="F205" s="71"/>
      <c r="G205" s="46">
        <f t="shared" si="28"/>
        <v>6</v>
      </c>
      <c r="H205" s="78">
        <v>0</v>
      </c>
      <c r="I205" s="76">
        <v>0</v>
      </c>
      <c r="J205" s="46">
        <f t="shared" si="29"/>
        <v>6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34" si="39">E231+F231</f>
        <v>0</v>
      </c>
      <c r="H231" s="78">
        <v>0</v>
      </c>
      <c r="I231" s="76">
        <v>0</v>
      </c>
      <c r="J231" s="46">
        <f t="shared" ref="J231:J234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64" si="41">E235+F235</f>
        <v>0</v>
      </c>
      <c r="H235" s="78">
        <v>0</v>
      </c>
      <c r="I235" s="76">
        <v>0</v>
      </c>
      <c r="J235" s="46">
        <f t="shared" ref="J235:J26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+'30'!J244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+'30'!J245</f>
        <v>3</v>
      </c>
      <c r="F245" s="71"/>
      <c r="G245" s="46">
        <f t="shared" si="41"/>
        <v>3</v>
      </c>
      <c r="H245" s="78">
        <v>0</v>
      </c>
      <c r="I245" s="76">
        <v>0</v>
      </c>
      <c r="J245" s="46">
        <f t="shared" si="42"/>
        <v>1</v>
      </c>
      <c r="K245" s="72">
        <v>2</v>
      </c>
      <c r="L245" s="20">
        <v>40</v>
      </c>
      <c r="M245" s="65">
        <f t="shared" si="46"/>
        <v>80</v>
      </c>
      <c r="N245" s="17" t="s">
        <v>16</v>
      </c>
      <c r="O245" s="18">
        <v>65</v>
      </c>
      <c r="P245" s="121">
        <f t="shared" si="47"/>
        <v>15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+'30'!J246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+'30'!J248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20060019</v>
      </c>
      <c r="C251" s="19" t="s">
        <v>1446</v>
      </c>
      <c r="D251" s="10" t="s">
        <v>434</v>
      </c>
      <c r="E251" s="64">
        <f>+'30'!J251</f>
        <v>1</v>
      </c>
      <c r="F251" s="71"/>
      <c r="G251" s="46">
        <f t="shared" si="41"/>
        <v>1</v>
      </c>
      <c r="H251" s="78">
        <v>0</v>
      </c>
      <c r="I251" s="76">
        <v>0</v>
      </c>
      <c r="J251" s="46">
        <f t="shared" si="42"/>
        <v>1</v>
      </c>
      <c r="K251" s="72"/>
      <c r="L251" s="20">
        <v>15</v>
      </c>
      <c r="M251" s="65">
        <f t="shared" si="33"/>
        <v>0</v>
      </c>
      <c r="N251" s="17" t="s">
        <v>1448</v>
      </c>
      <c r="O251" s="18"/>
      <c r="P251" s="23">
        <f t="shared" si="37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1447</v>
      </c>
      <c r="D252" s="10" t="s">
        <v>434</v>
      </c>
      <c r="E252" s="64">
        <f>+'30'!J252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15</v>
      </c>
      <c r="M252" s="65">
        <f t="shared" si="33"/>
        <v>0</v>
      </c>
      <c r="N252" s="17" t="s">
        <v>1448</v>
      </c>
      <c r="O252" s="18"/>
      <c r="P252" s="23">
        <f t="shared" si="37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1114501</v>
      </c>
      <c r="C253" s="19" t="s">
        <v>1450</v>
      </c>
      <c r="D253" s="10" t="s">
        <v>434</v>
      </c>
      <c r="E253" s="64">
        <f>+'30'!J253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60</v>
      </c>
      <c r="M253" s="65">
        <f t="shared" si="33"/>
        <v>0</v>
      </c>
      <c r="N253" s="17" t="s">
        <v>1448</v>
      </c>
      <c r="O253" s="18"/>
      <c r="P253" s="23">
        <f t="shared" ref="P253:P263" si="49">SUM(M253-O253)</f>
        <v>0</v>
      </c>
      <c r="Q253" s="90"/>
      <c r="R253" s="43">
        <f t="shared" si="34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1451</v>
      </c>
      <c r="D254" s="10" t="s">
        <v>434</v>
      </c>
      <c r="E254" s="64">
        <f>+'30'!J254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60</v>
      </c>
      <c r="M254" s="65">
        <f t="shared" si="33"/>
        <v>0</v>
      </c>
      <c r="N254" s="17" t="s">
        <v>1448</v>
      </c>
      <c r="O254" s="18"/>
      <c r="P254" s="23">
        <f t="shared" si="49"/>
        <v>0</v>
      </c>
      <c r="Q254" s="90"/>
      <c r="R254" s="43">
        <f t="shared" si="34"/>
        <v>0</v>
      </c>
    </row>
    <row r="255" spans="1:18" ht="25.5" x14ac:dyDescent="0.55000000000000004">
      <c r="A255" s="10"/>
      <c r="B255" s="10">
        <v>1114501</v>
      </c>
      <c r="C255" s="19" t="s">
        <v>1452</v>
      </c>
      <c r="D255" s="10" t="s">
        <v>434</v>
      </c>
      <c r="E255" s="64">
        <f>+'30'!J255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>
        <v>60</v>
      </c>
      <c r="M255" s="65">
        <f t="shared" si="33"/>
        <v>0</v>
      </c>
      <c r="N255" s="17" t="s">
        <v>1448</v>
      </c>
      <c r="O255" s="18"/>
      <c r="P255" s="23">
        <f t="shared" si="49"/>
        <v>0</v>
      </c>
      <c r="Q255" s="90"/>
      <c r="R255" s="43">
        <f t="shared" si="34"/>
        <v>0</v>
      </c>
    </row>
    <row r="256" spans="1:18" ht="25.5" x14ac:dyDescent="0.55000000000000004">
      <c r="A256" s="10"/>
      <c r="B256" s="10">
        <v>20059085</v>
      </c>
      <c r="C256" s="19" t="s">
        <v>1453</v>
      </c>
      <c r="D256" s="10" t="s">
        <v>434</v>
      </c>
      <c r="E256" s="64">
        <f>+'30'!J256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>
        <v>10</v>
      </c>
      <c r="M256" s="65">
        <f t="shared" si="33"/>
        <v>0</v>
      </c>
      <c r="N256" s="17" t="s">
        <v>1448</v>
      </c>
      <c r="O256" s="18"/>
      <c r="P256" s="23">
        <f t="shared" si="49"/>
        <v>0</v>
      </c>
      <c r="Q256" s="90"/>
      <c r="R256" s="43">
        <f t="shared" si="34"/>
        <v>0</v>
      </c>
    </row>
    <row r="257" spans="1:19" ht="25.5" x14ac:dyDescent="0.55000000000000004">
      <c r="A257" s="10"/>
      <c r="B257" s="10">
        <v>1004064</v>
      </c>
      <c r="C257" s="19" t="s">
        <v>1315</v>
      </c>
      <c r="D257" s="10" t="s">
        <v>434</v>
      </c>
      <c r="E257" s="64">
        <f>+'30'!J257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si="42"/>
        <v>0</v>
      </c>
      <c r="K257" s="72"/>
      <c r="L257" s="20">
        <v>55</v>
      </c>
      <c r="M257" s="65">
        <f t="shared" si="33"/>
        <v>0</v>
      </c>
      <c r="N257" s="17" t="s">
        <v>1448</v>
      </c>
      <c r="O257" s="18"/>
      <c r="P257" s="23">
        <f t="shared" si="49"/>
        <v>0</v>
      </c>
      <c r="Q257" s="90"/>
      <c r="R257" s="43">
        <f t="shared" si="34"/>
        <v>0</v>
      </c>
    </row>
    <row r="258" spans="1:19" ht="25.5" x14ac:dyDescent="0.55000000000000004">
      <c r="A258" s="10"/>
      <c r="B258" s="10"/>
      <c r="C258" s="19"/>
      <c r="D258" s="10"/>
      <c r="E258" s="64">
        <f>+'30'!J258</f>
        <v>0</v>
      </c>
      <c r="F258" s="71"/>
      <c r="G258" s="46">
        <f t="shared" si="41"/>
        <v>0</v>
      </c>
      <c r="H258" s="78">
        <v>0</v>
      </c>
      <c r="I258" s="76"/>
      <c r="J258" s="46">
        <f t="shared" si="42"/>
        <v>0</v>
      </c>
      <c r="K258" s="72"/>
      <c r="L258" s="20"/>
      <c r="M258" s="65">
        <f t="shared" si="33"/>
        <v>0</v>
      </c>
      <c r="N258" s="17"/>
      <c r="O258" s="18"/>
      <c r="P258" s="23">
        <f t="shared" si="49"/>
        <v>0</v>
      </c>
      <c r="Q258" s="90"/>
      <c r="R258" s="43">
        <f t="shared" si="34"/>
        <v>0</v>
      </c>
    </row>
    <row r="259" spans="1:19" ht="25.5" x14ac:dyDescent="0.55000000000000004">
      <c r="A259" s="10"/>
      <c r="B259" s="10"/>
      <c r="C259" s="19"/>
      <c r="D259" s="10"/>
      <c r="E259" s="64">
        <f>+'30'!J259</f>
        <v>0</v>
      </c>
      <c r="F259" s="71"/>
      <c r="G259" s="46">
        <f t="shared" si="41"/>
        <v>0</v>
      </c>
      <c r="H259" s="78">
        <v>0</v>
      </c>
      <c r="I259" s="76">
        <v>0</v>
      </c>
      <c r="J259" s="46">
        <f t="shared" si="42"/>
        <v>0</v>
      </c>
      <c r="K259" s="72"/>
      <c r="L259" s="20"/>
      <c r="M259" s="65">
        <f t="shared" si="33"/>
        <v>0</v>
      </c>
      <c r="N259" s="17" t="s">
        <v>16</v>
      </c>
      <c r="O259" s="18"/>
      <c r="P259" s="23">
        <f t="shared" si="49"/>
        <v>0</v>
      </c>
      <c r="Q259" s="90"/>
      <c r="R259" s="43">
        <f t="shared" si="34"/>
        <v>0</v>
      </c>
    </row>
    <row r="260" spans="1:19" ht="25.5" x14ac:dyDescent="0.55000000000000004">
      <c r="A260" s="10"/>
      <c r="B260" s="10"/>
      <c r="C260" s="19"/>
      <c r="D260" s="10"/>
      <c r="E260" s="64">
        <f>+'30'!J260</f>
        <v>0</v>
      </c>
      <c r="F260" s="71"/>
      <c r="G260" s="46">
        <f t="shared" si="41"/>
        <v>0</v>
      </c>
      <c r="H260" s="78">
        <v>0</v>
      </c>
      <c r="I260" s="76">
        <v>0</v>
      </c>
      <c r="J260" s="46">
        <f t="shared" si="42"/>
        <v>0</v>
      </c>
      <c r="K260" s="72"/>
      <c r="L260" s="20"/>
      <c r="M260" s="65">
        <f t="shared" si="33"/>
        <v>0</v>
      </c>
      <c r="N260" s="17" t="s">
        <v>16</v>
      </c>
      <c r="O260" s="18"/>
      <c r="P260" s="23">
        <f t="shared" si="49"/>
        <v>0</v>
      </c>
      <c r="Q260" s="90"/>
      <c r="R260" s="43">
        <f t="shared" si="34"/>
        <v>0</v>
      </c>
    </row>
    <row r="261" spans="1:19" ht="25.5" x14ac:dyDescent="0.55000000000000004">
      <c r="A261" s="10"/>
      <c r="B261" s="10"/>
      <c r="C261" s="19"/>
      <c r="D261" s="10"/>
      <c r="E261" s="64">
        <f>+'30'!J261</f>
        <v>0</v>
      </c>
      <c r="F261" s="71"/>
      <c r="G261" s="46">
        <f t="shared" si="41"/>
        <v>0</v>
      </c>
      <c r="H261" s="78">
        <v>0</v>
      </c>
      <c r="I261" s="76">
        <v>0</v>
      </c>
      <c r="J261" s="46">
        <f t="shared" si="42"/>
        <v>0</v>
      </c>
      <c r="K261" s="72"/>
      <c r="L261" s="20"/>
      <c r="M261" s="65">
        <f t="shared" si="33"/>
        <v>0</v>
      </c>
      <c r="N261" s="17" t="s">
        <v>16</v>
      </c>
      <c r="O261" s="18"/>
      <c r="P261" s="23">
        <f t="shared" si="49"/>
        <v>0</v>
      </c>
      <c r="Q261" s="90"/>
      <c r="R261" s="43">
        <f t="shared" si="34"/>
        <v>0</v>
      </c>
    </row>
    <row r="262" spans="1:19" ht="25.5" x14ac:dyDescent="0.55000000000000004">
      <c r="A262" s="10"/>
      <c r="B262" s="10"/>
      <c r="C262" s="19"/>
      <c r="D262" s="10"/>
      <c r="E262" s="64">
        <f>+'30'!J262</f>
        <v>0</v>
      </c>
      <c r="F262" s="71"/>
      <c r="G262" s="46">
        <f t="shared" si="41"/>
        <v>0</v>
      </c>
      <c r="H262" s="78">
        <v>0</v>
      </c>
      <c r="I262" s="76"/>
      <c r="J262" s="46">
        <f t="shared" si="42"/>
        <v>0</v>
      </c>
      <c r="K262" s="72"/>
      <c r="L262" s="20"/>
      <c r="M262" s="65">
        <f t="shared" si="33"/>
        <v>0</v>
      </c>
      <c r="N262" s="17"/>
      <c r="O262" s="18"/>
      <c r="P262" s="23">
        <f t="shared" si="49"/>
        <v>0</v>
      </c>
      <c r="Q262" s="90"/>
      <c r="R262" s="43">
        <f t="shared" si="34"/>
        <v>0</v>
      </c>
    </row>
    <row r="263" spans="1:19" ht="25.5" x14ac:dyDescent="0.55000000000000004">
      <c r="A263" s="10"/>
      <c r="B263" s="10"/>
      <c r="C263" s="19"/>
      <c r="D263" s="10"/>
      <c r="E263" s="64">
        <f>+'30'!J263</f>
        <v>0</v>
      </c>
      <c r="F263" s="71"/>
      <c r="G263" s="46">
        <f t="shared" si="41"/>
        <v>0</v>
      </c>
      <c r="H263" s="78">
        <v>0</v>
      </c>
      <c r="I263" s="76"/>
      <c r="J263" s="46">
        <f t="shared" si="42"/>
        <v>0</v>
      </c>
      <c r="K263" s="72"/>
      <c r="L263" s="20"/>
      <c r="M263" s="65">
        <f t="shared" si="33"/>
        <v>0</v>
      </c>
      <c r="N263" s="17"/>
      <c r="O263" s="18"/>
      <c r="P263" s="23">
        <f t="shared" si="49"/>
        <v>0</v>
      </c>
      <c r="Q263" s="90"/>
      <c r="R263" s="43">
        <f t="shared" si="34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1"/>
        <v>0</v>
      </c>
      <c r="H264" s="78">
        <v>0</v>
      </c>
      <c r="I264" s="76">
        <v>0</v>
      </c>
      <c r="J264" s="46">
        <f t="shared" si="42"/>
        <v>0</v>
      </c>
      <c r="K264" s="72"/>
      <c r="L264" s="20"/>
      <c r="M264" s="65">
        <f t="shared" si="33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4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515.54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1470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455</v>
      </c>
      <c r="O270" s="2">
        <v>50</v>
      </c>
      <c r="P270" s="2">
        <v>100</v>
      </c>
      <c r="Q270" s="2">
        <v>85</v>
      </c>
      <c r="R270" s="2">
        <v>220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367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648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648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1" t="s">
        <v>242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 x14ac:dyDescent="0.55000000000000004">
      <c r="A3" s="183" t="s">
        <v>1</v>
      </c>
      <c r="B3" s="183" t="s">
        <v>2</v>
      </c>
      <c r="C3" s="184" t="s">
        <v>3</v>
      </c>
      <c r="D3" s="184" t="s">
        <v>4</v>
      </c>
      <c r="E3" s="184" t="s">
        <v>5</v>
      </c>
      <c r="F3" s="4" t="s">
        <v>6</v>
      </c>
      <c r="G3" s="186" t="s">
        <v>7</v>
      </c>
      <c r="H3" s="188" t="s">
        <v>8</v>
      </c>
      <c r="I3" s="189"/>
      <c r="J3" s="190"/>
      <c r="K3" s="191" t="s">
        <v>9</v>
      </c>
      <c r="L3" s="178" t="s">
        <v>10</v>
      </c>
      <c r="O3" s="183" t="s">
        <v>1</v>
      </c>
      <c r="P3" s="183" t="s">
        <v>2</v>
      </c>
      <c r="Q3" s="184" t="s">
        <v>3</v>
      </c>
      <c r="R3" s="184" t="s">
        <v>4</v>
      </c>
      <c r="S3" s="184" t="s">
        <v>5</v>
      </c>
      <c r="T3" s="4" t="s">
        <v>6</v>
      </c>
      <c r="U3" s="186" t="s">
        <v>7</v>
      </c>
      <c r="V3" s="188" t="s">
        <v>8</v>
      </c>
      <c r="W3" s="189"/>
      <c r="X3" s="190"/>
      <c r="Y3" s="191" t="s">
        <v>9</v>
      </c>
      <c r="Z3" s="178" t="s">
        <v>10</v>
      </c>
    </row>
    <row r="4" spans="1:26" s="5" customFormat="1" ht="27" thickBot="1" x14ac:dyDescent="0.6">
      <c r="A4" s="183"/>
      <c r="B4" s="183"/>
      <c r="C4" s="185"/>
      <c r="D4" s="185"/>
      <c r="E4" s="185"/>
      <c r="F4" s="6" t="s">
        <v>11</v>
      </c>
      <c r="G4" s="187"/>
      <c r="H4" s="7" t="s">
        <v>12</v>
      </c>
      <c r="I4" s="8" t="s">
        <v>13</v>
      </c>
      <c r="J4" s="9" t="s">
        <v>14</v>
      </c>
      <c r="K4" s="192"/>
      <c r="L4" s="178"/>
      <c r="O4" s="183"/>
      <c r="P4" s="183"/>
      <c r="Q4" s="185"/>
      <c r="R4" s="185"/>
      <c r="S4" s="185"/>
      <c r="T4" s="6" t="s">
        <v>11</v>
      </c>
      <c r="U4" s="187"/>
      <c r="V4" s="7" t="s">
        <v>12</v>
      </c>
      <c r="W4" s="8" t="s">
        <v>13</v>
      </c>
      <c r="X4" s="9" t="s">
        <v>14</v>
      </c>
      <c r="Y4" s="192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3" t="s">
        <v>119</v>
      </c>
      <c r="Q107" s="194"/>
      <c r="R107" s="194"/>
      <c r="S107" s="194"/>
      <c r="T107" s="194"/>
      <c r="U107" s="194"/>
      <c r="V107" s="194"/>
      <c r="W107" s="195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6" t="s">
        <v>203</v>
      </c>
      <c r="J208" s="19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6" t="s">
        <v>205</v>
      </c>
      <c r="J210" s="197"/>
      <c r="K210" s="36">
        <v>0</v>
      </c>
    </row>
    <row r="211" spans="1:11" ht="25.5" x14ac:dyDescent="0.55000000000000004">
      <c r="A211" s="1"/>
      <c r="C211" s="31"/>
      <c r="E211" s="31"/>
      <c r="G211" s="31"/>
      <c r="I211" s="196" t="s">
        <v>206</v>
      </c>
      <c r="J211" s="197"/>
      <c r="K211" s="36">
        <v>0</v>
      </c>
    </row>
    <row r="212" spans="1:11" ht="25.5" x14ac:dyDescent="0.55000000000000004">
      <c r="A212" s="1"/>
      <c r="C212" s="31"/>
      <c r="E212" s="31"/>
      <c r="G212" s="31"/>
      <c r="I212" s="196" t="s">
        <v>207</v>
      </c>
      <c r="J212" s="19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6" t="s">
        <v>208</v>
      </c>
      <c r="J213" s="19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6" t="s">
        <v>209</v>
      </c>
      <c r="J214" s="197"/>
      <c r="K214" s="37">
        <v>0</v>
      </c>
    </row>
    <row r="215" spans="1:11" ht="25.5" x14ac:dyDescent="0.55000000000000004">
      <c r="A215" s="1"/>
      <c r="C215" s="31"/>
      <c r="E215" s="31"/>
      <c r="G215" s="31"/>
      <c r="I215" s="196" t="s">
        <v>210</v>
      </c>
      <c r="J215" s="197"/>
      <c r="K215" s="33">
        <f>+K214-K213</f>
        <v>0</v>
      </c>
    </row>
    <row r="216" spans="1:11" ht="25.5" x14ac:dyDescent="0.55000000000000004">
      <c r="G216" s="2"/>
      <c r="I216" s="196" t="s">
        <v>211</v>
      </c>
      <c r="J216" s="19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2025-08-01T06:02:45Z</cp:lastPrinted>
  <dcterms:created xsi:type="dcterms:W3CDTF">2023-12-01T06:41:03Z</dcterms:created>
  <dcterms:modified xsi:type="dcterms:W3CDTF">2025-08-02T04:57:21Z</dcterms:modified>
</cp:coreProperties>
</file>