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C5D9CD0B-0225-44DB-A6E1-4C8DC607191F}" xr6:coauthVersionLast="47" xr6:coauthVersionMax="47" xr10:uidLastSave="{00000000-0000-0000-0000-000000000000}"/>
  <bookViews>
    <workbookView xWindow="1170" yWindow="1170" windowWidth="23310" windowHeight="13230" tabRatio="936" firstSheet="3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'1'!$A$1:$S$274</definedName>
    <definedName name="_xlnm._FilterDatabase" localSheetId="13" hidden="1">'10'!$A$1:$S$274</definedName>
    <definedName name="_xlnm._FilterDatabase" localSheetId="14" hidden="1">'11'!$A$1:$S$274</definedName>
    <definedName name="_xlnm._FilterDatabase" localSheetId="15" hidden="1">'12'!$A$1:$S$274</definedName>
    <definedName name="_xlnm._FilterDatabase" localSheetId="16" hidden="1">'13'!$A$1:$S$274</definedName>
    <definedName name="_xlnm._FilterDatabase" localSheetId="17" hidden="1">'14'!$A$1:$S$274</definedName>
    <definedName name="_xlnm._FilterDatabase" localSheetId="18" hidden="1">'15'!$A$1:$S$274</definedName>
    <definedName name="_xlnm._FilterDatabase" localSheetId="19" hidden="1">'16'!$A$1:$S$275</definedName>
    <definedName name="_xlnm._FilterDatabase" localSheetId="20" hidden="1">'17'!$A$1:$S$274</definedName>
    <definedName name="_xlnm._FilterDatabase" localSheetId="21" hidden="1">'18'!$A$1:$S$274</definedName>
    <definedName name="_xlnm._FilterDatabase" localSheetId="22" hidden="1">'19'!$A$1:$S$274</definedName>
    <definedName name="_xlnm._FilterDatabase" localSheetId="5" hidden="1">'2'!$A$1:$S$274</definedName>
    <definedName name="_xlnm._FilterDatabase" localSheetId="23" hidden="1">'20'!$A$1:$S$274</definedName>
    <definedName name="_xlnm._FilterDatabase" localSheetId="24" hidden="1">'21'!$A$1:$S$274</definedName>
    <definedName name="_xlnm._FilterDatabase" localSheetId="25" hidden="1">'22'!$A$1:$S$274</definedName>
    <definedName name="_xlnm._FilterDatabase" localSheetId="26" hidden="1">'23'!$A$1:$S$274</definedName>
    <definedName name="_xlnm._FilterDatabase" localSheetId="27" hidden="1">'24'!$A$1:$S$274</definedName>
    <definedName name="_xlnm._FilterDatabase" localSheetId="28" hidden="1">'25'!$A$1:$S$274</definedName>
    <definedName name="_xlnm._FilterDatabase" localSheetId="29" hidden="1">'26'!$A$1:$S$274</definedName>
    <definedName name="_xlnm._FilterDatabase" localSheetId="30" hidden="1">'27'!$A$1:$S$274</definedName>
    <definedName name="_xlnm._FilterDatabase" localSheetId="31" hidden="1">'28'!$A$1:$S$274</definedName>
    <definedName name="_xlnm._FilterDatabase" localSheetId="32" hidden="1">'29'!$A$1:$S$274</definedName>
    <definedName name="_xlnm._FilterDatabase" localSheetId="6" hidden="1">'3'!$A$1:$S$274</definedName>
    <definedName name="_xlnm._FilterDatabase" localSheetId="33" hidden="1">'30'!$A$1:$S$274</definedName>
    <definedName name="_xlnm._FilterDatabase" localSheetId="35" hidden="1">'31'!$A$1:$Y$216</definedName>
    <definedName name="_xlnm._FilterDatabase" localSheetId="34" hidden="1">'31.'!$A$1:$S$274</definedName>
    <definedName name="_xlnm._FilterDatabase" localSheetId="7" hidden="1">'4'!$A$1:$S$274</definedName>
    <definedName name="_xlnm._FilterDatabase" localSheetId="8" hidden="1">'5'!$A$1:$S$274</definedName>
    <definedName name="_xlnm._FilterDatabase" localSheetId="9" hidden="1">'6'!$A$1:$S$274</definedName>
    <definedName name="_xlnm._FilterDatabase" localSheetId="10" hidden="1">'7'!$A$1:$S$274</definedName>
    <definedName name="_xlnm._FilterDatabase" localSheetId="11" hidden="1">'8'!$A$1:$S$274</definedName>
    <definedName name="_xlnm._FilterDatabase" localSheetId="12" hidden="1">'9'!$A$1:$S$274</definedName>
    <definedName name="_xlnm._FilterDatabase" localSheetId="0" hidden="1">'DATA POS'!$A$1:$J$536</definedName>
    <definedName name="_xlnm._FilterDatabase" localSheetId="3" hidden="1">ยกมา!$A$1:$S$274</definedName>
    <definedName name="_xlnm._FilterDatabase" localSheetId="2" hidden="1">สรุป!$A$4:$AC$272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5" i="8" l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J253" i="107"/>
  <c r="J256" i="107"/>
  <c r="G251" i="107"/>
  <c r="G252" i="107"/>
  <c r="J252" i="107" s="1"/>
  <c r="G253" i="107"/>
  <c r="G254" i="107"/>
  <c r="J254" i="107" s="1"/>
  <c r="G255" i="107"/>
  <c r="J255" i="107" s="1"/>
  <c r="G256" i="107"/>
  <c r="G257" i="107"/>
  <c r="J257" i="107" s="1"/>
  <c r="G258" i="107"/>
  <c r="J258" i="107" s="1"/>
  <c r="G259" i="107"/>
  <c r="J259" i="107" s="1"/>
  <c r="G260" i="107"/>
  <c r="J260" i="107" s="1"/>
  <c r="G261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261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5" i="107"/>
  <c r="N270" i="106"/>
  <c r="R255" i="106"/>
  <c r="R256" i="106"/>
  <c r="R257" i="106"/>
  <c r="R258" i="106"/>
  <c r="R259" i="106"/>
  <c r="R260" i="106"/>
  <c r="R261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G254" i="106" s="1"/>
  <c r="J254" i="106" s="1"/>
  <c r="E255" i="106"/>
  <c r="E256" i="106"/>
  <c r="E257" i="106"/>
  <c r="E258" i="106"/>
  <c r="E259" i="106"/>
  <c r="E260" i="106"/>
  <c r="E261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P254" i="93"/>
  <c r="P255" i="93"/>
  <c r="P256" i="93"/>
  <c r="P257" i="93"/>
  <c r="P258" i="93"/>
  <c r="P259" i="93"/>
  <c r="P260" i="93"/>
  <c r="K249" i="8"/>
  <c r="K250" i="8"/>
  <c r="K251" i="8"/>
  <c r="K252" i="8"/>
  <c r="K253" i="8"/>
  <c r="K254" i="8"/>
  <c r="K255" i="8"/>
  <c r="K256" i="8"/>
  <c r="P256" i="8" s="1"/>
  <c r="K257" i="8"/>
  <c r="K258" i="8"/>
  <c r="K259" i="8"/>
  <c r="K260" i="8"/>
  <c r="P260" i="8" s="1"/>
  <c r="K261" i="8"/>
  <c r="K262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F249" i="8"/>
  <c r="F250" i="8"/>
  <c r="J250" i="8" s="1"/>
  <c r="F251" i="8"/>
  <c r="F252" i="8"/>
  <c r="F253" i="8"/>
  <c r="F254" i="8"/>
  <c r="F255" i="8"/>
  <c r="F256" i="8"/>
  <c r="F257" i="8"/>
  <c r="F258" i="8"/>
  <c r="F259" i="8"/>
  <c r="F260" i="8"/>
  <c r="F261" i="8"/>
  <c r="F262" i="8"/>
  <c r="G251" i="106"/>
  <c r="G252" i="106"/>
  <c r="J252" i="106" s="1"/>
  <c r="G253" i="106"/>
  <c r="J253" i="106" s="1"/>
  <c r="G255" i="106"/>
  <c r="J255" i="106" s="1"/>
  <c r="G256" i="106"/>
  <c r="J256" i="106" s="1"/>
  <c r="G257" i="106"/>
  <c r="J257" i="106" s="1"/>
  <c r="G258" i="106"/>
  <c r="J258" i="106" s="1"/>
  <c r="G259" i="106"/>
  <c r="J259" i="106" s="1"/>
  <c r="G260" i="106"/>
  <c r="J260" i="106" s="1"/>
  <c r="G261" i="106"/>
  <c r="J261" i="106" s="1"/>
  <c r="P256" i="105"/>
  <c r="P257" i="105"/>
  <c r="P258" i="105"/>
  <c r="P259" i="105"/>
  <c r="P260" i="105"/>
  <c r="E255" i="105"/>
  <c r="E256" i="105"/>
  <c r="E257" i="105"/>
  <c r="E258" i="105"/>
  <c r="E259" i="105"/>
  <c r="E260" i="105"/>
  <c r="E261" i="105"/>
  <c r="E252" i="77"/>
  <c r="E253" i="77"/>
  <c r="E254" i="77"/>
  <c r="E255" i="77"/>
  <c r="E256" i="77"/>
  <c r="E257" i="77"/>
  <c r="E258" i="77"/>
  <c r="E259" i="77"/>
  <c r="E260" i="77"/>
  <c r="E261" i="77"/>
  <c r="E262" i="77"/>
  <c r="G255" i="74"/>
  <c r="G256" i="74"/>
  <c r="G257" i="74"/>
  <c r="G258" i="74"/>
  <c r="G259" i="74"/>
  <c r="G260" i="74"/>
  <c r="G261" i="74"/>
  <c r="G262" i="74"/>
  <c r="P255" i="8"/>
  <c r="P259" i="8"/>
  <c r="P261" i="8"/>
  <c r="P253" i="8"/>
  <c r="M259" i="106"/>
  <c r="M259" i="8" s="1"/>
  <c r="P259" i="106"/>
  <c r="M258" i="106"/>
  <c r="P258" i="106"/>
  <c r="M257" i="106"/>
  <c r="M257" i="8" s="1"/>
  <c r="M258" i="8" l="1"/>
  <c r="J260" i="8"/>
  <c r="J252" i="8"/>
  <c r="G260" i="8"/>
  <c r="J259" i="8"/>
  <c r="J258" i="8"/>
  <c r="P257" i="106"/>
  <c r="J251" i="8"/>
  <c r="J255" i="8"/>
  <c r="J261" i="8"/>
  <c r="J253" i="8"/>
  <c r="J256" i="8"/>
  <c r="G259" i="8"/>
  <c r="J257" i="8"/>
  <c r="J254" i="8"/>
  <c r="P257" i="8"/>
  <c r="P254" i="8"/>
  <c r="G257" i="8"/>
  <c r="G258" i="8"/>
  <c r="P258" i="8"/>
  <c r="E262" i="105" l="1"/>
  <c r="G256" i="105" l="1"/>
  <c r="J256" i="105" s="1"/>
  <c r="E253" i="103"/>
  <c r="G253" i="103" s="1"/>
  <c r="J253" i="103" s="1"/>
  <c r="E253" i="104" s="1"/>
  <c r="G253" i="104" s="1"/>
  <c r="J253" i="104" s="1"/>
  <c r="E253" i="105" s="1"/>
  <c r="G253" i="105" s="1"/>
  <c r="J253" i="105" s="1"/>
  <c r="E254" i="103"/>
  <c r="G254" i="103" s="1"/>
  <c r="J254" i="103" s="1"/>
  <c r="E254" i="104" s="1"/>
  <c r="G254" i="104" s="1"/>
  <c r="J254" i="104" s="1"/>
  <c r="E254" i="105" s="1"/>
  <c r="G254" i="105" s="1"/>
  <c r="J254" i="105" s="1"/>
  <c r="E255" i="103"/>
  <c r="G255" i="103" s="1"/>
  <c r="J255" i="103" s="1"/>
  <c r="E255" i="104" s="1"/>
  <c r="G255" i="104" s="1"/>
  <c r="J255" i="104" s="1"/>
  <c r="G255" i="105" s="1"/>
  <c r="J255" i="105" s="1"/>
  <c r="E253" i="99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E254" i="99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E255" i="99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E253" i="94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E254" i="94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E255" i="94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61" i="90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J249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G249" i="8" l="1"/>
  <c r="P247" i="8"/>
  <c r="P248" i="8"/>
  <c r="P249" i="8"/>
  <c r="P250" i="8"/>
  <c r="P251" i="8"/>
  <c r="P252" i="8"/>
  <c r="M252" i="87"/>
  <c r="P252" i="87" s="1"/>
  <c r="M252" i="88"/>
  <c r="P252" i="88" s="1"/>
  <c r="M252" i="89"/>
  <c r="M252" i="90"/>
  <c r="P252" i="90" s="1"/>
  <c r="M252" i="91"/>
  <c r="P252" i="91" s="1"/>
  <c r="M252" i="92"/>
  <c r="P252" i="92" s="1"/>
  <c r="M252" i="93"/>
  <c r="P252" i="93" s="1"/>
  <c r="M252" i="94"/>
  <c r="P252" i="94" s="1"/>
  <c r="M252" i="95"/>
  <c r="P252" i="95" s="1"/>
  <c r="M252" i="96"/>
  <c r="P252" i="96" s="1"/>
  <c r="M252" i="97"/>
  <c r="P252" i="97" s="1"/>
  <c r="M252" i="98"/>
  <c r="P252" i="98" s="1"/>
  <c r="M252" i="99"/>
  <c r="P252" i="99" s="1"/>
  <c r="M252" i="100"/>
  <c r="P252" i="100" s="1"/>
  <c r="M252" i="101"/>
  <c r="P252" i="101" s="1"/>
  <c r="M252" i="102"/>
  <c r="P252" i="102" s="1"/>
  <c r="M252" i="103"/>
  <c r="P252" i="103" s="1"/>
  <c r="M252" i="104"/>
  <c r="P252" i="104" s="1"/>
  <c r="M252" i="105"/>
  <c r="P252" i="105" s="1"/>
  <c r="M252" i="106"/>
  <c r="M252" i="86"/>
  <c r="P252" i="86" s="1"/>
  <c r="P252" i="106" l="1"/>
  <c r="M252" i="8"/>
  <c r="P252" i="89"/>
  <c r="E249" i="77" l="1"/>
  <c r="P87" i="8"/>
  <c r="P102" i="8"/>
  <c r="P174" i="8"/>
  <c r="P235" i="8"/>
  <c r="P236" i="8"/>
  <c r="P237" i="8"/>
  <c r="P238" i="8"/>
  <c r="P239" i="8"/>
  <c r="P244" i="8"/>
  <c r="P245" i="8"/>
  <c r="P246" i="8"/>
  <c r="M58" i="78"/>
  <c r="P58" i="78" s="1"/>
  <c r="M59" i="78"/>
  <c r="P59" i="78" s="1"/>
  <c r="M60" i="78"/>
  <c r="P60" i="78" s="1"/>
  <c r="J251" i="106"/>
  <c r="J251" i="107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P238" i="95" s="1"/>
  <c r="M239" i="95"/>
  <c r="P239" i="95" s="1"/>
  <c r="M240" i="95"/>
  <c r="M241" i="95"/>
  <c r="M242" i="95"/>
  <c r="M243" i="95"/>
  <c r="M244" i="95"/>
  <c r="M245" i="95"/>
  <c r="P245" i="95" s="1"/>
  <c r="M246" i="95"/>
  <c r="P246" i="95" s="1"/>
  <c r="M247" i="95"/>
  <c r="P247" i="95" s="1"/>
  <c r="M248" i="95"/>
  <c r="M249" i="95"/>
  <c r="M250" i="95"/>
  <c r="P250" i="95" s="1"/>
  <c r="M251" i="95"/>
  <c r="P251" i="95" s="1"/>
  <c r="M253" i="95"/>
  <c r="P253" i="95" s="1"/>
  <c r="M254" i="95"/>
  <c r="P254" i="95" s="1"/>
  <c r="M255" i="95"/>
  <c r="M259" i="95"/>
  <c r="M260" i="95"/>
  <c r="M261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G250" i="106"/>
  <c r="J250" i="106" s="1"/>
  <c r="G250" i="107"/>
  <c r="J250" i="107" s="1"/>
  <c r="G250" i="74"/>
  <c r="J250" i="74" s="1"/>
  <c r="G249" i="77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P94" i="107"/>
  <c r="P94" i="105"/>
  <c r="P94" i="104"/>
  <c r="P94" i="102"/>
  <c r="P94" i="99"/>
  <c r="P94" i="96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9" i="74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6"/>
  <c r="P94" i="101"/>
  <c r="M94" i="103"/>
  <c r="P94" i="103" s="1"/>
  <c r="H262" i="8"/>
  <c r="P262" i="8"/>
  <c r="R261" i="74"/>
  <c r="M261" i="74"/>
  <c r="P261" i="74" s="1"/>
  <c r="J261" i="74"/>
  <c r="R260" i="77"/>
  <c r="M260" i="77"/>
  <c r="R257" i="78"/>
  <c r="M257" i="78"/>
  <c r="P257" i="78" s="1"/>
  <c r="R260" i="79"/>
  <c r="M260" i="79"/>
  <c r="P260" i="79" s="1"/>
  <c r="R260" i="80"/>
  <c r="M260" i="80"/>
  <c r="P260" i="80" s="1"/>
  <c r="R260" i="81"/>
  <c r="M260" i="81"/>
  <c r="P260" i="81" s="1"/>
  <c r="R260" i="83"/>
  <c r="M260" i="83"/>
  <c r="P260" i="83" s="1"/>
  <c r="R260" i="84"/>
  <c r="M260" i="84"/>
  <c r="P260" i="84" s="1"/>
  <c r="G260" i="84"/>
  <c r="J260" i="84" s="1"/>
  <c r="E260" i="85" s="1"/>
  <c r="G260" i="85" s="1"/>
  <c r="J260" i="85" s="1"/>
  <c r="E260" i="86" s="1"/>
  <c r="G260" i="86" s="1"/>
  <c r="J260" i="86" s="1"/>
  <c r="E260" i="87" s="1"/>
  <c r="G260" i="87" s="1"/>
  <c r="J260" i="87" s="1"/>
  <c r="E260" i="88" s="1"/>
  <c r="G260" i="88" s="1"/>
  <c r="J260" i="88" s="1"/>
  <c r="E260" i="89" s="1"/>
  <c r="G260" i="89" s="1"/>
  <c r="J260" i="89" s="1"/>
  <c r="E260" i="90" s="1"/>
  <c r="G260" i="90" s="1"/>
  <c r="J260" i="90" s="1"/>
  <c r="E260" i="91" s="1"/>
  <c r="G260" i="91" s="1"/>
  <c r="J260" i="91" s="1"/>
  <c r="E261" i="92" s="1"/>
  <c r="G261" i="92" s="1"/>
  <c r="J261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R260" i="85"/>
  <c r="M260" i="85"/>
  <c r="P260" i="85" s="1"/>
  <c r="R260" i="86"/>
  <c r="M260" i="86"/>
  <c r="P260" i="86" s="1"/>
  <c r="R260" i="87"/>
  <c r="M260" i="87"/>
  <c r="P260" i="87" s="1"/>
  <c r="R260" i="88"/>
  <c r="M260" i="88"/>
  <c r="P260" i="88" s="1"/>
  <c r="R260" i="89"/>
  <c r="M260" i="89"/>
  <c r="R260" i="90"/>
  <c r="M260" i="90"/>
  <c r="P260" i="90" s="1"/>
  <c r="R260" i="91"/>
  <c r="M260" i="91"/>
  <c r="P260" i="91" s="1"/>
  <c r="R261" i="92"/>
  <c r="M261" i="92"/>
  <c r="P261" i="92" s="1"/>
  <c r="R260" i="93"/>
  <c r="M260" i="93"/>
  <c r="R260" i="94"/>
  <c r="M260" i="94"/>
  <c r="P260" i="94" s="1"/>
  <c r="R260" i="95"/>
  <c r="P260" i="95"/>
  <c r="R260" i="96"/>
  <c r="M260" i="96"/>
  <c r="P260" i="96" s="1"/>
  <c r="R260" i="97"/>
  <c r="M260" i="97"/>
  <c r="P260" i="97" s="1"/>
  <c r="R260" i="98"/>
  <c r="M260" i="98"/>
  <c r="P260" i="98" s="1"/>
  <c r="R260" i="99"/>
  <c r="M260" i="99"/>
  <c r="P260" i="99" s="1"/>
  <c r="R260" i="100"/>
  <c r="M260" i="100"/>
  <c r="P260" i="100" s="1"/>
  <c r="R260" i="101"/>
  <c r="M260" i="101"/>
  <c r="P260" i="101" s="1"/>
  <c r="R260" i="102"/>
  <c r="M260" i="102"/>
  <c r="P260" i="102" s="1"/>
  <c r="R260" i="103"/>
  <c r="M260" i="103"/>
  <c r="P260" i="103" s="1"/>
  <c r="R260" i="105"/>
  <c r="M260" i="105"/>
  <c r="M260" i="106"/>
  <c r="R260" i="107"/>
  <c r="R260" i="82"/>
  <c r="M260" i="82"/>
  <c r="P260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P251" i="77" s="1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R252" i="84"/>
  <c r="M252" i="84"/>
  <c r="R251" i="84"/>
  <c r="M251" i="84"/>
  <c r="R250" i="84"/>
  <c r="M250" i="84"/>
  <c r="R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R252" i="89"/>
  <c r="R251" i="89"/>
  <c r="M251" i="89"/>
  <c r="R250" i="89"/>
  <c r="M250" i="89"/>
  <c r="R249" i="89"/>
  <c r="M249" i="89"/>
  <c r="R253" i="90"/>
  <c r="M253" i="90"/>
  <c r="P253" i="90" s="1"/>
  <c r="R252" i="90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P249" i="95"/>
  <c r="R253" i="96"/>
  <c r="M253" i="96"/>
  <c r="P253" i="96" s="1"/>
  <c r="R252" i="96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R252" i="106"/>
  <c r="R251" i="106"/>
  <c r="M251" i="106"/>
  <c r="R250" i="106"/>
  <c r="M250" i="106"/>
  <c r="R249" i="106"/>
  <c r="M249" i="106"/>
  <c r="R253" i="107"/>
  <c r="R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R245" i="89"/>
  <c r="M245" i="89"/>
  <c r="R244" i="89"/>
  <c r="M244" i="89"/>
  <c r="R243" i="89"/>
  <c r="M243" i="89"/>
  <c r="R242" i="89"/>
  <c r="M242" i="89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P240" i="77" s="1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R241" i="89"/>
  <c r="M241" i="89"/>
  <c r="R240" i="89"/>
  <c r="M240" i="89"/>
  <c r="R239" i="89"/>
  <c r="M239" i="89"/>
  <c r="R238" i="89"/>
  <c r="M238" i="89"/>
  <c r="R237" i="89"/>
  <c r="M237" i="89"/>
  <c r="R236" i="89"/>
  <c r="M236" i="89"/>
  <c r="R235" i="89"/>
  <c r="M235" i="89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P240" i="95"/>
  <c r="R239" i="95"/>
  <c r="R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R262" i="77"/>
  <c r="M262" i="77"/>
  <c r="R262" i="78"/>
  <c r="M262" i="78"/>
  <c r="P262" i="78" s="1"/>
  <c r="R262" i="79"/>
  <c r="M262" i="79"/>
  <c r="P262" i="79" s="1"/>
  <c r="R262" i="80"/>
  <c r="M262" i="80"/>
  <c r="P262" i="80" s="1"/>
  <c r="R262" i="81"/>
  <c r="M262" i="81"/>
  <c r="P262" i="81" s="1"/>
  <c r="R262" i="82"/>
  <c r="M262" i="82"/>
  <c r="P262" i="82" s="1"/>
  <c r="R262" i="83"/>
  <c r="M262" i="83"/>
  <c r="P262" i="83" s="1"/>
  <c r="R262" i="84"/>
  <c r="M262" i="84"/>
  <c r="P262" i="84" s="1"/>
  <c r="R262" i="85"/>
  <c r="M262" i="85"/>
  <c r="P262" i="85" s="1"/>
  <c r="R262" i="86"/>
  <c r="M262" i="86"/>
  <c r="P262" i="86" s="1"/>
  <c r="R262" i="87"/>
  <c r="M262" i="87"/>
  <c r="P262" i="87" s="1"/>
  <c r="R262" i="88"/>
  <c r="M262" i="88"/>
  <c r="P262" i="88" s="1"/>
  <c r="R262" i="89"/>
  <c r="M262" i="89"/>
  <c r="P262" i="89" s="1"/>
  <c r="R262" i="90"/>
  <c r="M262" i="90"/>
  <c r="P262" i="90" s="1"/>
  <c r="R262" i="91"/>
  <c r="M262" i="91"/>
  <c r="P262" i="91" s="1"/>
  <c r="R263" i="92"/>
  <c r="M263" i="92"/>
  <c r="P263" i="92" s="1"/>
  <c r="R262" i="93"/>
  <c r="M262" i="93"/>
  <c r="P262" i="93" s="1"/>
  <c r="R262" i="94"/>
  <c r="M262" i="94"/>
  <c r="P262" i="94" s="1"/>
  <c r="R262" i="95"/>
  <c r="M262" i="95"/>
  <c r="P262" i="95" s="1"/>
  <c r="R262" i="96"/>
  <c r="M262" i="96"/>
  <c r="P262" i="96" s="1"/>
  <c r="R262" i="97"/>
  <c r="M262" i="97"/>
  <c r="P262" i="97" s="1"/>
  <c r="R262" i="98"/>
  <c r="M262" i="98"/>
  <c r="P262" i="98" s="1"/>
  <c r="R262" i="99"/>
  <c r="M262" i="99"/>
  <c r="P262" i="99" s="1"/>
  <c r="R262" i="100"/>
  <c r="M262" i="100"/>
  <c r="P262" i="100" s="1"/>
  <c r="R262" i="101"/>
  <c r="M262" i="101"/>
  <c r="P262" i="101" s="1"/>
  <c r="R262" i="102"/>
  <c r="M262" i="102"/>
  <c r="P262" i="102" s="1"/>
  <c r="R262" i="103"/>
  <c r="M262" i="103"/>
  <c r="P262" i="103" s="1"/>
  <c r="R262" i="105"/>
  <c r="M262" i="105"/>
  <c r="P262" i="105" s="1"/>
  <c r="R262" i="106"/>
  <c r="M262" i="106"/>
  <c r="R262" i="107"/>
  <c r="M262" i="107"/>
  <c r="P262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P251" i="106" l="1"/>
  <c r="M251" i="8"/>
  <c r="P253" i="106"/>
  <c r="M253" i="8"/>
  <c r="P260" i="106"/>
  <c r="M260" i="8"/>
  <c r="P262" i="106"/>
  <c r="M262" i="8"/>
  <c r="P249" i="106"/>
  <c r="M249" i="8"/>
  <c r="P250" i="106"/>
  <c r="M250" i="8"/>
  <c r="P262" i="77"/>
  <c r="P260" i="77"/>
  <c r="G252" i="77"/>
  <c r="J252" i="77" s="1"/>
  <c r="E252" i="78" s="1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J236" i="8"/>
  <c r="G236" i="8"/>
  <c r="E236" i="77"/>
  <c r="J239" i="8"/>
  <c r="G239" i="8"/>
  <c r="G243" i="8"/>
  <c r="J243" i="8"/>
  <c r="E251" i="77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35" i="77"/>
  <c r="G102" i="8"/>
  <c r="J102" i="8"/>
  <c r="G252" i="8"/>
  <c r="J244" i="8"/>
  <c r="G244" i="8"/>
  <c r="E250" i="77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42" i="77"/>
  <c r="J174" i="8"/>
  <c r="G174" i="8"/>
  <c r="J237" i="8"/>
  <c r="G237" i="8"/>
  <c r="J242" i="8"/>
  <c r="G242" i="8"/>
  <c r="E241" i="77"/>
  <c r="E88" i="77"/>
  <c r="G240" i="8"/>
  <c r="J240" i="8"/>
  <c r="J245" i="8"/>
  <c r="G245" i="8"/>
  <c r="E248" i="77"/>
  <c r="E240" i="77"/>
  <c r="E87" i="77"/>
  <c r="G235" i="8"/>
  <c r="J235" i="8"/>
  <c r="G253" i="8"/>
  <c r="G87" i="8"/>
  <c r="J87" i="8"/>
  <c r="E262" i="8"/>
  <c r="G262" i="8" s="1"/>
  <c r="G250" i="8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39" i="77"/>
  <c r="E174" i="77"/>
  <c r="E102" i="77"/>
  <c r="J238" i="8"/>
  <c r="G238" i="8"/>
  <c r="J247" i="8"/>
  <c r="G247" i="8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38" i="77"/>
  <c r="G241" i="8"/>
  <c r="J241" i="8"/>
  <c r="G251" i="8"/>
  <c r="G88" i="8"/>
  <c r="J88" i="8"/>
  <c r="G260" i="77"/>
  <c r="J260" i="77" s="1"/>
  <c r="E257" i="78" s="1"/>
  <c r="G257" i="78" s="1"/>
  <c r="J257" i="78" s="1"/>
  <c r="E260" i="79" s="1"/>
  <c r="G260" i="79" s="1"/>
  <c r="J260" i="79" s="1"/>
  <c r="E260" i="80" s="1"/>
  <c r="G260" i="80" s="1"/>
  <c r="J260" i="80" s="1"/>
  <c r="E260" i="81" s="1"/>
  <c r="G260" i="81" s="1"/>
  <c r="J260" i="81" s="1"/>
  <c r="E260" i="82" s="1"/>
  <c r="G260" i="82" s="1"/>
  <c r="J260" i="82" s="1"/>
  <c r="E260" i="83" s="1"/>
  <c r="G260" i="83" s="1"/>
  <c r="J260" i="83" s="1"/>
  <c r="J248" i="8"/>
  <c r="G248" i="8"/>
  <c r="G253" i="77"/>
  <c r="J253" i="77" s="1"/>
  <c r="E253" i="78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37" i="77"/>
  <c r="M94" i="8"/>
  <c r="P239" i="89"/>
  <c r="M239" i="8"/>
  <c r="P87" i="89"/>
  <c r="M87" i="8"/>
  <c r="P236" i="89"/>
  <c r="M236" i="8"/>
  <c r="P240" i="89"/>
  <c r="M240" i="8"/>
  <c r="P88" i="89"/>
  <c r="M88" i="8"/>
  <c r="P235" i="89"/>
  <c r="M235" i="8"/>
  <c r="P245" i="89"/>
  <c r="M245" i="8"/>
  <c r="P250" i="89"/>
  <c r="P260" i="89"/>
  <c r="P237" i="89"/>
  <c r="M237" i="8"/>
  <c r="P241" i="89"/>
  <c r="M241" i="8"/>
  <c r="P244" i="89"/>
  <c r="M244" i="8"/>
  <c r="P102" i="89"/>
  <c r="M102" i="8"/>
  <c r="P242" i="89"/>
  <c r="M242" i="8"/>
  <c r="P246" i="89"/>
  <c r="M246" i="8"/>
  <c r="P251" i="89"/>
  <c r="P249" i="89"/>
  <c r="P174" i="89"/>
  <c r="M174" i="8"/>
  <c r="P238" i="89"/>
  <c r="M238" i="8"/>
  <c r="P247" i="89"/>
  <c r="M247" i="8"/>
  <c r="P253" i="89"/>
  <c r="P243" i="89"/>
  <c r="M243" i="8"/>
  <c r="P247" i="84"/>
  <c r="P249" i="84"/>
  <c r="P252" i="84"/>
  <c r="P250" i="84"/>
  <c r="P253" i="84"/>
  <c r="P251" i="84"/>
  <c r="P236" i="77"/>
  <c r="P243" i="77"/>
  <c r="P249" i="77"/>
  <c r="P253" i="77"/>
  <c r="P250" i="77"/>
  <c r="P102" i="77"/>
  <c r="P237" i="77"/>
  <c r="P247" i="77"/>
  <c r="P245" i="77"/>
  <c r="P241" i="77"/>
  <c r="P244" i="77"/>
  <c r="P235" i="77"/>
  <c r="P239" i="77"/>
  <c r="P246" i="77"/>
  <c r="P252" i="77"/>
  <c r="G88" i="77"/>
  <c r="J88" i="77" s="1"/>
  <c r="E88" i="78" s="1"/>
  <c r="P241" i="8"/>
  <c r="P237" i="82"/>
  <c r="P87" i="77"/>
  <c r="P241" i="78"/>
  <c r="P242" i="77"/>
  <c r="P238" i="77"/>
  <c r="G242" i="77"/>
  <c r="J242" i="77" s="1"/>
  <c r="E242" i="78" s="1"/>
  <c r="P247" i="80"/>
  <c r="J262" i="8" l="1"/>
  <c r="J246" i="8"/>
  <c r="G246" i="8"/>
  <c r="G248" i="77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N270" i="78"/>
  <c r="N270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J255" i="74"/>
  <c r="J256" i="74"/>
  <c r="G256" i="77" s="1"/>
  <c r="J256" i="77" s="1"/>
  <c r="E256" i="78" s="1"/>
  <c r="J262" i="74"/>
  <c r="G173" i="74"/>
  <c r="J173" i="74" s="1"/>
  <c r="G82" i="74"/>
  <c r="J82" i="74" s="1"/>
  <c r="G103" i="74"/>
  <c r="J103" i="74" s="1"/>
  <c r="G104" i="74"/>
  <c r="J104" i="74" s="1"/>
  <c r="AA36" i="8"/>
  <c r="N270" i="107"/>
  <c r="N267" i="107"/>
  <c r="M264" i="107"/>
  <c r="N267" i="106"/>
  <c r="M264" i="106"/>
  <c r="N270" i="105"/>
  <c r="N267" i="105"/>
  <c r="M264" i="105"/>
  <c r="N270" i="104"/>
  <c r="N267" i="104"/>
  <c r="M264" i="104"/>
  <c r="N270" i="103"/>
  <c r="N267" i="103"/>
  <c r="M264" i="103"/>
  <c r="N270" i="102"/>
  <c r="N267" i="102"/>
  <c r="M264" i="102"/>
  <c r="N270" i="101"/>
  <c r="N267" i="101"/>
  <c r="M264" i="101"/>
  <c r="N270" i="100"/>
  <c r="N267" i="100"/>
  <c r="M264" i="100"/>
  <c r="N270" i="99"/>
  <c r="N267" i="99"/>
  <c r="M264" i="99"/>
  <c r="N270" i="98"/>
  <c r="N267" i="98"/>
  <c r="M264" i="98"/>
  <c r="N270" i="97"/>
  <c r="N267" i="97"/>
  <c r="M264" i="97"/>
  <c r="N270" i="96"/>
  <c r="N267" i="96"/>
  <c r="M264" i="96"/>
  <c r="N270" i="95"/>
  <c r="N267" i="95"/>
  <c r="M264" i="95"/>
  <c r="N270" i="94"/>
  <c r="N267" i="94"/>
  <c r="M264" i="94"/>
  <c r="N270" i="93"/>
  <c r="N267" i="93"/>
  <c r="M264" i="93"/>
  <c r="N271" i="92"/>
  <c r="N268" i="92"/>
  <c r="M265" i="92"/>
  <c r="N270" i="91"/>
  <c r="N267" i="91"/>
  <c r="M264" i="91"/>
  <c r="N270" i="90"/>
  <c r="N267" i="90"/>
  <c r="M264" i="90"/>
  <c r="N270" i="89"/>
  <c r="N267" i="89"/>
  <c r="M264" i="89"/>
  <c r="N270" i="88"/>
  <c r="N267" i="88"/>
  <c r="M264" i="88"/>
  <c r="N270" i="87"/>
  <c r="N267" i="87"/>
  <c r="M264" i="87"/>
  <c r="N270" i="86"/>
  <c r="N267" i="86"/>
  <c r="M264" i="86"/>
  <c r="N270" i="85"/>
  <c r="N267" i="85"/>
  <c r="M264" i="85"/>
  <c r="N270" i="84"/>
  <c r="N267" i="84"/>
  <c r="M264" i="84"/>
  <c r="N270" i="83"/>
  <c r="N267" i="83"/>
  <c r="W11" i="8" s="1"/>
  <c r="M264" i="83"/>
  <c r="N270" i="82"/>
  <c r="N267" i="82"/>
  <c r="M264" i="82"/>
  <c r="N270" i="81"/>
  <c r="N267" i="81"/>
  <c r="M264" i="81"/>
  <c r="N270" i="80"/>
  <c r="N267" i="80"/>
  <c r="M264" i="80"/>
  <c r="N270" i="79"/>
  <c r="N267" i="79"/>
  <c r="M264" i="79"/>
  <c r="N267" i="78"/>
  <c r="M264" i="78"/>
  <c r="N267" i="77"/>
  <c r="M264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P261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1" i="106"/>
  <c r="M256" i="106"/>
  <c r="M255" i="106"/>
  <c r="M254" i="106"/>
  <c r="M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1" i="105"/>
  <c r="P261" i="105" s="1"/>
  <c r="M256" i="105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1" i="103"/>
  <c r="P261" i="103" s="1"/>
  <c r="M259" i="103"/>
  <c r="P259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1" i="102"/>
  <c r="P261" i="102" s="1"/>
  <c r="M259" i="102"/>
  <c r="P259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1" i="101"/>
  <c r="P261" i="101" s="1"/>
  <c r="M259" i="101"/>
  <c r="P259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1" i="100"/>
  <c r="P261" i="100" s="1"/>
  <c r="M259" i="100"/>
  <c r="P259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1" i="99"/>
  <c r="P261" i="99" s="1"/>
  <c r="M259" i="99"/>
  <c r="P259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1" i="98"/>
  <c r="P261" i="98" s="1"/>
  <c r="M259" i="98"/>
  <c r="P259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1" i="97"/>
  <c r="M259" i="97"/>
  <c r="M255" i="97"/>
  <c r="M254" i="97"/>
  <c r="P254" i="97" s="1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1" i="96"/>
  <c r="P261" i="96" s="1"/>
  <c r="M259" i="96"/>
  <c r="P259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1" i="95"/>
  <c r="P259" i="95"/>
  <c r="P255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1" i="94"/>
  <c r="P261" i="94" s="1"/>
  <c r="M259" i="94"/>
  <c r="P259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1" i="93"/>
  <c r="P261" i="93" s="1"/>
  <c r="M259" i="93"/>
  <c r="M255" i="93"/>
  <c r="M254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2" i="92"/>
  <c r="P262" i="92" s="1"/>
  <c r="M260" i="92"/>
  <c r="P260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1" i="91"/>
  <c r="P261" i="91" s="1"/>
  <c r="M259" i="91"/>
  <c r="P259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1" i="90"/>
  <c r="P261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M207" i="89"/>
  <c r="M189" i="89"/>
  <c r="M188" i="89"/>
  <c r="M187" i="89"/>
  <c r="M105" i="89"/>
  <c r="M104" i="89"/>
  <c r="M103" i="89"/>
  <c r="M82" i="89"/>
  <c r="M173" i="89"/>
  <c r="M261" i="89"/>
  <c r="M259" i="89"/>
  <c r="M255" i="89"/>
  <c r="M254" i="89"/>
  <c r="M248" i="89"/>
  <c r="M234" i="89"/>
  <c r="M233" i="89"/>
  <c r="M232" i="89"/>
  <c r="M231" i="89"/>
  <c r="M230" i="89"/>
  <c r="M229" i="89"/>
  <c r="M228" i="89"/>
  <c r="M227" i="89"/>
  <c r="M226" i="89"/>
  <c r="M225" i="89"/>
  <c r="M224" i="89"/>
  <c r="M223" i="89"/>
  <c r="M222" i="89"/>
  <c r="M221" i="89"/>
  <c r="M220" i="89"/>
  <c r="M219" i="89"/>
  <c r="M218" i="89"/>
  <c r="M217" i="89"/>
  <c r="M216" i="89"/>
  <c r="M215" i="89"/>
  <c r="M214" i="89"/>
  <c r="M213" i="89"/>
  <c r="M212" i="89"/>
  <c r="M211" i="89"/>
  <c r="M210" i="89"/>
  <c r="M209" i="89"/>
  <c r="M208" i="89"/>
  <c r="M206" i="89"/>
  <c r="M205" i="89"/>
  <c r="M204" i="89"/>
  <c r="M203" i="89"/>
  <c r="M202" i="89"/>
  <c r="M201" i="89"/>
  <c r="M200" i="89"/>
  <c r="M199" i="89"/>
  <c r="M198" i="89"/>
  <c r="M197" i="89"/>
  <c r="M196" i="89"/>
  <c r="M195" i="89"/>
  <c r="M194" i="89"/>
  <c r="M193" i="89"/>
  <c r="M192" i="89"/>
  <c r="M191" i="89"/>
  <c r="M190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1" i="89"/>
  <c r="M100" i="89"/>
  <c r="M99" i="89"/>
  <c r="M98" i="89"/>
  <c r="M97" i="89"/>
  <c r="M96" i="89"/>
  <c r="M95" i="89"/>
  <c r="M93" i="89"/>
  <c r="M92" i="89"/>
  <c r="M91" i="89"/>
  <c r="M90" i="89"/>
  <c r="M89" i="89"/>
  <c r="M86" i="89"/>
  <c r="M85" i="89"/>
  <c r="M84" i="89"/>
  <c r="M83" i="89"/>
  <c r="M81" i="89"/>
  <c r="M80" i="89"/>
  <c r="M79" i="89"/>
  <c r="M78" i="89"/>
  <c r="M77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M44" i="89"/>
  <c r="M43" i="89"/>
  <c r="M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1" i="88"/>
  <c r="P261" i="88" s="1"/>
  <c r="M259" i="88"/>
  <c r="P259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1" i="87"/>
  <c r="P261" i="87" s="1"/>
  <c r="M259" i="87"/>
  <c r="P259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1" i="86"/>
  <c r="P261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1" i="85"/>
  <c r="P261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1" i="84"/>
  <c r="P261" i="84" s="1"/>
  <c r="M259" i="84"/>
  <c r="P259" i="84" s="1"/>
  <c r="M255" i="84"/>
  <c r="P255" i="84" s="1"/>
  <c r="M254" i="84"/>
  <c r="M248" i="84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1" i="83"/>
  <c r="P261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1" i="82"/>
  <c r="P261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1" i="81"/>
  <c r="P261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1" i="80"/>
  <c r="P261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1" i="79"/>
  <c r="P261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0" i="78"/>
  <c r="P260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48" i="106" l="1"/>
  <c r="M248" i="8"/>
  <c r="P254" i="106"/>
  <c r="M254" i="8"/>
  <c r="P255" i="106"/>
  <c r="M255" i="8"/>
  <c r="P261" i="106"/>
  <c r="M261" i="8"/>
  <c r="P256" i="106"/>
  <c r="M256" i="8"/>
  <c r="E103" i="77"/>
  <c r="E233" i="77"/>
  <c r="E225" i="77"/>
  <c r="E217" i="77"/>
  <c r="J209" i="8"/>
  <c r="G209" i="8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G255" i="77"/>
  <c r="J255" i="77" s="1"/>
  <c r="E255" i="78" s="1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G254" i="77"/>
  <c r="J254" i="77" s="1"/>
  <c r="E254" i="78" s="1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10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P10" i="89"/>
  <c r="P18" i="89"/>
  <c r="P26" i="89"/>
  <c r="P34" i="89"/>
  <c r="P42" i="89"/>
  <c r="P50" i="89"/>
  <c r="P58" i="89"/>
  <c r="P66" i="89"/>
  <c r="P74" i="89"/>
  <c r="P84" i="89"/>
  <c r="P95" i="89"/>
  <c r="P107" i="89"/>
  <c r="P115" i="89"/>
  <c r="P123" i="89"/>
  <c r="P131" i="89"/>
  <c r="P139" i="89"/>
  <c r="P147" i="89"/>
  <c r="P155" i="89"/>
  <c r="P163" i="89"/>
  <c r="P171" i="89"/>
  <c r="P181" i="89"/>
  <c r="P192" i="89"/>
  <c r="P200" i="89"/>
  <c r="P209" i="89"/>
  <c r="P217" i="89"/>
  <c r="P225" i="89"/>
  <c r="P233" i="89"/>
  <c r="P82" i="89"/>
  <c r="M82" i="8"/>
  <c r="P76" i="89"/>
  <c r="P11" i="89"/>
  <c r="P19" i="89"/>
  <c r="P27" i="89"/>
  <c r="P35" i="89"/>
  <c r="P43" i="89"/>
  <c r="P51" i="89"/>
  <c r="P59" i="89"/>
  <c r="P67" i="89"/>
  <c r="P75" i="89"/>
  <c r="P85" i="89"/>
  <c r="P96" i="89"/>
  <c r="P108" i="89"/>
  <c r="P116" i="89"/>
  <c r="P124" i="89"/>
  <c r="P132" i="89"/>
  <c r="P140" i="89"/>
  <c r="P148" i="89"/>
  <c r="P156" i="89"/>
  <c r="P164" i="89"/>
  <c r="P172" i="89"/>
  <c r="P182" i="89"/>
  <c r="P193" i="89"/>
  <c r="P201" i="89"/>
  <c r="P210" i="89"/>
  <c r="P218" i="89"/>
  <c r="P226" i="89"/>
  <c r="P234" i="89"/>
  <c r="P103" i="89"/>
  <c r="M103" i="8"/>
  <c r="P36" i="89"/>
  <c r="P68" i="89"/>
  <c r="P109" i="89"/>
  <c r="P141" i="89"/>
  <c r="P183" i="89"/>
  <c r="P248" i="89"/>
  <c r="P13" i="89"/>
  <c r="P21" i="89"/>
  <c r="P29" i="89"/>
  <c r="P37" i="89"/>
  <c r="P45" i="89"/>
  <c r="P53" i="89"/>
  <c r="P61" i="89"/>
  <c r="P69" i="89"/>
  <c r="P78" i="89"/>
  <c r="P89" i="89"/>
  <c r="P98" i="89"/>
  <c r="P110" i="89"/>
  <c r="P118" i="89"/>
  <c r="P126" i="89"/>
  <c r="P134" i="89"/>
  <c r="P142" i="89"/>
  <c r="P150" i="89"/>
  <c r="P158" i="89"/>
  <c r="P166" i="89"/>
  <c r="P176" i="89"/>
  <c r="P184" i="89"/>
  <c r="P195" i="89"/>
  <c r="P203" i="89"/>
  <c r="P212" i="89"/>
  <c r="P220" i="89"/>
  <c r="P228" i="89"/>
  <c r="P254" i="89"/>
  <c r="P105" i="89"/>
  <c r="M105" i="8"/>
  <c r="P20" i="89"/>
  <c r="P60" i="89"/>
  <c r="P86" i="89"/>
  <c r="P133" i="89"/>
  <c r="P165" i="89"/>
  <c r="P202" i="89"/>
  <c r="P227" i="89"/>
  <c r="P6" i="89"/>
  <c r="P14" i="89"/>
  <c r="P22" i="89"/>
  <c r="P30" i="89"/>
  <c r="P38" i="89"/>
  <c r="P46" i="89"/>
  <c r="P54" i="89"/>
  <c r="P62" i="89"/>
  <c r="P70" i="89"/>
  <c r="P79" i="89"/>
  <c r="P90" i="89"/>
  <c r="P99" i="89"/>
  <c r="P111" i="89"/>
  <c r="P119" i="89"/>
  <c r="P127" i="89"/>
  <c r="P135" i="89"/>
  <c r="P143" i="89"/>
  <c r="P151" i="89"/>
  <c r="P159" i="89"/>
  <c r="P167" i="89"/>
  <c r="P177" i="89"/>
  <c r="P185" i="89"/>
  <c r="P196" i="89"/>
  <c r="P204" i="89"/>
  <c r="P213" i="89"/>
  <c r="P221" i="89"/>
  <c r="P229" i="89"/>
  <c r="P255" i="89"/>
  <c r="P187" i="89"/>
  <c r="M187" i="8"/>
  <c r="P12" i="89"/>
  <c r="P52" i="89"/>
  <c r="P117" i="89"/>
  <c r="P175" i="89"/>
  <c r="P7" i="89"/>
  <c r="P15" i="89"/>
  <c r="P23" i="89"/>
  <c r="P31" i="89"/>
  <c r="P39" i="89"/>
  <c r="P47" i="89"/>
  <c r="P55" i="89"/>
  <c r="P63" i="89"/>
  <c r="P71" i="89"/>
  <c r="P80" i="89"/>
  <c r="P91" i="89"/>
  <c r="P100" i="89"/>
  <c r="P112" i="89"/>
  <c r="P120" i="89"/>
  <c r="P128" i="89"/>
  <c r="P136" i="89"/>
  <c r="P144" i="89"/>
  <c r="P152" i="89"/>
  <c r="P160" i="89"/>
  <c r="P168" i="89"/>
  <c r="P178" i="89"/>
  <c r="P186" i="89"/>
  <c r="M186" i="8"/>
  <c r="P197" i="89"/>
  <c r="P205" i="89"/>
  <c r="P214" i="89"/>
  <c r="P222" i="89"/>
  <c r="P230" i="89"/>
  <c r="P259" i="89"/>
  <c r="P188" i="89"/>
  <c r="M188" i="8"/>
  <c r="P28" i="89"/>
  <c r="P77" i="89"/>
  <c r="P125" i="89"/>
  <c r="P157" i="89"/>
  <c r="P194" i="89"/>
  <c r="P219" i="89"/>
  <c r="P8" i="89"/>
  <c r="P16" i="89"/>
  <c r="P24" i="89"/>
  <c r="P32" i="89"/>
  <c r="P40" i="89"/>
  <c r="P48" i="89"/>
  <c r="P56" i="89"/>
  <c r="P64" i="89"/>
  <c r="P72" i="89"/>
  <c r="P81" i="89"/>
  <c r="P92" i="89"/>
  <c r="P101" i="89"/>
  <c r="P113" i="89"/>
  <c r="P121" i="89"/>
  <c r="P129" i="89"/>
  <c r="P137" i="89"/>
  <c r="P145" i="89"/>
  <c r="P153" i="89"/>
  <c r="P161" i="89"/>
  <c r="P169" i="89"/>
  <c r="P179" i="89"/>
  <c r="P190" i="89"/>
  <c r="M190" i="8"/>
  <c r="P198" i="89"/>
  <c r="P206" i="89"/>
  <c r="P215" i="89"/>
  <c r="P223" i="89"/>
  <c r="P231" i="89"/>
  <c r="P261" i="89"/>
  <c r="P189" i="89"/>
  <c r="M189" i="8"/>
  <c r="P44" i="89"/>
  <c r="P97" i="89"/>
  <c r="P149" i="89"/>
  <c r="P211" i="89"/>
  <c r="P104" i="89"/>
  <c r="M104" i="8"/>
  <c r="P9" i="89"/>
  <c r="P17" i="89"/>
  <c r="P25" i="89"/>
  <c r="P33" i="89"/>
  <c r="P41" i="89"/>
  <c r="P49" i="89"/>
  <c r="P57" i="89"/>
  <c r="P65" i="89"/>
  <c r="P73" i="89"/>
  <c r="P83" i="89"/>
  <c r="P93" i="89"/>
  <c r="P106" i="89"/>
  <c r="P114" i="89"/>
  <c r="P122" i="89"/>
  <c r="P130" i="89"/>
  <c r="P138" i="89"/>
  <c r="P146" i="89"/>
  <c r="P154" i="89"/>
  <c r="P162" i="89"/>
  <c r="P170" i="89"/>
  <c r="P180" i="89"/>
  <c r="P191" i="89"/>
  <c r="P199" i="89"/>
  <c r="P208" i="89"/>
  <c r="P216" i="89"/>
  <c r="P224" i="89"/>
  <c r="P232" i="89"/>
  <c r="P173" i="89"/>
  <c r="M173" i="8"/>
  <c r="P207" i="89"/>
  <c r="M207" i="8"/>
  <c r="P248" i="84"/>
  <c r="P254" i="84"/>
  <c r="E209" i="77"/>
  <c r="N265" i="106"/>
  <c r="N271" i="106" s="1"/>
  <c r="N274" i="106" s="1"/>
  <c r="N265" i="105"/>
  <c r="N271" i="105" s="1"/>
  <c r="N273" i="105" s="1"/>
  <c r="P5" i="107"/>
  <c r="N265" i="107"/>
  <c r="N271" i="107" s="1"/>
  <c r="N274" i="107" s="1"/>
  <c r="N265" i="103"/>
  <c r="N271" i="103" s="1"/>
  <c r="N273" i="103" s="1"/>
  <c r="N265" i="104"/>
  <c r="N271" i="104" s="1"/>
  <c r="N273" i="104" s="1"/>
  <c r="P5" i="102"/>
  <c r="N265" i="102"/>
  <c r="N271" i="102" s="1"/>
  <c r="N274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9" i="97"/>
  <c r="P8" i="97"/>
  <c r="P32" i="97"/>
  <c r="P48" i="97"/>
  <c r="P72" i="97"/>
  <c r="P101" i="97"/>
  <c r="P121" i="97"/>
  <c r="P153" i="97"/>
  <c r="P179" i="97"/>
  <c r="P206" i="97"/>
  <c r="P261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62" i="77"/>
  <c r="J262" i="77" s="1"/>
  <c r="G174" i="77"/>
  <c r="J174" i="77" s="1"/>
  <c r="E174" i="78" s="1"/>
  <c r="G102" i="77"/>
  <c r="J102" i="77" s="1"/>
  <c r="E102" i="78" s="1"/>
  <c r="P207" i="95"/>
  <c r="N265" i="95"/>
  <c r="N271" i="95" s="1"/>
  <c r="N274" i="95" s="1"/>
  <c r="P97" i="78"/>
  <c r="N265" i="82"/>
  <c r="N271" i="82" s="1"/>
  <c r="N274" i="82" s="1"/>
  <c r="N265" i="90"/>
  <c r="N271" i="90" s="1"/>
  <c r="N274" i="90" s="1"/>
  <c r="N265" i="79"/>
  <c r="N271" i="79" s="1"/>
  <c r="N274" i="79" s="1"/>
  <c r="N265" i="85"/>
  <c r="N271" i="85" s="1"/>
  <c r="N274" i="85" s="1"/>
  <c r="N265" i="93"/>
  <c r="N271" i="93" s="1"/>
  <c r="N273" i="93" s="1"/>
  <c r="N265" i="101"/>
  <c r="N271" i="101" s="1"/>
  <c r="N273" i="101" s="1"/>
  <c r="N265" i="78"/>
  <c r="N271" i="78" s="1"/>
  <c r="N274" i="78" s="1"/>
  <c r="N265" i="86"/>
  <c r="N271" i="86" s="1"/>
  <c r="N274" i="86" s="1"/>
  <c r="N265" i="89"/>
  <c r="N271" i="89" s="1"/>
  <c r="N273" i="89" s="1"/>
  <c r="N265" i="81"/>
  <c r="N271" i="81" s="1"/>
  <c r="N273" i="81" s="1"/>
  <c r="N265" i="94"/>
  <c r="N271" i="94" s="1"/>
  <c r="N273" i="94" s="1"/>
  <c r="N265" i="83"/>
  <c r="N271" i="83" s="1"/>
  <c r="N274" i="83" s="1"/>
  <c r="N265" i="87"/>
  <c r="N271" i="87" s="1"/>
  <c r="N274" i="87" s="1"/>
  <c r="N265" i="91"/>
  <c r="N271" i="91" s="1"/>
  <c r="N273" i="91" s="1"/>
  <c r="N265" i="99"/>
  <c r="N271" i="99" s="1"/>
  <c r="N273" i="99" s="1"/>
  <c r="N265" i="97"/>
  <c r="N271" i="97" s="1"/>
  <c r="N274" i="97" s="1"/>
  <c r="N265" i="98"/>
  <c r="N271" i="98" s="1"/>
  <c r="N274" i="98" s="1"/>
  <c r="N265" i="80"/>
  <c r="N271" i="80" s="1"/>
  <c r="N273" i="80" s="1"/>
  <c r="N265" i="84"/>
  <c r="N271" i="84" s="1"/>
  <c r="N274" i="84" s="1"/>
  <c r="N265" i="88"/>
  <c r="N271" i="88" s="1"/>
  <c r="N273" i="88" s="1"/>
  <c r="N266" i="92"/>
  <c r="N272" i="92" s="1"/>
  <c r="N275" i="92" s="1"/>
  <c r="N265" i="96"/>
  <c r="N271" i="96" s="1"/>
  <c r="N265" i="100"/>
  <c r="N271" i="100" s="1"/>
  <c r="N274" i="100" s="1"/>
  <c r="P189" i="77"/>
  <c r="P207" i="77"/>
  <c r="P103" i="77"/>
  <c r="P105" i="77"/>
  <c r="P173" i="77"/>
  <c r="P190" i="77"/>
  <c r="P186" i="77"/>
  <c r="G43" i="106" l="1"/>
  <c r="J43" i="106" s="1"/>
  <c r="G43" i="107"/>
  <c r="J43" i="107" s="1"/>
  <c r="G36" i="8"/>
  <c r="J36" i="8"/>
  <c r="G68" i="8"/>
  <c r="J68" i="8"/>
  <c r="J108" i="8"/>
  <c r="G108" i="8"/>
  <c r="J140" i="8"/>
  <c r="G140" i="8"/>
  <c r="J172" i="8"/>
  <c r="G172" i="8"/>
  <c r="J210" i="8"/>
  <c r="G210" i="8"/>
  <c r="J104" i="8"/>
  <c r="G104" i="8"/>
  <c r="J53" i="8"/>
  <c r="G53" i="8"/>
  <c r="J89" i="8"/>
  <c r="G89" i="8"/>
  <c r="G125" i="8"/>
  <c r="J125" i="8"/>
  <c r="J157" i="8"/>
  <c r="G157" i="8"/>
  <c r="J194" i="8"/>
  <c r="G194" i="8"/>
  <c r="J227" i="8"/>
  <c r="G227" i="8"/>
  <c r="J46" i="8"/>
  <c r="G46" i="8"/>
  <c r="J79" i="8"/>
  <c r="G79" i="8"/>
  <c r="J118" i="8"/>
  <c r="G118" i="8"/>
  <c r="J150" i="8"/>
  <c r="G150" i="8"/>
  <c r="G184" i="8"/>
  <c r="J184" i="8"/>
  <c r="J220" i="8"/>
  <c r="G220" i="8"/>
  <c r="G39" i="8"/>
  <c r="J39" i="8"/>
  <c r="J71" i="8"/>
  <c r="G71" i="8"/>
  <c r="G111" i="8"/>
  <c r="J111" i="8"/>
  <c r="J143" i="8"/>
  <c r="G143" i="8"/>
  <c r="J177" i="8"/>
  <c r="G177" i="8"/>
  <c r="J213" i="8"/>
  <c r="G213" i="8"/>
  <c r="J40" i="8"/>
  <c r="G40" i="8"/>
  <c r="G72" i="8"/>
  <c r="J72" i="8"/>
  <c r="J112" i="8"/>
  <c r="G112" i="8"/>
  <c r="G144" i="8"/>
  <c r="J144" i="8"/>
  <c r="J178" i="8"/>
  <c r="G178" i="8"/>
  <c r="J214" i="8"/>
  <c r="G214" i="8"/>
  <c r="J33" i="8"/>
  <c r="G33" i="8"/>
  <c r="J65" i="8"/>
  <c r="G65" i="8"/>
  <c r="J101" i="8"/>
  <c r="G101" i="8"/>
  <c r="J137" i="8"/>
  <c r="G137" i="8"/>
  <c r="J169" i="8"/>
  <c r="G169" i="8"/>
  <c r="J206" i="8"/>
  <c r="G206" i="8"/>
  <c r="J173" i="8"/>
  <c r="G173" i="8"/>
  <c r="G58" i="8"/>
  <c r="J58" i="8"/>
  <c r="J94" i="8"/>
  <c r="G94" i="8"/>
  <c r="G130" i="8"/>
  <c r="J130" i="8"/>
  <c r="G162" i="8"/>
  <c r="J162" i="8"/>
  <c r="G199" i="8"/>
  <c r="J199" i="8"/>
  <c r="G232" i="8"/>
  <c r="J232" i="8"/>
  <c r="J43" i="8"/>
  <c r="G43" i="8"/>
  <c r="J75" i="8"/>
  <c r="G75" i="8"/>
  <c r="J115" i="8"/>
  <c r="G115" i="8"/>
  <c r="J147" i="8"/>
  <c r="G147" i="8"/>
  <c r="J181" i="8"/>
  <c r="G181" i="8"/>
  <c r="J217" i="8"/>
  <c r="G217" i="8"/>
  <c r="G41" i="106"/>
  <c r="J41" i="106" s="1"/>
  <c r="G41" i="107"/>
  <c r="J41" i="107" s="1"/>
  <c r="G44" i="8"/>
  <c r="J44" i="8"/>
  <c r="G77" i="8"/>
  <c r="J77" i="8"/>
  <c r="G116" i="8"/>
  <c r="J116" i="8"/>
  <c r="J148" i="8"/>
  <c r="G148" i="8"/>
  <c r="J182" i="8"/>
  <c r="G182" i="8"/>
  <c r="G218" i="8"/>
  <c r="J218" i="8"/>
  <c r="J29" i="8"/>
  <c r="G29" i="8"/>
  <c r="G61" i="8"/>
  <c r="J61" i="8"/>
  <c r="J97" i="8"/>
  <c r="G97" i="8"/>
  <c r="G133" i="8"/>
  <c r="J133" i="8"/>
  <c r="J165" i="8"/>
  <c r="G165" i="8"/>
  <c r="J202" i="8"/>
  <c r="G202" i="8"/>
  <c r="G254" i="8"/>
  <c r="J54" i="8"/>
  <c r="G54" i="8"/>
  <c r="J90" i="8"/>
  <c r="G90" i="8"/>
  <c r="J126" i="8"/>
  <c r="G126" i="8"/>
  <c r="J158" i="8"/>
  <c r="G158" i="8"/>
  <c r="G195" i="8"/>
  <c r="J195" i="8"/>
  <c r="G228" i="8"/>
  <c r="J228" i="8"/>
  <c r="J47" i="8"/>
  <c r="G47" i="8"/>
  <c r="G80" i="8"/>
  <c r="J80" i="8"/>
  <c r="G119" i="8"/>
  <c r="J119" i="8"/>
  <c r="J151" i="8"/>
  <c r="G151" i="8"/>
  <c r="J185" i="8"/>
  <c r="G185" i="8"/>
  <c r="J221" i="8"/>
  <c r="G221" i="8"/>
  <c r="G48" i="8"/>
  <c r="J48" i="8"/>
  <c r="G81" i="8"/>
  <c r="J81" i="8"/>
  <c r="J120" i="8"/>
  <c r="G120" i="8"/>
  <c r="G152" i="8"/>
  <c r="J152" i="8"/>
  <c r="G186" i="8"/>
  <c r="J186" i="8"/>
  <c r="G222" i="8"/>
  <c r="J222" i="8"/>
  <c r="J41" i="8"/>
  <c r="G41" i="8"/>
  <c r="G73" i="8"/>
  <c r="J73" i="8"/>
  <c r="J113" i="8"/>
  <c r="G113" i="8"/>
  <c r="G145" i="8"/>
  <c r="J145" i="8"/>
  <c r="G179" i="8"/>
  <c r="J179" i="8"/>
  <c r="J215" i="8"/>
  <c r="G215" i="8"/>
  <c r="J34" i="8"/>
  <c r="G34" i="8"/>
  <c r="J66" i="8"/>
  <c r="G66" i="8"/>
  <c r="G106" i="8"/>
  <c r="J106" i="8"/>
  <c r="J138" i="8"/>
  <c r="G138" i="8"/>
  <c r="J170" i="8"/>
  <c r="G170" i="8"/>
  <c r="G208" i="8"/>
  <c r="J208" i="8"/>
  <c r="G82" i="8"/>
  <c r="J82" i="8"/>
  <c r="J51" i="8"/>
  <c r="G51" i="8"/>
  <c r="J85" i="8"/>
  <c r="G85" i="8"/>
  <c r="G123" i="8"/>
  <c r="J123" i="8"/>
  <c r="J155" i="8"/>
  <c r="G155" i="8"/>
  <c r="G192" i="8"/>
  <c r="J192" i="8"/>
  <c r="G225" i="8"/>
  <c r="J225" i="8"/>
  <c r="G88" i="78"/>
  <c r="J88" i="78" s="1"/>
  <c r="E88" i="79" s="1"/>
  <c r="E87" i="78"/>
  <c r="G42" i="106"/>
  <c r="J42" i="106" s="1"/>
  <c r="G42" i="107"/>
  <c r="J42" i="107" s="1"/>
  <c r="G52" i="8"/>
  <c r="J52" i="8"/>
  <c r="J86" i="8"/>
  <c r="G86" i="8"/>
  <c r="G124" i="8"/>
  <c r="J124" i="8"/>
  <c r="J156" i="8"/>
  <c r="G156" i="8"/>
  <c r="G193" i="8"/>
  <c r="J193" i="8"/>
  <c r="G226" i="8"/>
  <c r="J226" i="8"/>
  <c r="J37" i="8"/>
  <c r="G37" i="8"/>
  <c r="G69" i="8"/>
  <c r="J69" i="8"/>
  <c r="J109" i="8"/>
  <c r="G109" i="8"/>
  <c r="G141" i="8"/>
  <c r="J141" i="8"/>
  <c r="G175" i="8"/>
  <c r="J175" i="8"/>
  <c r="J211" i="8"/>
  <c r="G211" i="8"/>
  <c r="J30" i="8"/>
  <c r="G30" i="8"/>
  <c r="J62" i="8"/>
  <c r="G62" i="8"/>
  <c r="J98" i="8"/>
  <c r="G98" i="8"/>
  <c r="J134" i="8"/>
  <c r="G134" i="8"/>
  <c r="J166" i="8"/>
  <c r="G166" i="8"/>
  <c r="J203" i="8"/>
  <c r="G203" i="8"/>
  <c r="G255" i="8"/>
  <c r="G55" i="8"/>
  <c r="J55" i="8"/>
  <c r="G91" i="8"/>
  <c r="J91" i="8"/>
  <c r="J127" i="8"/>
  <c r="G127" i="8"/>
  <c r="J159" i="8"/>
  <c r="G159" i="8"/>
  <c r="G196" i="8"/>
  <c r="J196" i="8"/>
  <c r="J229" i="8"/>
  <c r="G229" i="8"/>
  <c r="J56" i="8"/>
  <c r="G56" i="8"/>
  <c r="G92" i="8"/>
  <c r="J92" i="8"/>
  <c r="G128" i="8"/>
  <c r="J128" i="8"/>
  <c r="G160" i="8"/>
  <c r="J160" i="8"/>
  <c r="G197" i="8"/>
  <c r="J197" i="8"/>
  <c r="J230" i="8"/>
  <c r="G230" i="8"/>
  <c r="J49" i="8"/>
  <c r="G49" i="8"/>
  <c r="J83" i="8"/>
  <c r="G83" i="8"/>
  <c r="J121" i="8"/>
  <c r="G121" i="8"/>
  <c r="G153" i="8"/>
  <c r="J153" i="8"/>
  <c r="J190" i="8"/>
  <c r="G190" i="8"/>
  <c r="J223" i="8"/>
  <c r="G223" i="8"/>
  <c r="J42" i="8"/>
  <c r="G42" i="8"/>
  <c r="J74" i="8"/>
  <c r="G74" i="8"/>
  <c r="J114" i="8"/>
  <c r="G114" i="8"/>
  <c r="J146" i="8"/>
  <c r="G146" i="8"/>
  <c r="J180" i="8"/>
  <c r="G180" i="8"/>
  <c r="G216" i="8"/>
  <c r="J216" i="8"/>
  <c r="G27" i="8"/>
  <c r="J27" i="8"/>
  <c r="J59" i="8"/>
  <c r="G59" i="8"/>
  <c r="G95" i="8"/>
  <c r="J95" i="8"/>
  <c r="G131" i="8"/>
  <c r="J131" i="8"/>
  <c r="G163" i="8"/>
  <c r="J163" i="8"/>
  <c r="J200" i="8"/>
  <c r="G200" i="8"/>
  <c r="G233" i="8"/>
  <c r="J233" i="8"/>
  <c r="G252" i="78"/>
  <c r="J252" i="78" s="1"/>
  <c r="E252" i="79" s="1"/>
  <c r="E239" i="78"/>
  <c r="J28" i="8"/>
  <c r="G28" i="8"/>
  <c r="G60" i="8"/>
  <c r="J60" i="8"/>
  <c r="G96" i="8"/>
  <c r="J96" i="8"/>
  <c r="J132" i="8"/>
  <c r="G132" i="8"/>
  <c r="J164" i="8"/>
  <c r="G164" i="8"/>
  <c r="J201" i="8"/>
  <c r="G201" i="8"/>
  <c r="G234" i="8"/>
  <c r="J234" i="8"/>
  <c r="J45" i="8"/>
  <c r="G45" i="8"/>
  <c r="J78" i="8"/>
  <c r="G78" i="8"/>
  <c r="J117" i="8"/>
  <c r="G117" i="8"/>
  <c r="J149" i="8"/>
  <c r="G149" i="8"/>
  <c r="J183" i="8"/>
  <c r="G183" i="8"/>
  <c r="J219" i="8"/>
  <c r="G219" i="8"/>
  <c r="J38" i="8"/>
  <c r="G38" i="8"/>
  <c r="J70" i="8"/>
  <c r="G70" i="8"/>
  <c r="J110" i="8"/>
  <c r="G110" i="8"/>
  <c r="J142" i="8"/>
  <c r="G142" i="8"/>
  <c r="J176" i="8"/>
  <c r="G176" i="8"/>
  <c r="J212" i="8"/>
  <c r="G212" i="8"/>
  <c r="G31" i="8"/>
  <c r="J31" i="8"/>
  <c r="G63" i="8"/>
  <c r="J63" i="8"/>
  <c r="G99" i="8"/>
  <c r="J99" i="8"/>
  <c r="G135" i="8"/>
  <c r="J135" i="8"/>
  <c r="G167" i="8"/>
  <c r="J167" i="8"/>
  <c r="G204" i="8"/>
  <c r="J204" i="8"/>
  <c r="J32" i="8"/>
  <c r="G32" i="8"/>
  <c r="G64" i="8"/>
  <c r="J64" i="8"/>
  <c r="J100" i="8"/>
  <c r="G100" i="8"/>
  <c r="G136" i="8"/>
  <c r="J136" i="8"/>
  <c r="G168" i="8"/>
  <c r="J168" i="8"/>
  <c r="G205" i="8"/>
  <c r="J205" i="8"/>
  <c r="G261" i="8"/>
  <c r="J57" i="8"/>
  <c r="G57" i="8"/>
  <c r="J93" i="8"/>
  <c r="G93" i="8"/>
  <c r="G129" i="8"/>
  <c r="J129" i="8"/>
  <c r="J161" i="8"/>
  <c r="G161" i="8"/>
  <c r="J198" i="8"/>
  <c r="G198" i="8"/>
  <c r="J231" i="8"/>
  <c r="G231" i="8"/>
  <c r="G50" i="8"/>
  <c r="J50" i="8"/>
  <c r="J84" i="8"/>
  <c r="G84" i="8"/>
  <c r="G122" i="8"/>
  <c r="J122" i="8"/>
  <c r="G154" i="8"/>
  <c r="J154" i="8"/>
  <c r="G191" i="8"/>
  <c r="J191" i="8"/>
  <c r="G224" i="8"/>
  <c r="J224" i="8"/>
  <c r="G35" i="8"/>
  <c r="J35" i="8"/>
  <c r="J67" i="8"/>
  <c r="G67" i="8"/>
  <c r="J107" i="8"/>
  <c r="G107" i="8"/>
  <c r="J139" i="8"/>
  <c r="G139" i="8"/>
  <c r="G171" i="8"/>
  <c r="J171" i="8"/>
  <c r="G103" i="8"/>
  <c r="J103" i="8"/>
  <c r="N274" i="103"/>
  <c r="N274" i="101"/>
  <c r="N274" i="96"/>
  <c r="N273" i="106"/>
  <c r="N274" i="93"/>
  <c r="N273" i="102"/>
  <c r="N274" i="89"/>
  <c r="N273" i="86"/>
  <c r="N274" i="105"/>
  <c r="N274" i="92"/>
  <c r="N274" i="91"/>
  <c r="N273" i="85"/>
  <c r="N273" i="83"/>
  <c r="N274" i="81"/>
  <c r="N274" i="104"/>
  <c r="N274" i="99"/>
  <c r="N273" i="79"/>
  <c r="N273" i="78"/>
  <c r="G186" i="77"/>
  <c r="J186" i="77" s="1"/>
  <c r="N273" i="96"/>
  <c r="N273" i="90"/>
  <c r="N273" i="100"/>
  <c r="N273" i="82"/>
  <c r="N273" i="87"/>
  <c r="N273" i="95"/>
  <c r="N273" i="107"/>
  <c r="N273" i="84"/>
  <c r="N274" i="88"/>
  <c r="N274" i="94"/>
  <c r="N273" i="97"/>
  <c r="N274" i="80"/>
  <c r="N273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E60" i="78" s="1"/>
  <c r="G60" i="78" s="1"/>
  <c r="J60" i="78" s="1"/>
  <c r="E60" i="79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1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1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1" i="103"/>
  <c r="R259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1" i="102"/>
  <c r="R259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1" i="101"/>
  <c r="R259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1" i="100"/>
  <c r="R259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1" i="99"/>
  <c r="R259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1" i="98"/>
  <c r="R259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1" i="97"/>
  <c r="R259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1" i="96"/>
  <c r="R259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1" i="95"/>
  <c r="R259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1" i="94"/>
  <c r="R259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1" i="93"/>
  <c r="R259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2" i="92"/>
  <c r="R260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1" i="91"/>
  <c r="R259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1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1" i="89"/>
  <c r="R259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1" i="88"/>
  <c r="R259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1" i="87"/>
  <c r="R259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1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1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1" i="84"/>
  <c r="R259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1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1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1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1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1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0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61" i="77"/>
  <c r="M261" i="77"/>
  <c r="R256" i="77"/>
  <c r="M256" i="77"/>
  <c r="R255" i="77"/>
  <c r="M255" i="77"/>
  <c r="R254" i="77"/>
  <c r="M254" i="77"/>
  <c r="R248" i="77"/>
  <c r="M248" i="77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4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60" i="79"/>
  <c r="J60" i="79" s="1"/>
  <c r="E60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5" i="77"/>
  <c r="N271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61" i="77"/>
  <c r="P176" i="77"/>
  <c r="R263" i="78"/>
  <c r="R263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3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3" i="79"/>
  <c r="R263" i="81"/>
  <c r="R263" i="85"/>
  <c r="R263" i="97"/>
  <c r="R263" i="86"/>
  <c r="R263" i="84"/>
  <c r="R263" i="88"/>
  <c r="R263" i="90"/>
  <c r="R263" i="98"/>
  <c r="R263" i="87"/>
  <c r="R263" i="96"/>
  <c r="R263" i="107"/>
  <c r="P8" i="8"/>
  <c r="R263" i="99"/>
  <c r="R263" i="101"/>
  <c r="R263" i="102"/>
  <c r="R263" i="100"/>
  <c r="R263" i="104"/>
  <c r="R263" i="103"/>
  <c r="R263" i="105"/>
  <c r="R263" i="106"/>
  <c r="R263" i="89"/>
  <c r="R263" i="91"/>
  <c r="R264" i="92"/>
  <c r="R263" i="93"/>
  <c r="R263" i="94"/>
  <c r="R263" i="95"/>
  <c r="R263" i="82"/>
  <c r="R263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4" i="77"/>
  <c r="N273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12" i="8" l="1"/>
  <c r="J12" i="8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94" i="83" l="1"/>
  <c r="G94" i="83" s="1"/>
  <c r="J94" i="83" s="1"/>
  <c r="E169" i="81"/>
  <c r="G169" i="81" s="1"/>
  <c r="J169" i="81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169" i="82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60" i="87" s="1"/>
  <c r="G60" i="87" s="1"/>
  <c r="J60" i="87" s="1"/>
  <c r="E178" i="86"/>
  <c r="G178" i="86" s="1"/>
  <c r="J178" i="86" s="1"/>
  <c r="E178" i="87" s="1"/>
  <c r="G178" i="87" s="1"/>
  <c r="J178" i="87" s="1"/>
  <c r="E94" i="86"/>
  <c r="G94" i="86" s="1"/>
  <c r="J94" i="86" s="1"/>
  <c r="E94" i="87" s="1"/>
  <c r="G94" i="87" s="1"/>
  <c r="J94" i="87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62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178" i="88"/>
  <c r="G178" i="88" s="1"/>
  <c r="J178" i="88" s="1"/>
  <c r="E60" i="88"/>
  <c r="G60" i="88" s="1"/>
  <c r="J60" i="88" s="1"/>
  <c r="E109" i="85"/>
  <c r="G109" i="85" s="1"/>
  <c r="J109" i="85" s="1"/>
  <c r="E45" i="86"/>
  <c r="G45" i="86" s="1"/>
  <c r="J45" i="86" s="1"/>
  <c r="E45" i="87" s="1"/>
  <c r="G45" i="87" s="1"/>
  <c r="J45" i="87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62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14" i="87" s="1"/>
  <c r="G114" i="87" s="1"/>
  <c r="J114" i="87" s="1"/>
  <c r="E45" i="88"/>
  <c r="G45" i="88" s="1"/>
  <c r="J45" i="88" s="1"/>
  <c r="E109" i="86"/>
  <c r="G109" i="86" s="1"/>
  <c r="J109" i="86" s="1"/>
  <c r="E109" i="87" s="1"/>
  <c r="G109" i="87" s="1"/>
  <c r="J109" i="87" s="1"/>
  <c r="E60" i="89"/>
  <c r="G60" i="89" s="1"/>
  <c r="J60" i="89" s="1"/>
  <c r="E178" i="89"/>
  <c r="G178" i="89" s="1"/>
  <c r="J178" i="89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63" i="87" s="1"/>
  <c r="G63" i="87" s="1"/>
  <c r="J63" i="87" s="1"/>
  <c r="E129" i="86"/>
  <c r="G129" i="86" s="1"/>
  <c r="J129" i="86" s="1"/>
  <c r="E129" i="87" s="1"/>
  <c r="G129" i="87" s="1"/>
  <c r="J129" i="87" s="1"/>
  <c r="G35" i="86"/>
  <c r="J35" i="86" s="1"/>
  <c r="G94" i="92"/>
  <c r="J94" i="92" s="1"/>
  <c r="E94" i="93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2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90" l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E109" i="88"/>
  <c r="G109" i="88" s="1"/>
  <c r="J109" i="88" s="1"/>
  <c r="E129" i="88"/>
  <c r="G129" i="88" s="1"/>
  <c r="J129" i="88" s="1"/>
  <c r="E45" i="89"/>
  <c r="G45" i="89" s="1"/>
  <c r="J45" i="89" s="1"/>
  <c r="E63" i="88"/>
  <c r="G63" i="88" s="1"/>
  <c r="J63" i="88" s="1"/>
  <c r="E114" i="88"/>
  <c r="G114" i="88" s="1"/>
  <c r="J114" i="88" s="1"/>
  <c r="G237" i="79"/>
  <c r="J237" i="79" s="1"/>
  <c r="E237" i="80" s="1"/>
  <c r="E229" i="79"/>
  <c r="G229" i="79" s="1"/>
  <c r="J229" i="79" s="1"/>
  <c r="E35" i="87"/>
  <c r="G35" i="87" s="1"/>
  <c r="J35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63" i="89" l="1"/>
  <c r="G63" i="89" s="1"/>
  <c r="J63" i="89" s="1"/>
  <c r="E114" i="89"/>
  <c r="G114" i="89" s="1"/>
  <c r="J114" i="89" s="1"/>
  <c r="E45" i="90"/>
  <c r="G45" i="90" s="1"/>
  <c r="J45" i="90" s="1"/>
  <c r="E129" i="89"/>
  <c r="G129" i="89" s="1"/>
  <c r="J129" i="89" s="1"/>
  <c r="E109" i="89"/>
  <c r="G109" i="89" s="1"/>
  <c r="J109" i="89" s="1"/>
  <c r="G237" i="80"/>
  <c r="J237" i="80" s="1"/>
  <c r="E237" i="81" s="1"/>
  <c r="E229" i="80"/>
  <c r="G229" i="80" s="1"/>
  <c r="J229" i="80" s="1"/>
  <c r="E229" i="81" s="1"/>
  <c r="E169" i="89"/>
  <c r="G169" i="89" s="1"/>
  <c r="J169" i="89" s="1"/>
  <c r="E169" i="90" s="1"/>
  <c r="G169" i="90" s="1"/>
  <c r="J169" i="90" s="1"/>
  <c r="E169" i="91" s="1"/>
  <c r="E35" i="88"/>
  <c r="G35" i="88" s="1"/>
  <c r="J35" i="88" s="1"/>
  <c r="G60" i="95"/>
  <c r="J60" i="95" s="1"/>
  <c r="E60" i="96" s="1"/>
  <c r="G178" i="95"/>
  <c r="J178" i="95" s="1"/>
  <c r="E178" i="96" s="1"/>
  <c r="G94" i="94"/>
  <c r="J94" i="94" s="1"/>
  <c r="E94" i="95" s="1"/>
  <c r="G75" i="93"/>
  <c r="J75" i="93" s="1"/>
  <c r="E75" i="94" s="1"/>
  <c r="G12" i="85"/>
  <c r="J12" i="85" s="1"/>
  <c r="E12" i="86" s="1"/>
  <c r="E129" i="90" l="1"/>
  <c r="G129" i="90" s="1"/>
  <c r="J129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E45" i="91"/>
  <c r="G45" i="91" s="1"/>
  <c r="J45" i="91" s="1"/>
  <c r="E35" i="89"/>
  <c r="G35" i="89" s="1"/>
  <c r="J35" i="89" s="1"/>
  <c r="E63" i="90"/>
  <c r="G63" i="90" s="1"/>
  <c r="J63" i="90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35" i="90" l="1"/>
  <c r="G35" i="90" s="1"/>
  <c r="J35" i="90" s="1"/>
  <c r="E63" i="91"/>
  <c r="G63" i="91" s="1"/>
  <c r="J63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E129" i="91"/>
  <c r="G129" i="91" s="1"/>
  <c r="J129" i="91" s="1"/>
  <c r="E10" i="77"/>
  <c r="G10" i="77" s="1"/>
  <c r="J10" i="77" s="1"/>
  <c r="E10" i="78" s="1"/>
  <c r="E9" i="77"/>
  <c r="G9" i="77" s="1"/>
  <c r="J9" i="77" s="1"/>
  <c r="E9" i="78" s="1"/>
  <c r="E11" i="77"/>
  <c r="G11" i="77" s="1"/>
  <c r="J11" i="77" s="1"/>
  <c r="E11" i="78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09" i="96"/>
  <c r="J109" i="96" s="1"/>
  <c r="E109" i="97" s="1"/>
  <c r="G75" i="95"/>
  <c r="J75" i="95" s="1"/>
  <c r="E75" i="96" s="1"/>
  <c r="G114" i="96"/>
  <c r="J114" i="96" s="1"/>
  <c r="E114" i="97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2" i="89" l="1"/>
  <c r="G12" i="89" s="1"/>
  <c r="J12" i="89" s="1"/>
  <c r="E12" i="90" s="1"/>
  <c r="G12" i="90" s="1"/>
  <c r="J12" i="90" s="1"/>
  <c r="E12" i="91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E35" i="91"/>
  <c r="G35" i="91" s="1"/>
  <c r="J35" i="91" s="1"/>
  <c r="E181" i="78"/>
  <c r="G181" i="78" s="1"/>
  <c r="J181" i="78" s="1"/>
  <c r="E181" i="79" s="1"/>
  <c r="G181" i="79" s="1"/>
  <c r="J181" i="79" s="1"/>
  <c r="E152" i="78"/>
  <c r="G152" i="78" s="1"/>
  <c r="J152" i="78" s="1"/>
  <c r="E152" i="79" s="1"/>
  <c r="G152" i="79" s="1"/>
  <c r="J152" i="79" s="1"/>
  <c r="G11" i="8"/>
  <c r="J11" i="8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J9" i="8"/>
  <c r="G9" i="8"/>
  <c r="E153" i="78"/>
  <c r="G153" i="78" s="1"/>
  <c r="J153" i="78" s="1"/>
  <c r="E153" i="79" s="1"/>
  <c r="G153" i="79" s="1"/>
  <c r="J153" i="79" s="1"/>
  <c r="E84" i="78"/>
  <c r="G84" i="78" s="1"/>
  <c r="J84" i="78" s="1"/>
  <c r="E84" i="79" s="1"/>
  <c r="G84" i="79" s="1"/>
  <c r="J84" i="79" s="1"/>
  <c r="E206" i="78"/>
  <c r="G206" i="78" s="1"/>
  <c r="J206" i="78" s="1"/>
  <c r="E206" i="79" s="1"/>
  <c r="G206" i="79" s="1"/>
  <c r="J206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J10" i="8"/>
  <c r="G10" i="8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84" i="80" l="1"/>
  <c r="G84" i="80" s="1"/>
  <c r="J84" i="80" s="1"/>
  <c r="E84" i="81" s="1"/>
  <c r="G84" i="81" s="1"/>
  <c r="J84" i="81" s="1"/>
  <c r="E84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205" i="80"/>
  <c r="G205" i="80" s="1"/>
  <c r="J205" i="80" s="1"/>
  <c r="E205" i="81" s="1"/>
  <c r="G205" i="81" s="1"/>
  <c r="J205" i="81" s="1"/>
  <c r="E205" i="82" s="1"/>
  <c r="E181" i="80"/>
  <c r="G181" i="80" s="1"/>
  <c r="J181" i="80" s="1"/>
  <c r="E181" i="81" s="1"/>
  <c r="G181" i="81" s="1"/>
  <c r="J181" i="81" s="1"/>
  <c r="E181" i="82" s="1"/>
  <c r="E177" i="80"/>
  <c r="G177" i="80" s="1"/>
  <c r="J177" i="80" s="1"/>
  <c r="E177" i="81" s="1"/>
  <c r="G177" i="81" s="1"/>
  <c r="J177" i="81" s="1"/>
  <c r="E177" i="82" s="1"/>
  <c r="E83" i="80"/>
  <c r="G83" i="80" s="1"/>
  <c r="J83" i="80" s="1"/>
  <c r="E83" i="81" s="1"/>
  <c r="G83" i="81" s="1"/>
  <c r="J83" i="81" s="1"/>
  <c r="E83" i="82" s="1"/>
  <c r="E35" i="92"/>
  <c r="G35" i="92" s="1"/>
  <c r="J35" i="92" s="1"/>
  <c r="E155" i="80"/>
  <c r="G155" i="80" s="1"/>
  <c r="J155" i="80" s="1"/>
  <c r="E155" i="81" s="1"/>
  <c r="G155" i="81" s="1"/>
  <c r="J155" i="81" s="1"/>
  <c r="E155" i="82" s="1"/>
  <c r="E126" i="80"/>
  <c r="G126" i="80" s="1"/>
  <c r="J126" i="80" s="1"/>
  <c r="E126" i="81" s="1"/>
  <c r="G126" i="81" s="1"/>
  <c r="J126" i="81" s="1"/>
  <c r="E126" i="82" s="1"/>
  <c r="E148" i="80"/>
  <c r="G148" i="80" s="1"/>
  <c r="J148" i="80" s="1"/>
  <c r="E148" i="81" s="1"/>
  <c r="G148" i="81" s="1"/>
  <c r="J148" i="81" s="1"/>
  <c r="E148" i="82" s="1"/>
  <c r="E206" i="80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G252" i="79"/>
  <c r="J252" i="79" s="1"/>
  <c r="E252" i="80" s="1"/>
  <c r="E239" i="79"/>
  <c r="G239" i="79" s="1"/>
  <c r="J239" i="79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G239" i="80" s="1"/>
  <c r="J239" i="80" s="1"/>
  <c r="E125" i="80"/>
  <c r="G125" i="80" s="1"/>
  <c r="J125" i="80" s="1"/>
  <c r="G237" i="85"/>
  <c r="J237" i="85" s="1"/>
  <c r="E237" i="86" s="1"/>
  <c r="E229" i="85"/>
  <c r="G229" i="85" s="1"/>
  <c r="J229" i="85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0" i="74"/>
  <c r="N267" i="74"/>
  <c r="M5" i="74"/>
  <c r="N265" i="74" s="1"/>
  <c r="G252" i="81" l="1"/>
  <c r="J252" i="81" s="1"/>
  <c r="E252" i="82" s="1"/>
  <c r="E239" i="81"/>
  <c r="G239" i="81" s="1"/>
  <c r="J239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08" i="81"/>
  <c r="G208" i="81" s="1"/>
  <c r="J208" i="81" s="1"/>
  <c r="E127" i="81"/>
  <c r="G127" i="81" s="1"/>
  <c r="J127" i="81" s="1"/>
  <c r="E226" i="81"/>
  <c r="G226" i="81" s="1"/>
  <c r="J226" i="81" s="1"/>
  <c r="E203" i="80"/>
  <c r="G203" i="80" s="1"/>
  <c r="J203" i="80" s="1"/>
  <c r="E229" i="86"/>
  <c r="G229" i="86" s="1"/>
  <c r="J229" i="86" s="1"/>
  <c r="E229" i="87" s="1"/>
  <c r="G229" i="87" s="1"/>
  <c r="J229" i="87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G237" i="86"/>
  <c r="J237" i="86" s="1"/>
  <c r="E237" i="87" s="1"/>
  <c r="G237" i="87" s="1"/>
  <c r="J237" i="87" s="1"/>
  <c r="E237" i="88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3" i="74"/>
  <c r="E226" i="82" l="1"/>
  <c r="G226" i="82" s="1"/>
  <c r="J226" i="82" s="1"/>
  <c r="E226" i="83" s="1"/>
  <c r="G226" i="83" s="1"/>
  <c r="J226" i="83" s="1"/>
  <c r="E226" i="84" s="1"/>
  <c r="E208" i="82"/>
  <c r="G208" i="82" s="1"/>
  <c r="J208" i="82" s="1"/>
  <c r="E208" i="83" s="1"/>
  <c r="G208" i="83" s="1"/>
  <c r="J208" i="83" s="1"/>
  <c r="E208" i="84" s="1"/>
  <c r="E151" i="82"/>
  <c r="G151" i="82" s="1"/>
  <c r="J151" i="82" s="1"/>
  <c r="E151" i="83" s="1"/>
  <c r="G151" i="83" s="1"/>
  <c r="J151" i="83" s="1"/>
  <c r="E151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27" i="82"/>
  <c r="G127" i="82" s="1"/>
  <c r="J127" i="82" s="1"/>
  <c r="E127" i="83" s="1"/>
  <c r="G127" i="83" s="1"/>
  <c r="J127" i="83" s="1"/>
  <c r="E127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G237" i="88"/>
  <c r="J237" i="88" s="1"/>
  <c r="E237" i="89" s="1"/>
  <c r="E229" i="88"/>
  <c r="E156" i="81"/>
  <c r="G156" i="81" s="1"/>
  <c r="J156" i="81" s="1"/>
  <c r="E157" i="81"/>
  <c r="G157" i="81" s="1"/>
  <c r="J157" i="81" s="1"/>
  <c r="E202" i="81"/>
  <c r="G202" i="81" s="1"/>
  <c r="J202" i="81" s="1"/>
  <c r="E169" i="97"/>
  <c r="G169" i="97" s="1"/>
  <c r="J169" i="97" s="1"/>
  <c r="E169" i="98" s="1"/>
  <c r="G169" i="98" s="1"/>
  <c r="J169" i="98" s="1"/>
  <c r="E169" i="99" s="1"/>
  <c r="E212" i="81"/>
  <c r="G212" i="81" s="1"/>
  <c r="J212" i="81" s="1"/>
  <c r="E210" i="81"/>
  <c r="G210" i="81" s="1"/>
  <c r="J210" i="81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G252" i="82"/>
  <c r="J252" i="82" s="1"/>
  <c r="E252" i="83" s="1"/>
  <c r="E239" i="82"/>
  <c r="G239" i="82" s="1"/>
  <c r="J239" i="82" s="1"/>
  <c r="E209" i="81"/>
  <c r="G209" i="81" s="1"/>
  <c r="J209" i="81" s="1"/>
  <c r="E128" i="81"/>
  <c r="G128" i="81" s="1"/>
  <c r="J128" i="81" s="1"/>
  <c r="E182" i="81"/>
  <c r="G182" i="81" s="1"/>
  <c r="J182" i="81" s="1"/>
  <c r="E149" i="81"/>
  <c r="G149" i="81" s="1"/>
  <c r="J149" i="81" s="1"/>
  <c r="G229" i="88"/>
  <c r="J229" i="88" s="1"/>
  <c r="E229" i="89" s="1"/>
  <c r="G229" i="89" s="1"/>
  <c r="J229" i="89" s="1"/>
  <c r="E229" i="90" s="1"/>
  <c r="G232" i="81"/>
  <c r="J232" i="81" s="1"/>
  <c r="E232" i="82" s="1"/>
  <c r="G240" i="81"/>
  <c r="J240" i="81" s="1"/>
  <c r="E240" i="82" s="1"/>
  <c r="G241" i="81"/>
  <c r="J241" i="81" s="1"/>
  <c r="E241" i="82" s="1"/>
  <c r="G237" i="89"/>
  <c r="J237" i="89" s="1"/>
  <c r="E237" i="90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1" i="74"/>
  <c r="X13" i="8"/>
  <c r="E210" i="82" l="1"/>
  <c r="G210" i="82" s="1"/>
  <c r="J210" i="82" s="1"/>
  <c r="E210" i="83" s="1"/>
  <c r="G210" i="83" s="1"/>
  <c r="J210" i="83" s="1"/>
  <c r="E210" i="84" s="1"/>
  <c r="E204" i="82"/>
  <c r="G204" i="82" s="1"/>
  <c r="J204" i="82" s="1"/>
  <c r="E204" i="83" s="1"/>
  <c r="G204" i="83" s="1"/>
  <c r="J204" i="83" s="1"/>
  <c r="E204" i="84" s="1"/>
  <c r="E149" i="82"/>
  <c r="G149" i="82" s="1"/>
  <c r="J149" i="82" s="1"/>
  <c r="E149" i="83" s="1"/>
  <c r="G149" i="83" s="1"/>
  <c r="J149" i="83" s="1"/>
  <c r="E149" i="84" s="1"/>
  <c r="E198" i="82"/>
  <c r="G198" i="82" s="1"/>
  <c r="J198" i="82" s="1"/>
  <c r="E198" i="83" s="1"/>
  <c r="G198" i="83" s="1"/>
  <c r="J198" i="83" s="1"/>
  <c r="E198" i="84" s="1"/>
  <c r="E212" i="82"/>
  <c r="G212" i="82" s="1"/>
  <c r="J212" i="82" s="1"/>
  <c r="E212" i="83" s="1"/>
  <c r="G212" i="83" s="1"/>
  <c r="J212" i="83" s="1"/>
  <c r="E212" i="84" s="1"/>
  <c r="E128" i="82"/>
  <c r="G128" i="82" s="1"/>
  <c r="J128" i="82" s="1"/>
  <c r="E128" i="83" s="1"/>
  <c r="G128" i="83" s="1"/>
  <c r="J128" i="83" s="1"/>
  <c r="E128" i="84" s="1"/>
  <c r="E209" i="82"/>
  <c r="G209" i="82" s="1"/>
  <c r="J209" i="82" s="1"/>
  <c r="E209" i="83" s="1"/>
  <c r="G209" i="83" s="1"/>
  <c r="J209" i="83" s="1"/>
  <c r="E209" i="84" s="1"/>
  <c r="E156" i="82"/>
  <c r="G156" i="82" s="1"/>
  <c r="J156" i="82" s="1"/>
  <c r="E156" i="83" s="1"/>
  <c r="G156" i="83" s="1"/>
  <c r="J156" i="83" s="1"/>
  <c r="E156" i="84" s="1"/>
  <c r="E197" i="82"/>
  <c r="G197" i="82" s="1"/>
  <c r="J197" i="82" s="1"/>
  <c r="E197" i="83" s="1"/>
  <c r="G197" i="83" s="1"/>
  <c r="J197" i="83" s="1"/>
  <c r="E197" i="84" s="1"/>
  <c r="E157" i="82"/>
  <c r="G157" i="82" s="1"/>
  <c r="J157" i="82" s="1"/>
  <c r="E157" i="83" s="1"/>
  <c r="G157" i="83" s="1"/>
  <c r="J157" i="83" s="1"/>
  <c r="E157" i="84" s="1"/>
  <c r="E150" i="82"/>
  <c r="G150" i="82" s="1"/>
  <c r="J150" i="82" s="1"/>
  <c r="E150" i="83" s="1"/>
  <c r="G150" i="83" s="1"/>
  <c r="J150" i="83" s="1"/>
  <c r="E150" i="84" s="1"/>
  <c r="E113" i="82"/>
  <c r="G113" i="82" s="1"/>
  <c r="J113" i="82" s="1"/>
  <c r="E113" i="83" s="1"/>
  <c r="G113" i="83" s="1"/>
  <c r="J113" i="83" s="1"/>
  <c r="E113" i="84" s="1"/>
  <c r="E182" i="82"/>
  <c r="G182" i="82" s="1"/>
  <c r="J182" i="82" s="1"/>
  <c r="E182" i="83" s="1"/>
  <c r="G182" i="83" s="1"/>
  <c r="J182" i="83" s="1"/>
  <c r="E182" i="84" s="1"/>
  <c r="E202" i="82"/>
  <c r="G202" i="82" s="1"/>
  <c r="J202" i="82" s="1"/>
  <c r="E202" i="83" s="1"/>
  <c r="G202" i="83" s="1"/>
  <c r="J202" i="83" s="1"/>
  <c r="E202" i="84" s="1"/>
  <c r="E147" i="82"/>
  <c r="G147" i="82" s="1"/>
  <c r="J147" i="82" s="1"/>
  <c r="E147" i="83" s="1"/>
  <c r="G147" i="83" s="1"/>
  <c r="J147" i="83" s="1"/>
  <c r="E147" i="84" s="1"/>
  <c r="E196" i="82"/>
  <c r="G196" i="82" s="1"/>
  <c r="J196" i="82" s="1"/>
  <c r="E196" i="83" s="1"/>
  <c r="G196" i="83" s="1"/>
  <c r="J196" i="83" s="1"/>
  <c r="E196" i="84" s="1"/>
  <c r="E211" i="82"/>
  <c r="G211" i="82" s="1"/>
  <c r="J211" i="82" s="1"/>
  <c r="E211" i="83" s="1"/>
  <c r="G211" i="83" s="1"/>
  <c r="J211" i="83" s="1"/>
  <c r="E211" i="84" s="1"/>
  <c r="E195" i="82"/>
  <c r="G195" i="82" s="1"/>
  <c r="J195" i="82" s="1"/>
  <c r="E195" i="83" s="1"/>
  <c r="G195" i="83" s="1"/>
  <c r="J195" i="83" s="1"/>
  <c r="E195" i="84" s="1"/>
  <c r="G252" i="83"/>
  <c r="J252" i="83" s="1"/>
  <c r="E252" i="84" s="1"/>
  <c r="E239" i="83"/>
  <c r="G239" i="83" s="1"/>
  <c r="J239" i="83" s="1"/>
  <c r="G231" i="84"/>
  <c r="J231" i="84" s="1"/>
  <c r="G229" i="90"/>
  <c r="J229" i="90" s="1"/>
  <c r="E229" i="91" s="1"/>
  <c r="G237" i="90"/>
  <c r="J237" i="90" s="1"/>
  <c r="E237" i="91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4" i="74"/>
  <c r="N273" i="74"/>
  <c r="X15" i="8"/>
  <c r="Y36" i="8"/>
  <c r="X10" i="8"/>
  <c r="X12" i="8"/>
  <c r="S36" i="8"/>
  <c r="X9" i="8"/>
  <c r="V36" i="8"/>
  <c r="W36" i="8"/>
  <c r="T36" i="8"/>
  <c r="X11" i="8"/>
  <c r="U36" i="8"/>
  <c r="E231" i="85" l="1"/>
  <c r="E169" i="100"/>
  <c r="G169" i="100" s="1"/>
  <c r="J169" i="100" s="1"/>
  <c r="G252" i="84"/>
  <c r="J252" i="84" s="1"/>
  <c r="E252" i="85" s="1"/>
  <c r="E239" i="84"/>
  <c r="G239" i="84" s="1"/>
  <c r="J239" i="84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G252" i="85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39" i="85"/>
  <c r="G239" i="85" s="1"/>
  <c r="J239" i="85" s="1"/>
  <c r="E239" i="86" s="1"/>
  <c r="G239" i="86" s="1"/>
  <c r="J239" i="86" s="1"/>
  <c r="E239" i="87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2" i="97"/>
  <c r="G12" i="97" s="1"/>
  <c r="J12" i="97" s="1"/>
  <c r="E12" i="98" s="1"/>
  <c r="G12" i="98" s="1"/>
  <c r="J12" i="98" s="1"/>
  <c r="E12" i="99" s="1"/>
  <c r="G177" i="86"/>
  <c r="J177" i="86" s="1"/>
  <c r="E177" i="87" s="1"/>
  <c r="G177" i="87" s="1"/>
  <c r="J177" i="87" s="1"/>
  <c r="E177" i="88" s="1"/>
  <c r="E177" i="86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E169" i="102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169" i="106" s="1"/>
  <c r="J169" i="106" s="1"/>
  <c r="G169" i="107" s="1"/>
  <c r="J169" i="107" s="1"/>
  <c r="E211" i="86"/>
  <c r="G211" i="86" s="1"/>
  <c r="J211" i="86" s="1"/>
  <c r="E211" i="87" s="1"/>
  <c r="G211" i="87" s="1"/>
  <c r="J211" i="87" s="1"/>
  <c r="E211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98" i="86"/>
  <c r="G198" i="86" s="1"/>
  <c r="J198" i="86" s="1"/>
  <c r="E198" i="87" s="1"/>
  <c r="G198" i="87" s="1"/>
  <c r="J198" i="87" s="1"/>
  <c r="E198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G35" i="107"/>
  <c r="J35" i="107" s="1"/>
  <c r="G45" i="107"/>
  <c r="J45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G239" i="88" l="1"/>
  <c r="J239" i="88" s="1"/>
  <c r="E239" i="89" s="1"/>
  <c r="E231" i="88"/>
  <c r="G231" i="88" s="1"/>
  <c r="J231" i="88" s="1"/>
  <c r="E231" i="89" s="1"/>
  <c r="G231" i="89" s="1"/>
  <c r="J231" i="89" s="1"/>
  <c r="E231" i="90" s="1"/>
  <c r="E23" i="77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151" i="89"/>
  <c r="G151" i="89" s="1"/>
  <c r="J151" i="89" s="1"/>
  <c r="E151" i="90" s="1"/>
  <c r="G151" i="90" s="1"/>
  <c r="J151" i="90" s="1"/>
  <c r="E151" i="91" s="1"/>
  <c r="E26" i="77"/>
  <c r="E83" i="89"/>
  <c r="G83" i="89" s="1"/>
  <c r="J83" i="89" s="1"/>
  <c r="E83" i="90" s="1"/>
  <c r="G83" i="90" s="1"/>
  <c r="J83" i="90" s="1"/>
  <c r="E83" i="91" s="1"/>
  <c r="E20" i="77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9" i="77"/>
  <c r="G19" i="77" s="1"/>
  <c r="J19" i="77" s="1"/>
  <c r="E19" i="78" s="1"/>
  <c r="E127" i="89"/>
  <c r="G127" i="89" s="1"/>
  <c r="J127" i="89" s="1"/>
  <c r="E127" i="90" s="1"/>
  <c r="G127" i="90" s="1"/>
  <c r="J127" i="90" s="1"/>
  <c r="E127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55" i="89"/>
  <c r="G155" i="89" s="1"/>
  <c r="J155" i="89" s="1"/>
  <c r="E155" i="90" s="1"/>
  <c r="G155" i="90" s="1"/>
  <c r="J155" i="90" s="1"/>
  <c r="E155" i="91" s="1"/>
  <c r="E21" i="77"/>
  <c r="E24" i="77"/>
  <c r="G24" i="77" s="1"/>
  <c r="J24" i="77" s="1"/>
  <c r="E24" i="78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52" i="89"/>
  <c r="G152" i="89" s="1"/>
  <c r="J152" i="89" s="1"/>
  <c r="E152" i="90" s="1"/>
  <c r="G152" i="90" s="1"/>
  <c r="J152" i="90" s="1"/>
  <c r="E152" i="91" s="1"/>
  <c r="E25" i="77"/>
  <c r="G25" i="77" s="1"/>
  <c r="J25" i="77" s="1"/>
  <c r="E25" i="7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26" i="89"/>
  <c r="G226" i="89" s="1"/>
  <c r="J226" i="89" s="1"/>
  <c r="E226" i="90" s="1"/>
  <c r="G226" i="90" s="1"/>
  <c r="J226" i="90" s="1"/>
  <c r="E226" i="91" s="1"/>
  <c r="E22" i="77"/>
  <c r="G22" i="77" s="1"/>
  <c r="J22" i="77" s="1"/>
  <c r="E22" i="78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1" i="87"/>
  <c r="G11" i="87" s="1"/>
  <c r="J11" i="87" s="1"/>
  <c r="E11" i="88" s="1"/>
  <c r="E10" i="87"/>
  <c r="G10" i="87" s="1"/>
  <c r="J10" i="87" s="1"/>
  <c r="E10" i="88" s="1"/>
  <c r="G10" i="88" s="1"/>
  <c r="J10" i="88" s="1"/>
  <c r="G129" i="107"/>
  <c r="J129" i="107" s="1"/>
  <c r="G63" i="107"/>
  <c r="J63" i="107" s="1"/>
  <c r="G178" i="107"/>
  <c r="J178" i="107" s="1"/>
  <c r="G60" i="107"/>
  <c r="J60" i="107" s="1"/>
  <c r="G239" i="89"/>
  <c r="J239" i="89" s="1"/>
  <c r="E239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6" i="77"/>
  <c r="J26" i="77" s="1"/>
  <c r="E26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9" i="89" l="1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2" i="101"/>
  <c r="G12" i="101" s="1"/>
  <c r="J12" i="101" s="1"/>
  <c r="E195" i="89"/>
  <c r="G195" i="89" s="1"/>
  <c r="J195" i="89" s="1"/>
  <c r="E195" i="90" s="1"/>
  <c r="G195" i="90" s="1"/>
  <c r="J195" i="90" s="1"/>
  <c r="E195" i="91" s="1"/>
  <c r="G174" i="78"/>
  <c r="J174" i="78" s="1"/>
  <c r="E174" i="79" s="1"/>
  <c r="E173" i="78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J25" i="8"/>
  <c r="G25" i="8"/>
  <c r="J24" i="8"/>
  <c r="G24" i="8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50" i="89"/>
  <c r="G150" i="89" s="1"/>
  <c r="J150" i="89" s="1"/>
  <c r="E150" i="90" s="1"/>
  <c r="G150" i="90" s="1"/>
  <c r="J150" i="90" s="1"/>
  <c r="E150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J21" i="8"/>
  <c r="G21" i="8"/>
  <c r="G20" i="8"/>
  <c r="J20" i="8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G19" i="8"/>
  <c r="J19" i="8"/>
  <c r="G23" i="8"/>
  <c r="J23" i="8"/>
  <c r="E157" i="89"/>
  <c r="G157" i="89" s="1"/>
  <c r="J157" i="89" s="1"/>
  <c r="E157" i="90" s="1"/>
  <c r="G157" i="90" s="1"/>
  <c r="J157" i="90" s="1"/>
  <c r="E157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G102" i="78"/>
  <c r="J102" i="78" s="1"/>
  <c r="E102" i="79" s="1"/>
  <c r="E103" i="78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J22" i="8"/>
  <c r="G22" i="8"/>
  <c r="G26" i="8"/>
  <c r="J26" i="8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8"/>
  <c r="J256" i="78" s="1"/>
  <c r="E256" i="79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59" i="78" s="1"/>
  <c r="J59" i="78" s="1"/>
  <c r="E59" i="79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261" i="77"/>
  <c r="J261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8"/>
  <c r="J255" i="78" s="1"/>
  <c r="E255" i="79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E58" i="78" s="1"/>
  <c r="G58" i="78" s="1"/>
  <c r="J58" i="78" s="1"/>
  <c r="E58" i="79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12" i="106" s="1"/>
  <c r="J12" i="106" s="1"/>
  <c r="G12" i="107" s="1"/>
  <c r="J12" i="107" s="1"/>
  <c r="E215" i="78"/>
  <c r="G215" i="78" s="1"/>
  <c r="J215" i="78" s="1"/>
  <c r="E215" i="79" s="1"/>
  <c r="G215" i="79" s="1"/>
  <c r="J215" i="79" s="1"/>
  <c r="E77" i="78"/>
  <c r="G77" i="78" s="1"/>
  <c r="J77" i="78" s="1"/>
  <c r="E77" i="79" s="1"/>
  <c r="G77" i="79" s="1"/>
  <c r="J77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64" i="78"/>
  <c r="G64" i="78" s="1"/>
  <c r="J64" i="78" s="1"/>
  <c r="E64" i="79" s="1"/>
  <c r="G64" i="79" s="1"/>
  <c r="J64" i="79" s="1"/>
  <c r="E113" i="89"/>
  <c r="G113" i="89" s="1"/>
  <c r="J113" i="89" s="1"/>
  <c r="E113" i="90" s="1"/>
  <c r="G113" i="90" s="1"/>
  <c r="J113" i="90" s="1"/>
  <c r="E41" i="78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36" i="78"/>
  <c r="G36" i="78" s="1"/>
  <c r="J36" i="78" s="1"/>
  <c r="E36" i="79" s="1"/>
  <c r="G36" i="79" s="1"/>
  <c r="J36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78" i="78"/>
  <c r="G78" i="78" s="1"/>
  <c r="J78" i="78" s="1"/>
  <c r="E78" i="79" s="1"/>
  <c r="G78" i="79" s="1"/>
  <c r="J78" i="79" s="1"/>
  <c r="E44" i="78"/>
  <c r="G44" i="78" s="1"/>
  <c r="J44" i="78" s="1"/>
  <c r="E44" i="79" s="1"/>
  <c r="G44" i="79" s="1"/>
  <c r="J44" i="79" s="1"/>
  <c r="E51" i="78"/>
  <c r="G51" i="78" s="1"/>
  <c r="J51" i="78" s="1"/>
  <c r="E51" i="79" s="1"/>
  <c r="G51" i="79" s="1"/>
  <c r="J51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74" i="78"/>
  <c r="G74" i="78" s="1"/>
  <c r="J74" i="78" s="1"/>
  <c r="E74" i="79" s="1"/>
  <c r="G74" i="79" s="1"/>
  <c r="J74" i="79" s="1"/>
  <c r="E66" i="78"/>
  <c r="G66" i="78" s="1"/>
  <c r="J66" i="78" s="1"/>
  <c r="E108" i="78"/>
  <c r="G108" i="78" s="1"/>
  <c r="J108" i="78" s="1"/>
  <c r="E108" i="79" s="1"/>
  <c r="G108" i="79" s="1"/>
  <c r="J108" i="79" s="1"/>
  <c r="G242" i="79"/>
  <c r="J242" i="79" s="1"/>
  <c r="E242" i="80" s="1"/>
  <c r="E234" i="78"/>
  <c r="E43" i="78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35" i="79" s="1"/>
  <c r="E227" i="78"/>
  <c r="E70" i="86"/>
  <c r="G70" i="86" s="1"/>
  <c r="J70" i="86" s="1"/>
  <c r="E70" i="87" s="1"/>
  <c r="G70" i="87" s="1"/>
  <c r="J70" i="87" s="1"/>
  <c r="E70" i="88" s="1"/>
  <c r="E80" i="78"/>
  <c r="G80" i="78" s="1"/>
  <c r="J80" i="78" s="1"/>
  <c r="E80" i="79" s="1"/>
  <c r="G80" i="79" s="1"/>
  <c r="J80" i="79" s="1"/>
  <c r="E166" i="78"/>
  <c r="G166" i="78" s="1"/>
  <c r="J166" i="78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E175" i="86"/>
  <c r="G175" i="86" s="1"/>
  <c r="J175" i="86" s="1"/>
  <c r="E175" i="87" s="1"/>
  <c r="G175" i="87" s="1"/>
  <c r="J175" i="87" s="1"/>
  <c r="E175" i="88" s="1"/>
  <c r="G237" i="96"/>
  <c r="J237" i="96" s="1"/>
  <c r="E237" i="97" s="1"/>
  <c r="J229" i="95"/>
  <c r="E229" i="96" s="1"/>
  <c r="G229" i="96" s="1"/>
  <c r="J229" i="96" s="1"/>
  <c r="E229" i="97" s="1"/>
  <c r="G229" i="97" s="1"/>
  <c r="J229" i="97" s="1"/>
  <c r="G75" i="107"/>
  <c r="J75" i="107" s="1"/>
  <c r="G86" i="78"/>
  <c r="J86" i="78" s="1"/>
  <c r="G87" i="78"/>
  <c r="J87" i="78" s="1"/>
  <c r="G237" i="97"/>
  <c r="J237" i="97" s="1"/>
  <c r="E237" i="9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53" i="79"/>
  <c r="J253" i="79" s="1"/>
  <c r="E253" i="80" s="1"/>
  <c r="G262" i="78"/>
  <c r="J262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58" i="79"/>
  <c r="J58" i="79" s="1"/>
  <c r="G256" i="79"/>
  <c r="J256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60" i="78"/>
  <c r="J260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92" i="79" l="1"/>
  <c r="G192" i="79" s="1"/>
  <c r="J192" i="79" s="1"/>
  <c r="E192" i="80" s="1"/>
  <c r="G192" i="80" s="1"/>
  <c r="J192" i="80" s="1"/>
  <c r="E192" i="81" s="1"/>
  <c r="G192" i="81" s="1"/>
  <c r="J192" i="81" s="1"/>
  <c r="E192" i="82" s="1"/>
  <c r="E40" i="80"/>
  <c r="G40" i="80" s="1"/>
  <c r="J40" i="80" s="1"/>
  <c r="E40" i="81" s="1"/>
  <c r="G40" i="81" s="1"/>
  <c r="J40" i="81" s="1"/>
  <c r="E40" i="82" s="1"/>
  <c r="E61" i="80"/>
  <c r="G61" i="80" s="1"/>
  <c r="J61" i="80" s="1"/>
  <c r="E61" i="81" s="1"/>
  <c r="G61" i="81" s="1"/>
  <c r="J61" i="81" s="1"/>
  <c r="E61" i="82" s="1"/>
  <c r="E140" i="80"/>
  <c r="G140" i="80" s="1"/>
  <c r="J140" i="80" s="1"/>
  <c r="E140" i="81" s="1"/>
  <c r="G140" i="81" s="1"/>
  <c r="J140" i="81" s="1"/>
  <c r="E140" i="82" s="1"/>
  <c r="E98" i="80"/>
  <c r="G98" i="80" s="1"/>
  <c r="J98" i="80" s="1"/>
  <c r="E98" i="81" s="1"/>
  <c r="G98" i="81" s="1"/>
  <c r="J98" i="81" s="1"/>
  <c r="E98" i="82" s="1"/>
  <c r="E34" i="80"/>
  <c r="G34" i="80" s="1"/>
  <c r="J34" i="80" s="1"/>
  <c r="E34" i="81" s="1"/>
  <c r="G34" i="81" s="1"/>
  <c r="J34" i="81" s="1"/>
  <c r="E34" i="82" s="1"/>
  <c r="E179" i="80"/>
  <c r="G179" i="80" s="1"/>
  <c r="J179" i="80" s="1"/>
  <c r="E179" i="81" s="1"/>
  <c r="G179" i="81" s="1"/>
  <c r="J179" i="81" s="1"/>
  <c r="E179" i="82" s="1"/>
  <c r="E54" i="80"/>
  <c r="G54" i="80" s="1"/>
  <c r="J54" i="80" s="1"/>
  <c r="E54" i="81" s="1"/>
  <c r="G54" i="81" s="1"/>
  <c r="J54" i="81" s="1"/>
  <c r="E54" i="82" s="1"/>
  <c r="E56" i="80"/>
  <c r="G56" i="80" s="1"/>
  <c r="J56" i="80" s="1"/>
  <c r="E56" i="81" s="1"/>
  <c r="G56" i="81" s="1"/>
  <c r="J56" i="81" s="1"/>
  <c r="E56" i="82" s="1"/>
  <c r="E51" i="80"/>
  <c r="G51" i="80" s="1"/>
  <c r="J51" i="80" s="1"/>
  <c r="E51" i="81" s="1"/>
  <c r="G51" i="81" s="1"/>
  <c r="J51" i="81" s="1"/>
  <c r="E51" i="82" s="1"/>
  <c r="E36" i="80"/>
  <c r="G36" i="80" s="1"/>
  <c r="J36" i="80" s="1"/>
  <c r="E36" i="81" s="1"/>
  <c r="G36" i="81" s="1"/>
  <c r="J36" i="81" s="1"/>
  <c r="E36" i="82" s="1"/>
  <c r="E50" i="80"/>
  <c r="G50" i="80" s="1"/>
  <c r="J50" i="80" s="1"/>
  <c r="E50" i="81" s="1"/>
  <c r="G50" i="81" s="1"/>
  <c r="J50" i="81" s="1"/>
  <c r="E5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27" i="80"/>
  <c r="G27" i="80" s="1"/>
  <c r="J27" i="80" s="1"/>
  <c r="E27" i="81" s="1"/>
  <c r="G27" i="81" s="1"/>
  <c r="J27" i="81" s="1"/>
  <c r="E27" i="82" s="1"/>
  <c r="E31" i="80"/>
  <c r="G31" i="80" s="1"/>
  <c r="J31" i="80" s="1"/>
  <c r="E31" i="81" s="1"/>
  <c r="G31" i="81" s="1"/>
  <c r="J31" i="81" s="1"/>
  <c r="E31" i="82" s="1"/>
  <c r="E44" i="80"/>
  <c r="G44" i="80" s="1"/>
  <c r="J44" i="80" s="1"/>
  <c r="E44" i="81" s="1"/>
  <c r="G44" i="81" s="1"/>
  <c r="J44" i="81" s="1"/>
  <c r="E44" i="82" s="1"/>
  <c r="E115" i="80"/>
  <c r="G115" i="80" s="1"/>
  <c r="J115" i="80" s="1"/>
  <c r="E115" i="81" s="1"/>
  <c r="G115" i="81" s="1"/>
  <c r="J115" i="81" s="1"/>
  <c r="E115" i="82" s="1"/>
  <c r="E46" i="80"/>
  <c r="G46" i="80" s="1"/>
  <c r="J46" i="80" s="1"/>
  <c r="E46" i="81" s="1"/>
  <c r="G46" i="81" s="1"/>
  <c r="J46" i="81" s="1"/>
  <c r="E46" i="82" s="1"/>
  <c r="E49" i="80"/>
  <c r="G49" i="80" s="1"/>
  <c r="J49" i="80" s="1"/>
  <c r="E49" i="81" s="1"/>
  <c r="G49" i="81" s="1"/>
  <c r="J49" i="81" s="1"/>
  <c r="E49" i="82" s="1"/>
  <c r="E78" i="80"/>
  <c r="G78" i="80" s="1"/>
  <c r="J78" i="80" s="1"/>
  <c r="E78" i="81" s="1"/>
  <c r="G78" i="81" s="1"/>
  <c r="J78" i="81" s="1"/>
  <c r="E78" i="82" s="1"/>
  <c r="E113" i="91"/>
  <c r="G113" i="91" s="1"/>
  <c r="J113" i="91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28" i="80"/>
  <c r="G28" i="80" s="1"/>
  <c r="J28" i="80" s="1"/>
  <c r="E28" i="81" s="1"/>
  <c r="G28" i="81" s="1"/>
  <c r="J28" i="81" s="1"/>
  <c r="E28" i="82" s="1"/>
  <c r="E47" i="80"/>
  <c r="G47" i="80" s="1"/>
  <c r="J47" i="80" s="1"/>
  <c r="E47" i="81" s="1"/>
  <c r="G47" i="81" s="1"/>
  <c r="J47" i="81" s="1"/>
  <c r="E47" i="82" s="1"/>
  <c r="E225" i="80"/>
  <c r="G225" i="80" s="1"/>
  <c r="J225" i="80" s="1"/>
  <c r="E225" i="81" s="1"/>
  <c r="G225" i="81" s="1"/>
  <c r="J225" i="81" s="1"/>
  <c r="E225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64" i="80"/>
  <c r="G64" i="80" s="1"/>
  <c r="J64" i="80" s="1"/>
  <c r="E64" i="81" s="1"/>
  <c r="G64" i="81" s="1"/>
  <c r="J64" i="81" s="1"/>
  <c r="E64" i="82" s="1"/>
  <c r="E77" i="80"/>
  <c r="G77" i="80" s="1"/>
  <c r="J77" i="80" s="1"/>
  <c r="E77" i="81" s="1"/>
  <c r="G77" i="81" s="1"/>
  <c r="J77" i="81" s="1"/>
  <c r="E77" i="82" s="1"/>
  <c r="E74" i="80"/>
  <c r="G74" i="80" s="1"/>
  <c r="J74" i="80" s="1"/>
  <c r="E74" i="81" s="1"/>
  <c r="G74" i="81" s="1"/>
  <c r="J74" i="81" s="1"/>
  <c r="E74" i="82" s="1"/>
  <c r="E171" i="80"/>
  <c r="G171" i="80" s="1"/>
  <c r="J171" i="80" s="1"/>
  <c r="E171" i="81" s="1"/>
  <c r="G171" i="81" s="1"/>
  <c r="J171" i="81" s="1"/>
  <c r="E171" i="82" s="1"/>
  <c r="E29" i="80"/>
  <c r="G29" i="80" s="1"/>
  <c r="J29" i="80" s="1"/>
  <c r="E29" i="81" s="1"/>
  <c r="G29" i="81" s="1"/>
  <c r="J29" i="81" s="1"/>
  <c r="E29" i="82" s="1"/>
  <c r="E108" i="80"/>
  <c r="G108" i="80" s="1"/>
  <c r="J108" i="80" s="1"/>
  <c r="E108" i="81" s="1"/>
  <c r="G108" i="81" s="1"/>
  <c r="J108" i="81" s="1"/>
  <c r="E108" i="82" s="1"/>
  <c r="E93" i="80"/>
  <c r="G93" i="80" s="1"/>
  <c r="J93" i="80" s="1"/>
  <c r="E93" i="81" s="1"/>
  <c r="G93" i="81" s="1"/>
  <c r="J93" i="81" s="1"/>
  <c r="E93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37" i="80"/>
  <c r="G37" i="80" s="1"/>
  <c r="J37" i="80" s="1"/>
  <c r="E37" i="81" s="1"/>
  <c r="G37" i="81" s="1"/>
  <c r="J37" i="81" s="1"/>
  <c r="E37" i="82" s="1"/>
  <c r="E143" i="80"/>
  <c r="G143" i="80" s="1"/>
  <c r="J143" i="80" s="1"/>
  <c r="E143" i="81" s="1"/>
  <c r="G143" i="81" s="1"/>
  <c r="J143" i="81" s="1"/>
  <c r="E143" i="82" s="1"/>
  <c r="E215" i="80"/>
  <c r="G215" i="80" s="1"/>
  <c r="J215" i="80" s="1"/>
  <c r="E215" i="81" s="1"/>
  <c r="G215" i="81" s="1"/>
  <c r="J215" i="81" s="1"/>
  <c r="E215" i="82" s="1"/>
  <c r="E99" i="80"/>
  <c r="G99" i="80" s="1"/>
  <c r="J99" i="80" s="1"/>
  <c r="E99" i="81" s="1"/>
  <c r="G99" i="81" s="1"/>
  <c r="J99" i="81" s="1"/>
  <c r="E99" i="82" s="1"/>
  <c r="E141" i="80"/>
  <c r="G141" i="80" s="1"/>
  <c r="J141" i="80" s="1"/>
  <c r="E141" i="81" s="1"/>
  <c r="G141" i="81" s="1"/>
  <c r="J141" i="81" s="1"/>
  <c r="E141" i="82" s="1"/>
  <c r="E33" i="80"/>
  <c r="G33" i="80" s="1"/>
  <c r="J33" i="80" s="1"/>
  <c r="E33" i="81" s="1"/>
  <c r="G33" i="81" s="1"/>
  <c r="J33" i="81" s="1"/>
  <c r="E33" i="82" s="1"/>
  <c r="E57" i="80"/>
  <c r="G57" i="80" s="1"/>
  <c r="J57" i="80" s="1"/>
  <c r="E57" i="81" s="1"/>
  <c r="G57" i="81" s="1"/>
  <c r="J57" i="81" s="1"/>
  <c r="E57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52" i="80"/>
  <c r="G52" i="80" s="1"/>
  <c r="J52" i="80" s="1"/>
  <c r="E52" i="81" s="1"/>
  <c r="G52" i="81" s="1"/>
  <c r="J52" i="81" s="1"/>
  <c r="E52" i="82" s="1"/>
  <c r="E89" i="80"/>
  <c r="G89" i="80" s="1"/>
  <c r="J89" i="80" s="1"/>
  <c r="E89" i="81" s="1"/>
  <c r="G89" i="81" s="1"/>
  <c r="J89" i="81" s="1"/>
  <c r="E89" i="82" s="1"/>
  <c r="E118" i="80"/>
  <c r="G118" i="80" s="1"/>
  <c r="J118" i="80" s="1"/>
  <c r="E118" i="81" s="1"/>
  <c r="G118" i="81" s="1"/>
  <c r="J118" i="81" s="1"/>
  <c r="E118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G235" i="79"/>
  <c r="J235" i="79" s="1"/>
  <c r="E235" i="80" s="1"/>
  <c r="E227" i="79"/>
  <c r="G227" i="79" s="1"/>
  <c r="J227" i="79" s="1"/>
  <c r="E80" i="80"/>
  <c r="G80" i="80" s="1"/>
  <c r="J80" i="80" s="1"/>
  <c r="E80" i="81" s="1"/>
  <c r="G80" i="81" s="1"/>
  <c r="J80" i="81" s="1"/>
  <c r="E80" i="82" s="1"/>
  <c r="E104" i="80"/>
  <c r="G104" i="80" s="1"/>
  <c r="J104" i="80" s="1"/>
  <c r="E104" i="81" s="1"/>
  <c r="G104" i="81" s="1"/>
  <c r="J104" i="81" s="1"/>
  <c r="E104" i="82" s="1"/>
  <c r="G237" i="98"/>
  <c r="J237" i="98" s="1"/>
  <c r="E237" i="99" s="1"/>
  <c r="E229" i="98"/>
  <c r="G229" i="98" s="1"/>
  <c r="J229" i="98" s="1"/>
  <c r="E7" i="77"/>
  <c r="E6" i="77"/>
  <c r="E13" i="77"/>
  <c r="G13" i="77" s="1"/>
  <c r="J13" i="77" s="1"/>
  <c r="E13" i="78" s="1"/>
  <c r="E255" i="80"/>
  <c r="G255" i="80" s="1"/>
  <c r="J255" i="80" s="1"/>
  <c r="E255" i="81" s="1"/>
  <c r="G255" i="81" s="1"/>
  <c r="J255" i="81" s="1"/>
  <c r="E255" i="82" s="1"/>
  <c r="E256" i="80"/>
  <c r="G256" i="80" s="1"/>
  <c r="J256" i="80" s="1"/>
  <c r="E256" i="81" s="1"/>
  <c r="G256" i="81" s="1"/>
  <c r="J256" i="81" s="1"/>
  <c r="E256" i="82" s="1"/>
  <c r="G88" i="79"/>
  <c r="J88" i="79" s="1"/>
  <c r="E88" i="80" s="1"/>
  <c r="E87" i="79"/>
  <c r="G87" i="79" s="1"/>
  <c r="J87" i="79" s="1"/>
  <c r="E8" i="77"/>
  <c r="E221" i="78"/>
  <c r="G221" i="78" s="1"/>
  <c r="J221" i="78" s="1"/>
  <c r="E86" i="79"/>
  <c r="G86" i="79" s="1"/>
  <c r="J86" i="79" s="1"/>
  <c r="E86" i="80" s="1"/>
  <c r="G238" i="79"/>
  <c r="J238" i="79" s="1"/>
  <c r="E238" i="80" s="1"/>
  <c r="E230" i="79"/>
  <c r="E136" i="78"/>
  <c r="G136" i="78" s="1"/>
  <c r="J136" i="78" s="1"/>
  <c r="E136" i="79" s="1"/>
  <c r="E17" i="77"/>
  <c r="E165" i="78"/>
  <c r="G165" i="78" s="1"/>
  <c r="J165" i="78" s="1"/>
  <c r="E18" i="77"/>
  <c r="E16" i="77"/>
  <c r="E38" i="78"/>
  <c r="G38" i="78" s="1"/>
  <c r="J38" i="78" s="1"/>
  <c r="E38" i="79" s="1"/>
  <c r="G38" i="79" s="1"/>
  <c r="J38" i="79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15" i="77"/>
  <c r="E14" i="77"/>
  <c r="E122" i="78"/>
  <c r="G122" i="78" s="1"/>
  <c r="J122" i="78" s="1"/>
  <c r="E122" i="79" s="1"/>
  <c r="G122" i="79" s="1"/>
  <c r="J122" i="79" s="1"/>
  <c r="G242" i="80"/>
  <c r="J242" i="80" s="1"/>
  <c r="E242" i="81" s="1"/>
  <c r="E234" i="79"/>
  <c r="G234" i="79" s="1"/>
  <c r="J234" i="79" s="1"/>
  <c r="G236" i="79"/>
  <c r="J236" i="79" s="1"/>
  <c r="E236" i="80" s="1"/>
  <c r="E228" i="79"/>
  <c r="G228" i="79" s="1"/>
  <c r="J228" i="79" s="1"/>
  <c r="E100" i="80"/>
  <c r="G100" i="80" s="1"/>
  <c r="J100" i="80" s="1"/>
  <c r="E100" i="81" s="1"/>
  <c r="G100" i="81" s="1"/>
  <c r="J100" i="81" s="1"/>
  <c r="E100" i="82" s="1"/>
  <c r="G18" i="77"/>
  <c r="J18" i="77" s="1"/>
  <c r="E18" i="78" s="1"/>
  <c r="G230" i="79"/>
  <c r="J230" i="79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E253" i="81" s="1"/>
  <c r="G262" i="79"/>
  <c r="J262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61" i="79"/>
  <c r="J261" i="79" s="1"/>
  <c r="E261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4" i="8"/>
  <c r="M265" i="8"/>
  <c r="H264" i="8"/>
  <c r="M269" i="8"/>
  <c r="H266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38" i="80" l="1"/>
  <c r="G38" i="80" s="1"/>
  <c r="J38" i="80" s="1"/>
  <c r="E38" i="81" s="1"/>
  <c r="G38" i="81" s="1"/>
  <c r="J38" i="81" s="1"/>
  <c r="E38" i="82" s="1"/>
  <c r="G237" i="99"/>
  <c r="J237" i="99" s="1"/>
  <c r="E237" i="100" s="1"/>
  <c r="G237" i="100" s="1"/>
  <c r="J237" i="100" s="1"/>
  <c r="E237" i="101" s="1"/>
  <c r="E229" i="99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22" i="80"/>
  <c r="G122" i="80" s="1"/>
  <c r="J122" i="80" s="1"/>
  <c r="E122" i="81" s="1"/>
  <c r="G122" i="81" s="1"/>
  <c r="J122" i="81" s="1"/>
  <c r="E122" i="82" s="1"/>
  <c r="G235" i="80"/>
  <c r="J235" i="80" s="1"/>
  <c r="E235" i="81" s="1"/>
  <c r="E227" i="80"/>
  <c r="E101" i="80"/>
  <c r="G101" i="80" s="1"/>
  <c r="J101" i="80" s="1"/>
  <c r="E70" i="89"/>
  <c r="G70" i="89" s="1"/>
  <c r="J70" i="89" s="1"/>
  <c r="E70" i="90" s="1"/>
  <c r="G70" i="90" s="1"/>
  <c r="J70" i="90" s="1"/>
  <c r="E70" i="91" s="1"/>
  <c r="E142" i="80"/>
  <c r="G142" i="80" s="1"/>
  <c r="J142" i="80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G88" i="80"/>
  <c r="J88" i="80" s="1"/>
  <c r="E88" i="81" s="1"/>
  <c r="E87" i="80"/>
  <c r="J7" i="8"/>
  <c r="G7" i="8"/>
  <c r="E175" i="89"/>
  <c r="G175" i="89" s="1"/>
  <c r="J175" i="89" s="1"/>
  <c r="E175" i="90" s="1"/>
  <c r="G175" i="90" s="1"/>
  <c r="J175" i="90" s="1"/>
  <c r="E175" i="91" s="1"/>
  <c r="E90" i="80"/>
  <c r="G90" i="80" s="1"/>
  <c r="J90" i="80" s="1"/>
  <c r="E111" i="80"/>
  <c r="G111" i="80" s="1"/>
  <c r="J111" i="80" s="1"/>
  <c r="E164" i="80"/>
  <c r="G164" i="80" s="1"/>
  <c r="J164" i="80" s="1"/>
  <c r="E191" i="80"/>
  <c r="G191" i="80" s="1"/>
  <c r="J191" i="80" s="1"/>
  <c r="E112" i="80"/>
  <c r="G112" i="80" s="1"/>
  <c r="J112" i="80" s="1"/>
  <c r="J14" i="8"/>
  <c r="G14" i="8"/>
  <c r="G17" i="8"/>
  <c r="J17" i="8"/>
  <c r="E172" i="80"/>
  <c r="G172" i="80" s="1"/>
  <c r="J172" i="80" s="1"/>
  <c r="E121" i="80"/>
  <c r="G121" i="80" s="1"/>
  <c r="J121" i="80" s="1"/>
  <c r="E53" i="80"/>
  <c r="G53" i="80" s="1"/>
  <c r="J53" i="80" s="1"/>
  <c r="G242" i="81"/>
  <c r="J242" i="81" s="1"/>
  <c r="E242" i="82" s="1"/>
  <c r="E234" i="80"/>
  <c r="G234" i="80" s="1"/>
  <c r="J234" i="80" s="1"/>
  <c r="E190" i="81"/>
  <c r="G190" i="81" s="1"/>
  <c r="J190" i="81" s="1"/>
  <c r="E190" i="82" s="1"/>
  <c r="G190" i="82" s="1"/>
  <c r="J190" i="82" s="1"/>
  <c r="E190" i="83" s="1"/>
  <c r="E123" i="80"/>
  <c r="G123" i="80" s="1"/>
  <c r="J123" i="80" s="1"/>
  <c r="J15" i="8"/>
  <c r="G15" i="8"/>
  <c r="G16" i="8"/>
  <c r="J16" i="8"/>
  <c r="G8" i="8"/>
  <c r="J8" i="8"/>
  <c r="G13" i="8"/>
  <c r="J13" i="8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220" i="80"/>
  <c r="G220" i="80" s="1"/>
  <c r="J220" i="80" s="1"/>
  <c r="E154" i="80"/>
  <c r="G154" i="80" s="1"/>
  <c r="J154" i="80" s="1"/>
  <c r="E145" i="80"/>
  <c r="G145" i="80" s="1"/>
  <c r="J145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71" i="89"/>
  <c r="G71" i="89" s="1"/>
  <c r="J71" i="89" s="1"/>
  <c r="E71" i="90" s="1"/>
  <c r="G71" i="90" s="1"/>
  <c r="J71" i="90" s="1"/>
  <c r="E71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18" i="8"/>
  <c r="J18" i="8"/>
  <c r="J6" i="8"/>
  <c r="G6" i="8"/>
  <c r="G86" i="80"/>
  <c r="J86" i="80" s="1"/>
  <c r="E86" i="81" s="1"/>
  <c r="G87" i="80"/>
  <c r="J87" i="80" s="1"/>
  <c r="G229" i="99"/>
  <c r="J229" i="99" s="1"/>
  <c r="G232" i="90"/>
  <c r="J232" i="90" s="1"/>
  <c r="E232" i="91" s="1"/>
  <c r="G241" i="90"/>
  <c r="J241" i="90" s="1"/>
  <c r="E241" i="91" s="1"/>
  <c r="G240" i="90"/>
  <c r="J240" i="90" s="1"/>
  <c r="E240" i="91" s="1"/>
  <c r="G231" i="93"/>
  <c r="J231" i="93" s="1"/>
  <c r="E231" i="94" s="1"/>
  <c r="G239" i="93"/>
  <c r="J239" i="93" s="1"/>
  <c r="E239" i="94" s="1"/>
  <c r="G253" i="81"/>
  <c r="J253" i="81" s="1"/>
  <c r="E253" i="82" s="1"/>
  <c r="G262" i="80"/>
  <c r="J262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61" i="80"/>
  <c r="J261" i="80" s="1"/>
  <c r="G261" i="81" s="1"/>
  <c r="J261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66" i="8"/>
  <c r="F265" i="8" s="1"/>
  <c r="C266" i="8" s="1"/>
  <c r="H267" i="8"/>
  <c r="E261" i="82" l="1"/>
  <c r="G261" i="82" s="1"/>
  <c r="J261" i="82" s="1"/>
  <c r="E261" i="83" s="1"/>
  <c r="G261" i="83" s="1"/>
  <c r="J261" i="83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174" i="81"/>
  <c r="J174" i="81" s="1"/>
  <c r="E174" i="82" s="1"/>
  <c r="E173" i="8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62" i="81"/>
  <c r="G62" i="81" s="1"/>
  <c r="J62" i="81" s="1"/>
  <c r="E135" i="80"/>
  <c r="G135" i="80" s="1"/>
  <c r="J135" i="80" s="1"/>
  <c r="E68" i="81"/>
  <c r="G68" i="81" s="1"/>
  <c r="J68" i="81" s="1"/>
  <c r="E223" i="81"/>
  <c r="G223" i="81" s="1"/>
  <c r="J223" i="81" s="1"/>
  <c r="G242" i="82"/>
  <c r="J242" i="82" s="1"/>
  <c r="E242" i="83" s="1"/>
  <c r="E234" i="81"/>
  <c r="E91" i="81"/>
  <c r="G91" i="81" s="1"/>
  <c r="J91" i="81" s="1"/>
  <c r="E132" i="80"/>
  <c r="G132" i="80" s="1"/>
  <c r="J132" i="80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222" i="81"/>
  <c r="G222" i="81" s="1"/>
  <c r="J222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95" i="81"/>
  <c r="G95" i="81" s="1"/>
  <c r="J95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63" i="81"/>
  <c r="G163" i="81" s="1"/>
  <c r="J163" i="81" s="1"/>
  <c r="E130" i="81"/>
  <c r="G130" i="81" s="1"/>
  <c r="J130" i="81" s="1"/>
  <c r="E85" i="81"/>
  <c r="G85" i="81" s="1"/>
  <c r="J85" i="81" s="1"/>
  <c r="E229" i="100"/>
  <c r="G229" i="100" s="1"/>
  <c r="J229" i="100" s="1"/>
  <c r="E229" i="101" s="1"/>
  <c r="G229" i="101" s="1"/>
  <c r="J229" i="101" s="1"/>
  <c r="E229" i="102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67" i="81"/>
  <c r="G67" i="81" s="1"/>
  <c r="J67" i="81" s="1"/>
  <c r="E72" i="81"/>
  <c r="G72" i="81" s="1"/>
  <c r="J72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176" i="81"/>
  <c r="G176" i="81" s="1"/>
  <c r="J176" i="81" s="1"/>
  <c r="E110" i="81"/>
  <c r="G110" i="81" s="1"/>
  <c r="J110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5" i="81"/>
  <c r="J235" i="81" s="1"/>
  <c r="E235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E253" i="83" s="1"/>
  <c r="G262" i="81"/>
  <c r="J262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9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7" i="8"/>
  <c r="E135" i="81" l="1"/>
  <c r="G135" i="81" s="1"/>
  <c r="J135" i="81" s="1"/>
  <c r="E135" i="82" s="1"/>
  <c r="G135" i="82" s="1"/>
  <c r="J135" i="82" s="1"/>
  <c r="E135" i="83" s="1"/>
  <c r="G135" i="83" s="1"/>
  <c r="J135" i="83" s="1"/>
  <c r="E135" i="84" s="1"/>
  <c r="E137" i="82"/>
  <c r="G137" i="82" s="1"/>
  <c r="J137" i="82" s="1"/>
  <c r="E137" i="83" s="1"/>
  <c r="G137" i="83" s="1"/>
  <c r="J137" i="83" s="1"/>
  <c r="E137" i="84" s="1"/>
  <c r="E107" i="82"/>
  <c r="G107" i="82" s="1"/>
  <c r="J107" i="82" s="1"/>
  <c r="E107" i="83" s="1"/>
  <c r="G107" i="83" s="1"/>
  <c r="J107" i="83" s="1"/>
  <c r="E10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39" i="82"/>
  <c r="G139" i="82" s="1"/>
  <c r="J139" i="82" s="1"/>
  <c r="E139" i="83" s="1"/>
  <c r="G139" i="83" s="1"/>
  <c r="J139" i="83" s="1"/>
  <c r="E139" i="84" s="1"/>
  <c r="E62" i="82"/>
  <c r="G62" i="82" s="1"/>
  <c r="J62" i="82" s="1"/>
  <c r="E62" i="83" s="1"/>
  <c r="G62" i="83" s="1"/>
  <c r="J62" i="83" s="1"/>
  <c r="E62" i="84" s="1"/>
  <c r="E183" i="82"/>
  <c r="G183" i="82" s="1"/>
  <c r="J183" i="82" s="1"/>
  <c r="E183" i="83" s="1"/>
  <c r="G183" i="83" s="1"/>
  <c r="J183" i="83" s="1"/>
  <c r="E183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185" i="82"/>
  <c r="G185" i="82" s="1"/>
  <c r="J185" i="82" s="1"/>
  <c r="E185" i="83" s="1"/>
  <c r="G185" i="83" s="1"/>
  <c r="J185" i="83" s="1"/>
  <c r="E185" i="84" s="1"/>
  <c r="E91" i="82"/>
  <c r="G91" i="82" s="1"/>
  <c r="J91" i="82" s="1"/>
  <c r="E91" i="83" s="1"/>
  <c r="G91" i="83" s="1"/>
  <c r="J91" i="83" s="1"/>
  <c r="E91" i="84" s="1"/>
  <c r="E130" i="82"/>
  <c r="G130" i="82" s="1"/>
  <c r="J130" i="82" s="1"/>
  <c r="E130" i="83" s="1"/>
  <c r="G130" i="83" s="1"/>
  <c r="J130" i="83" s="1"/>
  <c r="E130" i="84" s="1"/>
  <c r="E110" i="82"/>
  <c r="G110" i="82" s="1"/>
  <c r="J110" i="82" s="1"/>
  <c r="E110" i="83" s="1"/>
  <c r="G110" i="83" s="1"/>
  <c r="J110" i="83" s="1"/>
  <c r="E110" i="84" s="1"/>
  <c r="E72" i="82"/>
  <c r="G72" i="82" s="1"/>
  <c r="J72" i="82" s="1"/>
  <c r="E72" i="83" s="1"/>
  <c r="G72" i="83" s="1"/>
  <c r="J72" i="83" s="1"/>
  <c r="E72" i="84" s="1"/>
  <c r="E163" i="82"/>
  <c r="G163" i="82" s="1"/>
  <c r="J163" i="82" s="1"/>
  <c r="E163" i="83" s="1"/>
  <c r="G163" i="83" s="1"/>
  <c r="J163" i="83" s="1"/>
  <c r="E163" i="84" s="1"/>
  <c r="E95" i="82"/>
  <c r="G95" i="82" s="1"/>
  <c r="J95" i="82" s="1"/>
  <c r="E95" i="83" s="1"/>
  <c r="G95" i="83" s="1"/>
  <c r="J95" i="83" s="1"/>
  <c r="E95" i="84" s="1"/>
  <c r="E222" i="82"/>
  <c r="G222" i="82" s="1"/>
  <c r="J222" i="82" s="1"/>
  <c r="E222" i="83" s="1"/>
  <c r="G222" i="83" s="1"/>
  <c r="J222" i="83" s="1"/>
  <c r="E222" i="84" s="1"/>
  <c r="E117" i="82"/>
  <c r="G117" i="82" s="1"/>
  <c r="J117" i="82" s="1"/>
  <c r="E117" i="83" s="1"/>
  <c r="G117" i="83" s="1"/>
  <c r="J117" i="83" s="1"/>
  <c r="E117" i="84" s="1"/>
  <c r="E85" i="82"/>
  <c r="G85" i="82" s="1"/>
  <c r="J85" i="82" s="1"/>
  <c r="E85" i="83" s="1"/>
  <c r="G85" i="83" s="1"/>
  <c r="J85" i="83" s="1"/>
  <c r="E85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76" i="82"/>
  <c r="G176" i="82" s="1"/>
  <c r="J176" i="82" s="1"/>
  <c r="E176" i="83" s="1"/>
  <c r="G176" i="83" s="1"/>
  <c r="J176" i="83" s="1"/>
  <c r="E176" i="84" s="1"/>
  <c r="E67" i="82"/>
  <c r="G67" i="82" s="1"/>
  <c r="J67" i="82" s="1"/>
  <c r="E67" i="83" s="1"/>
  <c r="G67" i="83" s="1"/>
  <c r="J67" i="83" s="1"/>
  <c r="E67" i="84" s="1"/>
  <c r="E116" i="82"/>
  <c r="G116" i="82" s="1"/>
  <c r="J116" i="82" s="1"/>
  <c r="E116" i="83" s="1"/>
  <c r="G116" i="83" s="1"/>
  <c r="J116" i="83" s="1"/>
  <c r="E116" i="84" s="1"/>
  <c r="E73" i="82"/>
  <c r="G73" i="82" s="1"/>
  <c r="J73" i="82" s="1"/>
  <c r="E73" i="83" s="1"/>
  <c r="G73" i="83" s="1"/>
  <c r="J73" i="83" s="1"/>
  <c r="E73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24" i="82"/>
  <c r="G224" i="82" s="1"/>
  <c r="J224" i="82" s="1"/>
  <c r="E224" i="83" s="1"/>
  <c r="G224" i="83" s="1"/>
  <c r="J224" i="83" s="1"/>
  <c r="E224" i="84" s="1"/>
  <c r="G88" i="82"/>
  <c r="J88" i="82" s="1"/>
  <c r="E88" i="83" s="1"/>
  <c r="E87" i="82"/>
  <c r="G87" i="82" s="1"/>
  <c r="J87" i="82" s="1"/>
  <c r="E92" i="82"/>
  <c r="G92" i="82" s="1"/>
  <c r="J92" i="82" s="1"/>
  <c r="E92" i="83" s="1"/>
  <c r="G92" i="83" s="1"/>
  <c r="J92" i="83" s="1"/>
  <c r="E92" i="84" s="1"/>
  <c r="E146" i="82"/>
  <c r="G146" i="82" s="1"/>
  <c r="J146" i="82" s="1"/>
  <c r="E146" i="83" s="1"/>
  <c r="G146" i="83" s="1"/>
  <c r="J146" i="83" s="1"/>
  <c r="E146" i="84" s="1"/>
  <c r="E223" i="82"/>
  <c r="G223" i="82" s="1"/>
  <c r="J223" i="82" s="1"/>
  <c r="E223" i="83" s="1"/>
  <c r="G223" i="83" s="1"/>
  <c r="J223" i="83" s="1"/>
  <c r="E223" i="84" s="1"/>
  <c r="E69" i="82"/>
  <c r="G69" i="82" s="1"/>
  <c r="J69" i="82" s="1"/>
  <c r="E69" i="83" s="1"/>
  <c r="G69" i="83" s="1"/>
  <c r="J69" i="83" s="1"/>
  <c r="E69" i="84" s="1"/>
  <c r="E106" i="82"/>
  <c r="G106" i="82" s="1"/>
  <c r="J106" i="82" s="1"/>
  <c r="E106" i="83" s="1"/>
  <c r="G106" i="83" s="1"/>
  <c r="J106" i="83" s="1"/>
  <c r="E106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67" i="82"/>
  <c r="G167" i="82" s="1"/>
  <c r="J167" i="82" s="1"/>
  <c r="E167" i="83" s="1"/>
  <c r="G167" i="83" s="1"/>
  <c r="J167" i="83" s="1"/>
  <c r="E167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84" i="82"/>
  <c r="G184" i="82" s="1"/>
  <c r="J184" i="82" s="1"/>
  <c r="E184" i="83" s="1"/>
  <c r="G184" i="83" s="1"/>
  <c r="J184" i="83" s="1"/>
  <c r="E184" i="84" s="1"/>
  <c r="E120" i="82"/>
  <c r="G120" i="82" s="1"/>
  <c r="J120" i="82" s="1"/>
  <c r="E120" i="83" s="1"/>
  <c r="G120" i="83" s="1"/>
  <c r="J120" i="83" s="1"/>
  <c r="E12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68" i="82"/>
  <c r="G68" i="82" s="1"/>
  <c r="J68" i="82" s="1"/>
  <c r="E68" i="83" s="1"/>
  <c r="G68" i="83" s="1"/>
  <c r="J68" i="83" s="1"/>
  <c r="E68" i="84" s="1"/>
  <c r="E119" i="81"/>
  <c r="G119" i="81" s="1"/>
  <c r="J119" i="81" s="1"/>
  <c r="E96" i="81"/>
  <c r="G96" i="81" s="1"/>
  <c r="J96" i="81" s="1"/>
  <c r="E81" i="82"/>
  <c r="G81" i="82" s="1"/>
  <c r="J81" i="82" s="1"/>
  <c r="E81" i="83" s="1"/>
  <c r="G81" i="83" s="1"/>
  <c r="J81" i="83" s="1"/>
  <c r="E81" i="84" s="1"/>
  <c r="E161" i="81"/>
  <c r="G161" i="81" s="1"/>
  <c r="J161" i="81" s="1"/>
  <c r="E233" i="82"/>
  <c r="G233" i="82" s="1"/>
  <c r="J233" i="82" s="1"/>
  <c r="E97" i="83"/>
  <c r="G97" i="83" s="1"/>
  <c r="J97" i="83" s="1"/>
  <c r="E97" i="84" s="1"/>
  <c r="G97" i="84" s="1"/>
  <c r="J97" i="84" s="1"/>
  <c r="E97" i="85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E239" i="96" s="1"/>
  <c r="G253" i="83"/>
  <c r="J253" i="83" s="1"/>
  <c r="E253" i="84" s="1"/>
  <c r="G262" i="82"/>
  <c r="J262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61" i="84"/>
  <c r="J261" i="84" s="1"/>
  <c r="G255" i="84"/>
  <c r="J255" i="84" s="1"/>
  <c r="E255" i="85" s="1"/>
  <c r="G104" i="84"/>
  <c r="J104" i="84" s="1"/>
  <c r="E104" i="85" s="1"/>
  <c r="G259" i="84"/>
  <c r="J259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33" i="83" l="1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G88" i="83"/>
  <c r="J88" i="83" s="1"/>
  <c r="E88" i="84" s="1"/>
  <c r="E87" i="83"/>
  <c r="G87" i="83" s="1"/>
  <c r="J87" i="83" s="1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51" i="97"/>
  <c r="G151" i="97" s="1"/>
  <c r="J151" i="97" s="1"/>
  <c r="E151" i="98" s="1"/>
  <c r="G151" i="98" s="1"/>
  <c r="J151" i="98" s="1"/>
  <c r="E151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25" i="97"/>
  <c r="G125" i="97" s="1"/>
  <c r="J125" i="97" s="1"/>
  <c r="E125" i="98" s="1"/>
  <c r="G125" i="98" s="1"/>
  <c r="J125" i="98" s="1"/>
  <c r="E12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13" i="97"/>
  <c r="G113" i="97" s="1"/>
  <c r="J113" i="97" s="1"/>
  <c r="E113" i="98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E86" i="84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53" i="84"/>
  <c r="J253" i="84" s="1"/>
  <c r="E253" i="85" s="1"/>
  <c r="G262" i="83"/>
  <c r="J262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13" i="98"/>
  <c r="J113" i="98" s="1"/>
  <c r="E113" i="99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61" i="85"/>
  <c r="J261" i="85" s="1"/>
  <c r="E261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14" i="82" l="1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E231" i="97"/>
  <c r="G231" i="97" s="1"/>
  <c r="J231" i="97" s="1"/>
  <c r="E231" i="98" s="1"/>
  <c r="G231" i="98" s="1"/>
  <c r="J231" i="98" s="1"/>
  <c r="E97" i="86"/>
  <c r="G97" i="86" s="1"/>
  <c r="J97" i="86" s="1"/>
  <c r="E97" i="87" s="1"/>
  <c r="G97" i="87" s="1"/>
  <c r="J97" i="87" s="1"/>
  <c r="E97" i="8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G238" i="85"/>
  <c r="J238" i="85" s="1"/>
  <c r="E238" i="86" s="1"/>
  <c r="E230" i="85"/>
  <c r="G230" i="85" s="1"/>
  <c r="J230" i="85" s="1"/>
  <c r="E230" i="86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37" i="104"/>
  <c r="J237" i="104" s="1"/>
  <c r="E237" i="105" s="1"/>
  <c r="G86" i="84"/>
  <c r="J86" i="84" s="1"/>
  <c r="G87" i="84"/>
  <c r="J87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53" i="85"/>
  <c r="J253" i="85" s="1"/>
  <c r="E253" i="86" s="1"/>
  <c r="G262" i="84"/>
  <c r="J262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61" i="86"/>
  <c r="J261" i="86" s="1"/>
  <c r="G256" i="86"/>
  <c r="J256" i="86" s="1"/>
  <c r="E259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39" i="99"/>
  <c r="J239" i="99" s="1"/>
  <c r="E239" i="100" s="1"/>
  <c r="E231" i="99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151" i="100"/>
  <c r="G151" i="100" s="1"/>
  <c r="J151" i="100" s="1"/>
  <c r="E83" i="100"/>
  <c r="G83" i="100" s="1"/>
  <c r="J83" i="100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26" i="100"/>
  <c r="G126" i="100" s="1"/>
  <c r="J126" i="100" s="1"/>
  <c r="E155" i="100"/>
  <c r="G155" i="100" s="1"/>
  <c r="J155" i="100" s="1"/>
  <c r="G88" i="85"/>
  <c r="J88" i="85" s="1"/>
  <c r="E88" i="86" s="1"/>
  <c r="E87" i="85"/>
  <c r="G87" i="85" s="1"/>
  <c r="J87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194" i="100"/>
  <c r="G194" i="100" s="1"/>
  <c r="J194" i="100" s="1"/>
  <c r="E213" i="100"/>
  <c r="G213" i="100" s="1"/>
  <c r="J213" i="100" s="1"/>
  <c r="E127" i="100"/>
  <c r="G127" i="100" s="1"/>
  <c r="J127" i="100" s="1"/>
  <c r="E86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205" i="100"/>
  <c r="G205" i="100" s="1"/>
  <c r="J205" i="100" s="1"/>
  <c r="E148" i="100"/>
  <c r="G148" i="100" s="1"/>
  <c r="J148" i="100" s="1"/>
  <c r="E206" i="100"/>
  <c r="G206" i="100" s="1"/>
  <c r="J206" i="100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E226" i="100"/>
  <c r="G226" i="100" s="1"/>
  <c r="J226" i="100" s="1"/>
  <c r="E125" i="100"/>
  <c r="G125" i="100" s="1"/>
  <c r="J125" i="100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E84" i="100"/>
  <c r="G84" i="100" s="1"/>
  <c r="J84" i="100" s="1"/>
  <c r="E177" i="100"/>
  <c r="G177" i="100" s="1"/>
  <c r="J177" i="100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08" i="100"/>
  <c r="G208" i="100" s="1"/>
  <c r="J208" i="100" s="1"/>
  <c r="E181" i="100"/>
  <c r="G181" i="100" s="1"/>
  <c r="J181" i="100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52" i="100"/>
  <c r="G152" i="100" s="1"/>
  <c r="J152" i="100" s="1"/>
  <c r="E153" i="100"/>
  <c r="G153" i="100" s="1"/>
  <c r="J153" i="100" s="1"/>
  <c r="G237" i="105"/>
  <c r="J237" i="105" s="1"/>
  <c r="G86" i="85"/>
  <c r="J86" i="85" s="1"/>
  <c r="G231" i="99"/>
  <c r="J231" i="99" s="1"/>
  <c r="G227" i="86"/>
  <c r="J227" i="86" s="1"/>
  <c r="G229" i="105"/>
  <c r="J229" i="105" s="1"/>
  <c r="G239" i="100"/>
  <c r="J239" i="100" s="1"/>
  <c r="E239" i="101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53" i="86"/>
  <c r="J253" i="86" s="1"/>
  <c r="E253" i="87" s="1"/>
  <c r="G262" i="85"/>
  <c r="J262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61" i="87"/>
  <c r="J261" i="87" s="1"/>
  <c r="E261" i="88" s="1"/>
  <c r="G233" i="87"/>
  <c r="J233" i="87" s="1"/>
  <c r="E233" i="88" s="1"/>
  <c r="G259" i="87"/>
  <c r="J259" i="87" s="1"/>
  <c r="E259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83" i="101" l="1"/>
  <c r="G83" i="101" s="1"/>
  <c r="J83" i="101" s="1"/>
  <c r="E126" i="101"/>
  <c r="G126" i="101" s="1"/>
  <c r="J126" i="101" s="1"/>
  <c r="E209" i="100"/>
  <c r="G209" i="100" s="1"/>
  <c r="J209" i="100" s="1"/>
  <c r="E203" i="100"/>
  <c r="G203" i="100" s="1"/>
  <c r="J203" i="100" s="1"/>
  <c r="E198" i="100"/>
  <c r="G198" i="100" s="1"/>
  <c r="J198" i="100" s="1"/>
  <c r="E38" i="86"/>
  <c r="G38" i="86" s="1"/>
  <c r="J38" i="86" s="1"/>
  <c r="E38" i="87" s="1"/>
  <c r="G38" i="87" s="1"/>
  <c r="J38" i="87" s="1"/>
  <c r="E38" i="88" s="1"/>
  <c r="E157" i="100"/>
  <c r="G157" i="100" s="1"/>
  <c r="J157" i="100" s="1"/>
  <c r="E128" i="100"/>
  <c r="G128" i="100" s="1"/>
  <c r="J128" i="100" s="1"/>
  <c r="E181" i="101"/>
  <c r="G181" i="101" s="1"/>
  <c r="J181" i="101" s="1"/>
  <c r="E206" i="101"/>
  <c r="G206" i="101" s="1"/>
  <c r="J206" i="101" s="1"/>
  <c r="G88" i="86"/>
  <c r="J88" i="86" s="1"/>
  <c r="E88" i="87" s="1"/>
  <c r="E87" i="86"/>
  <c r="E221" i="86"/>
  <c r="G221" i="86" s="1"/>
  <c r="J221" i="86" s="1"/>
  <c r="E221" i="87" s="1"/>
  <c r="G221" i="87" s="1"/>
  <c r="J221" i="87" s="1"/>
  <c r="E221" i="88" s="1"/>
  <c r="E97" i="89"/>
  <c r="G97" i="89" s="1"/>
  <c r="J97" i="89" s="1"/>
  <c r="E97" i="90" s="1"/>
  <c r="G97" i="90" s="1"/>
  <c r="J97" i="90" s="1"/>
  <c r="E97" i="91" s="1"/>
  <c r="E210" i="100"/>
  <c r="G210" i="100" s="1"/>
  <c r="J210" i="100" s="1"/>
  <c r="E10" i="100"/>
  <c r="G10" i="100" s="1"/>
  <c r="J10" i="100" s="1"/>
  <c r="E161" i="86"/>
  <c r="G161" i="86" s="1"/>
  <c r="J161" i="86" s="1"/>
  <c r="E161" i="87" s="1"/>
  <c r="G161" i="87" s="1"/>
  <c r="J161" i="87" s="1"/>
  <c r="E161" i="88" s="1"/>
  <c r="E212" i="100"/>
  <c r="G212" i="100" s="1"/>
  <c r="J212" i="100" s="1"/>
  <c r="E202" i="100"/>
  <c r="G202" i="100" s="1"/>
  <c r="J202" i="100" s="1"/>
  <c r="E149" i="100"/>
  <c r="G149" i="100" s="1"/>
  <c r="J149" i="100" s="1"/>
  <c r="E231" i="100"/>
  <c r="G231" i="100" s="1"/>
  <c r="J231" i="100" s="1"/>
  <c r="E231" i="101" s="1"/>
  <c r="G231" i="101" s="1"/>
  <c r="J231" i="101" s="1"/>
  <c r="E231" i="102" s="1"/>
  <c r="E153" i="101"/>
  <c r="G153" i="101" s="1"/>
  <c r="J153" i="101" s="1"/>
  <c r="E208" i="101"/>
  <c r="G208" i="101" s="1"/>
  <c r="J208" i="101" s="1"/>
  <c r="E177" i="101"/>
  <c r="G177" i="101" s="1"/>
  <c r="J177" i="101" s="1"/>
  <c r="E125" i="101"/>
  <c r="G125" i="101" s="1"/>
  <c r="J125" i="101" s="1"/>
  <c r="E148" i="101"/>
  <c r="G148" i="101" s="1"/>
  <c r="J148" i="101" s="1"/>
  <c r="E127" i="101"/>
  <c r="G127" i="101" s="1"/>
  <c r="J127" i="101" s="1"/>
  <c r="E155" i="101"/>
  <c r="G155" i="101" s="1"/>
  <c r="J155" i="101" s="1"/>
  <c r="E151" i="101"/>
  <c r="G151" i="101" s="1"/>
  <c r="J151" i="101" s="1"/>
  <c r="E96" i="86"/>
  <c r="G96" i="86" s="1"/>
  <c r="J96" i="86" s="1"/>
  <c r="E96" i="87" s="1"/>
  <c r="G96" i="87" s="1"/>
  <c r="J96" i="87" s="1"/>
  <c r="E96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04" i="100"/>
  <c r="G204" i="100" s="1"/>
  <c r="J204" i="100" s="1"/>
  <c r="E196" i="100"/>
  <c r="G196" i="100" s="1"/>
  <c r="J196" i="100" s="1"/>
  <c r="E195" i="100"/>
  <c r="G195" i="100" s="1"/>
  <c r="J195" i="100" s="1"/>
  <c r="E86" i="86"/>
  <c r="G86" i="86" s="1"/>
  <c r="J86" i="86" s="1"/>
  <c r="E86" i="87" s="1"/>
  <c r="G86" i="87" s="1"/>
  <c r="J86" i="87" s="1"/>
  <c r="E224" i="88"/>
  <c r="G224" i="88" s="1"/>
  <c r="J224" i="88" s="1"/>
  <c r="E224" i="89" s="1"/>
  <c r="G224" i="89" s="1"/>
  <c r="J224" i="89" s="1"/>
  <c r="E224" i="90" s="1"/>
  <c r="E182" i="100"/>
  <c r="G182" i="100" s="1"/>
  <c r="J182" i="100" s="1"/>
  <c r="E39" i="100"/>
  <c r="G39" i="100" s="1"/>
  <c r="J39" i="100" s="1"/>
  <c r="E9" i="100"/>
  <c r="G9" i="100" s="1"/>
  <c r="J9" i="100" s="1"/>
  <c r="E152" i="101"/>
  <c r="G152" i="101" s="1"/>
  <c r="J152" i="101" s="1"/>
  <c r="E84" i="101"/>
  <c r="G84" i="101" s="1"/>
  <c r="J84" i="101" s="1"/>
  <c r="E226" i="101"/>
  <c r="G226" i="101" s="1"/>
  <c r="J226" i="101" s="1"/>
  <c r="E205" i="101"/>
  <c r="G205" i="101" s="1"/>
  <c r="J205" i="101" s="1"/>
  <c r="E213" i="101"/>
  <c r="G213" i="101" s="1"/>
  <c r="J213" i="101" s="1"/>
  <c r="E147" i="100"/>
  <c r="G147" i="100" s="1"/>
  <c r="J147" i="100" s="1"/>
  <c r="E156" i="100"/>
  <c r="G156" i="100" s="1"/>
  <c r="J156" i="100" s="1"/>
  <c r="E211" i="100"/>
  <c r="G211" i="100" s="1"/>
  <c r="J211" i="100" s="1"/>
  <c r="E122" i="86"/>
  <c r="G122" i="86" s="1"/>
  <c r="J122" i="86" s="1"/>
  <c r="E122" i="87" s="1"/>
  <c r="G122" i="87" s="1"/>
  <c r="J122" i="87" s="1"/>
  <c r="E122" i="88" s="1"/>
  <c r="E11" i="100"/>
  <c r="G11" i="100" s="1"/>
  <c r="J11" i="100" s="1"/>
  <c r="E197" i="100"/>
  <c r="G197" i="100" s="1"/>
  <c r="J197" i="100" s="1"/>
  <c r="E150" i="100"/>
  <c r="G150" i="100" s="1"/>
  <c r="J150" i="100" s="1"/>
  <c r="E113" i="101"/>
  <c r="G113" i="101" s="1"/>
  <c r="J113" i="101" s="1"/>
  <c r="E193" i="101"/>
  <c r="G193" i="101" s="1"/>
  <c r="J193" i="101" s="1"/>
  <c r="E194" i="101"/>
  <c r="G194" i="101" s="1"/>
  <c r="J194" i="101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E23" i="87"/>
  <c r="G23" i="87" s="1"/>
  <c r="J23" i="87" s="1"/>
  <c r="E23" i="88" s="1"/>
  <c r="E20" i="87"/>
  <c r="G20" i="87" s="1"/>
  <c r="J20" i="87" s="1"/>
  <c r="E20" i="88" s="1"/>
  <c r="G20" i="88" s="1"/>
  <c r="J20" i="88" s="1"/>
  <c r="G238" i="87"/>
  <c r="J238" i="87" s="1"/>
  <c r="E238" i="88" s="1"/>
  <c r="E230" i="87"/>
  <c r="G230" i="87" s="1"/>
  <c r="J230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G236" i="87"/>
  <c r="J236" i="87" s="1"/>
  <c r="E236" i="88" s="1"/>
  <c r="E228" i="87"/>
  <c r="G228" i="87" s="1"/>
  <c r="J228" i="87" s="1"/>
  <c r="E21" i="87"/>
  <c r="G21" i="87" s="1"/>
  <c r="J21" i="87" s="1"/>
  <c r="E21" i="88" s="1"/>
  <c r="G21" i="88" s="1"/>
  <c r="J21" i="88" s="1"/>
  <c r="G235" i="87"/>
  <c r="J235" i="87" s="1"/>
  <c r="E235" i="88" s="1"/>
  <c r="E227" i="87"/>
  <c r="G227" i="87" s="1"/>
  <c r="J227" i="87" s="1"/>
  <c r="G237" i="106"/>
  <c r="J237" i="106" s="1"/>
  <c r="G87" i="86"/>
  <c r="J87" i="86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E253" i="88" s="1"/>
  <c r="G262" i="86"/>
  <c r="J262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28" i="87"/>
  <c r="J28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2" i="88"/>
  <c r="J22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61" i="88"/>
  <c r="J261" i="88" s="1"/>
  <c r="E261" i="89" s="1"/>
  <c r="G259" i="88"/>
  <c r="J259" i="88" s="1"/>
  <c r="E259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0" i="101" l="1"/>
  <c r="G210" i="101" s="1"/>
  <c r="J210" i="101" s="1"/>
  <c r="E128" i="101"/>
  <c r="G128" i="101" s="1"/>
  <c r="J128" i="101" s="1"/>
  <c r="E156" i="101"/>
  <c r="G156" i="101" s="1"/>
  <c r="J156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152" i="106" s="1"/>
  <c r="J152" i="106" s="1"/>
  <c r="G152" i="107" s="1"/>
  <c r="J152" i="107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G125" i="106" s="1"/>
  <c r="J125" i="106" s="1"/>
  <c r="G125" i="107" s="1"/>
  <c r="J125" i="107" s="1"/>
  <c r="E157" i="101"/>
  <c r="G157" i="101" s="1"/>
  <c r="J157" i="101" s="1"/>
  <c r="E197" i="101"/>
  <c r="G197" i="101" s="1"/>
  <c r="J197" i="101" s="1"/>
  <c r="E195" i="101"/>
  <c r="G195" i="101" s="1"/>
  <c r="J195" i="101" s="1"/>
  <c r="E202" i="101"/>
  <c r="G202" i="101" s="1"/>
  <c r="J202" i="101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G213" i="106" s="1"/>
  <c r="J213" i="106" s="1"/>
  <c r="G213" i="107" s="1"/>
  <c r="J213" i="107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G151" i="106" s="1"/>
  <c r="J151" i="106" s="1"/>
  <c r="G151" i="107" s="1"/>
  <c r="J151" i="107" s="1"/>
  <c r="E198" i="101"/>
  <c r="G198" i="101" s="1"/>
  <c r="J198" i="101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194" i="106" s="1"/>
  <c r="J194" i="106" s="1"/>
  <c r="G194" i="107" s="1"/>
  <c r="J194" i="107" s="1"/>
  <c r="E39" i="101"/>
  <c r="G39" i="101" s="1"/>
  <c r="J39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G208" i="106" s="1"/>
  <c r="J208" i="106" s="1"/>
  <c r="G208" i="107" s="1"/>
  <c r="J208" i="107" s="1"/>
  <c r="E203" i="101"/>
  <c r="G203" i="101" s="1"/>
  <c r="J203" i="101" s="1"/>
  <c r="E204" i="101"/>
  <c r="G204" i="101" s="1"/>
  <c r="J204" i="101" s="1"/>
  <c r="E209" i="101"/>
  <c r="G209" i="101" s="1"/>
  <c r="J209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226" i="106" s="1"/>
  <c r="J226" i="106" s="1"/>
  <c r="G226" i="107" s="1"/>
  <c r="J226" i="107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27" i="106" s="1"/>
  <c r="J127" i="106" s="1"/>
  <c r="G127" i="107" s="1"/>
  <c r="J127" i="107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G206" i="106" s="1"/>
  <c r="J206" i="106" s="1"/>
  <c r="G206" i="107" s="1"/>
  <c r="J206" i="107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G126" i="106" s="1"/>
  <c r="J126" i="106" s="1"/>
  <c r="G126" i="107" s="1"/>
  <c r="J126" i="107" s="1"/>
  <c r="E113" i="102"/>
  <c r="G113" i="102" s="1"/>
  <c r="J113" i="102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181" i="106" s="1"/>
  <c r="J181" i="106" s="1"/>
  <c r="G181" i="107" s="1"/>
  <c r="J181" i="107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83" i="106" s="1"/>
  <c r="J83" i="106" s="1"/>
  <c r="G83" i="107" s="1"/>
  <c r="J83" i="107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184" i="89"/>
  <c r="G184" i="89" s="1"/>
  <c r="J184" i="89" s="1"/>
  <c r="E184" i="90" s="1"/>
  <c r="G184" i="90" s="1"/>
  <c r="J184" i="90" s="1"/>
  <c r="E184" i="91" s="1"/>
  <c r="G91" i="89"/>
  <c r="J91" i="89" s="1"/>
  <c r="E91" i="90" s="1"/>
  <c r="G91" i="90" s="1"/>
  <c r="J91" i="90" s="1"/>
  <c r="E91" i="91" s="1"/>
  <c r="E91" i="89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28" i="88"/>
  <c r="G28" i="88" s="1"/>
  <c r="J28" i="88" s="1"/>
  <c r="E28" i="89" s="1"/>
  <c r="G28" i="89" s="1"/>
  <c r="J28" i="89" s="1"/>
  <c r="E28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25" i="89"/>
  <c r="G225" i="89" s="1"/>
  <c r="J225" i="89" s="1"/>
  <c r="E225" i="90" s="1"/>
  <c r="G225" i="90" s="1"/>
  <c r="J225" i="90" s="1"/>
  <c r="E225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E86" i="88"/>
  <c r="G86" i="88" s="1"/>
  <c r="J86" i="88" s="1"/>
  <c r="E86" i="89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22" i="89"/>
  <c r="G22" i="89" s="1"/>
  <c r="J22" i="89" s="1"/>
  <c r="E22" i="90" s="1"/>
  <c r="G22" i="90" s="1"/>
  <c r="J22" i="90" s="1"/>
  <c r="E22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0" i="89"/>
  <c r="G20" i="89" s="1"/>
  <c r="J20" i="89" s="1"/>
  <c r="E20" i="90" s="1"/>
  <c r="G20" i="90" s="1"/>
  <c r="J20" i="90" s="1"/>
  <c r="E20" i="91" s="1"/>
  <c r="E150" i="101"/>
  <c r="G150" i="101" s="1"/>
  <c r="J150" i="101" s="1"/>
  <c r="E211" i="101"/>
  <c r="G211" i="101" s="1"/>
  <c r="J211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G205" i="106" s="1"/>
  <c r="J205" i="106" s="1"/>
  <c r="G205" i="107" s="1"/>
  <c r="J205" i="107" s="1"/>
  <c r="E9" i="101"/>
  <c r="G9" i="101" s="1"/>
  <c r="J9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G155" i="106" s="1"/>
  <c r="J155" i="106" s="1"/>
  <c r="G155" i="107" s="1"/>
  <c r="J155" i="107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G177" i="106" s="1"/>
  <c r="J177" i="106" s="1"/>
  <c r="G177" i="107" s="1"/>
  <c r="J177" i="107" s="1"/>
  <c r="E149" i="101"/>
  <c r="G149" i="101" s="1"/>
  <c r="J149" i="101" s="1"/>
  <c r="E10" i="101"/>
  <c r="G10" i="101" s="1"/>
  <c r="J10" i="101" s="1"/>
  <c r="E255" i="89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6" i="89"/>
  <c r="G26" i="89" s="1"/>
  <c r="J26" i="89" s="1"/>
  <c r="E26" i="90" s="1"/>
  <c r="G26" i="90" s="1"/>
  <c r="J26" i="90" s="1"/>
  <c r="E26" i="91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21" i="89"/>
  <c r="G21" i="89" s="1"/>
  <c r="J21" i="89" s="1"/>
  <c r="E21" i="90" s="1"/>
  <c r="G21" i="90" s="1"/>
  <c r="J21" i="90" s="1"/>
  <c r="E21" i="91" s="1"/>
  <c r="E49" i="88"/>
  <c r="G49" i="88" s="1"/>
  <c r="J49" i="88" s="1"/>
  <c r="E49" i="89" s="1"/>
  <c r="G49" i="89" s="1"/>
  <c r="J49" i="89" s="1"/>
  <c r="E49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G193" i="106" s="1"/>
  <c r="J193" i="106" s="1"/>
  <c r="G193" i="107" s="1"/>
  <c r="J193" i="107" s="1"/>
  <c r="E11" i="101"/>
  <c r="G11" i="101" s="1"/>
  <c r="J11" i="101" s="1"/>
  <c r="E147" i="101"/>
  <c r="G147" i="101" s="1"/>
  <c r="J147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G84" i="106" s="1"/>
  <c r="J84" i="106" s="1"/>
  <c r="G84" i="107" s="1"/>
  <c r="J84" i="107" s="1"/>
  <c r="E182" i="101"/>
  <c r="G182" i="101" s="1"/>
  <c r="J182" i="101" s="1"/>
  <c r="E196" i="101"/>
  <c r="G196" i="101" s="1"/>
  <c r="J196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G148" i="106" s="1"/>
  <c r="J148" i="106" s="1"/>
  <c r="G148" i="107" s="1"/>
  <c r="J148" i="107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G153" i="106" s="1"/>
  <c r="J153" i="106" s="1"/>
  <c r="G153" i="107" s="1"/>
  <c r="J153" i="107" s="1"/>
  <c r="E212" i="101"/>
  <c r="G212" i="101" s="1"/>
  <c r="J212" i="101" s="1"/>
  <c r="G88" i="87"/>
  <c r="J88" i="87" s="1"/>
  <c r="E88" i="88" s="1"/>
  <c r="E87" i="87"/>
  <c r="G87" i="87" s="1"/>
  <c r="J87" i="87" s="1"/>
  <c r="G237" i="107"/>
  <c r="J237" i="107" s="1"/>
  <c r="G86" i="89"/>
  <c r="J86" i="89" s="1"/>
  <c r="E86" i="90" s="1"/>
  <c r="G229" i="107"/>
  <c r="J229" i="107" s="1"/>
  <c r="G234" i="87"/>
  <c r="J234" i="87" s="1"/>
  <c r="E234" i="88" s="1"/>
  <c r="G242" i="88"/>
  <c r="J242" i="88" s="1"/>
  <c r="E242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G262" i="87"/>
  <c r="J262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61" i="89"/>
  <c r="J261" i="89" s="1"/>
  <c r="G104" i="89"/>
  <c r="J104" i="89" s="1"/>
  <c r="E104" i="90" s="1"/>
  <c r="G233" i="89"/>
  <c r="J233" i="89" s="1"/>
  <c r="E233" i="90" s="1"/>
  <c r="G259" i="89"/>
  <c r="J259" i="89" s="1"/>
  <c r="E256" i="90" s="1"/>
  <c r="G256" i="90" s="1"/>
  <c r="J256" i="90" s="1"/>
  <c r="E259" i="91" s="1"/>
  <c r="G259" i="91" s="1"/>
  <c r="J259" i="91" s="1"/>
  <c r="E260" i="92" s="1"/>
  <c r="G260" i="92" s="1"/>
  <c r="J260" i="92" s="1"/>
  <c r="E259" i="93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96" i="102" l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G196" i="106" s="1"/>
  <c r="J196" i="106" s="1"/>
  <c r="G196" i="107" s="1"/>
  <c r="J196" i="107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195" i="106" s="1"/>
  <c r="J195" i="106" s="1"/>
  <c r="G195" i="107" s="1"/>
  <c r="J195" i="107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G182" i="106" s="1"/>
  <c r="J182" i="106" s="1"/>
  <c r="G182" i="107" s="1"/>
  <c r="J182" i="107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G39" i="106" s="1"/>
  <c r="J39" i="106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G197" i="106" s="1"/>
  <c r="J197" i="106" s="1"/>
  <c r="G197" i="107" s="1"/>
  <c r="J197" i="107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G157" i="106" s="1"/>
  <c r="J157" i="106" s="1"/>
  <c r="G157" i="107" s="1"/>
  <c r="J157" i="107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G147" i="106" s="1"/>
  <c r="J147" i="106" s="1"/>
  <c r="G147" i="107" s="1"/>
  <c r="J147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G11" i="106" s="1"/>
  <c r="J11" i="106" s="1"/>
  <c r="G11" i="107" s="1"/>
  <c r="J11" i="107" s="1"/>
  <c r="E209" i="102"/>
  <c r="G209" i="102" s="1"/>
  <c r="J209" i="102" s="1"/>
  <c r="E209" i="103" s="1"/>
  <c r="G209" i="103" s="1"/>
  <c r="J209" i="103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G212" i="106" s="1"/>
  <c r="J212" i="106" s="1"/>
  <c r="G212" i="107" s="1"/>
  <c r="J212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13" i="106" s="1"/>
  <c r="J113" i="106" s="1"/>
  <c r="G113" i="107" s="1"/>
  <c r="J113" i="107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G204" i="106" s="1"/>
  <c r="J204" i="106" s="1"/>
  <c r="G204" i="107" s="1"/>
  <c r="J204" i="107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G156" i="106" s="1"/>
  <c r="J156" i="106" s="1"/>
  <c r="G156" i="107" s="1"/>
  <c r="J156" i="107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G128" i="106" s="1"/>
  <c r="J128" i="106" s="1"/>
  <c r="G128" i="107" s="1"/>
  <c r="J128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G202" i="106" s="1"/>
  <c r="J202" i="106" s="1"/>
  <c r="G202" i="107" s="1"/>
  <c r="J202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G210" i="106" s="1"/>
  <c r="J210" i="106" s="1"/>
  <c r="G210" i="107" s="1"/>
  <c r="J210" i="107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E253" i="89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10" i="102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G10" i="106" s="1"/>
  <c r="J10" i="106" s="1"/>
  <c r="G10" i="107" s="1"/>
  <c r="J10" i="107" s="1"/>
  <c r="E10" i="102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G9" i="106" s="1"/>
  <c r="J9" i="106" s="1"/>
  <c r="G9" i="107" s="1"/>
  <c r="J9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G203" i="106" s="1"/>
  <c r="J203" i="106" s="1"/>
  <c r="G203" i="107" s="1"/>
  <c r="J203" i="107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G198" i="106" s="1"/>
  <c r="J198" i="106" s="1"/>
  <c r="G198" i="107" s="1"/>
  <c r="J198" i="107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G88" i="88"/>
  <c r="J88" i="88" s="1"/>
  <c r="E88" i="89" s="1"/>
  <c r="E87" i="88"/>
  <c r="G87" i="88" s="1"/>
  <c r="J87" i="88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G149" i="106" s="1"/>
  <c r="J149" i="106" s="1"/>
  <c r="G149" i="107" s="1"/>
  <c r="J149" i="107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G111" i="89"/>
  <c r="J111" i="89" s="1"/>
  <c r="E111" i="90" s="1"/>
  <c r="G111" i="90" s="1"/>
  <c r="J111" i="90" s="1"/>
  <c r="E111" i="89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G211" i="106" s="1"/>
  <c r="J211" i="106" s="1"/>
  <c r="G211" i="107" s="1"/>
  <c r="J211" i="107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G150" i="106" s="1"/>
  <c r="J150" i="106" s="1"/>
  <c r="G150" i="107" s="1"/>
  <c r="J150" i="107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62" i="88"/>
  <c r="J262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J261" i="90"/>
  <c r="E261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8" i="91" l="1"/>
  <c r="G108" i="91" s="1"/>
  <c r="J108" i="91" s="1"/>
  <c r="E115" i="91"/>
  <c r="G115" i="91" s="1"/>
  <c r="J115" i="91" s="1"/>
  <c r="E107" i="90"/>
  <c r="G107" i="90" s="1"/>
  <c r="J107" i="90" s="1"/>
  <c r="E209" i="104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E111" i="91"/>
  <c r="G111" i="91" s="1"/>
  <c r="J111" i="91" s="1"/>
  <c r="E116" i="91"/>
  <c r="G116" i="91" s="1"/>
  <c r="J116" i="91" s="1"/>
  <c r="E110" i="91"/>
  <c r="G110" i="91" s="1"/>
  <c r="J110" i="91" s="1"/>
  <c r="E214" i="89"/>
  <c r="G214" i="89" s="1"/>
  <c r="J214" i="89" s="1"/>
  <c r="E214" i="90" s="1"/>
  <c r="G214" i="90" s="1"/>
  <c r="J214" i="90" s="1"/>
  <c r="E214" i="91" s="1"/>
  <c r="E71" i="100"/>
  <c r="G71" i="100" s="1"/>
  <c r="J71" i="100" s="1"/>
  <c r="G88" i="89"/>
  <c r="J88" i="89" s="1"/>
  <c r="E88" i="90" s="1"/>
  <c r="E87" i="89"/>
  <c r="G87" i="89" s="1"/>
  <c r="J87" i="89" s="1"/>
  <c r="E117" i="91"/>
  <c r="G117" i="91" s="1"/>
  <c r="J117" i="91" s="1"/>
  <c r="E112" i="91"/>
  <c r="G112" i="91" s="1"/>
  <c r="J112" i="91" s="1"/>
  <c r="E70" i="100"/>
  <c r="G70" i="100" s="1"/>
  <c r="J70" i="100" s="1"/>
  <c r="E175" i="100"/>
  <c r="G175" i="100" s="1"/>
  <c r="J175" i="100" s="1"/>
  <c r="E254" i="89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E74" i="92"/>
  <c r="G74" i="92" s="1"/>
  <c r="J74" i="92" s="1"/>
  <c r="E74" i="93" s="1"/>
  <c r="G74" i="93" s="1"/>
  <c r="J74" i="93" s="1"/>
  <c r="E74" i="94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E8" i="87"/>
  <c r="G8" i="87" s="1"/>
  <c r="J8" i="87" s="1"/>
  <c r="E8" i="88" s="1"/>
  <c r="E7" i="87"/>
  <c r="G7" i="87" s="1"/>
  <c r="J7" i="87" s="1"/>
  <c r="E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39" i="107"/>
  <c r="J39" i="107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62" i="89"/>
  <c r="J262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8" i="88"/>
  <c r="J8" i="88" s="1"/>
  <c r="G7" i="88"/>
  <c r="J7" i="88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261" i="91"/>
  <c r="J261" i="91" s="1"/>
  <c r="E262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0" i="92" l="1"/>
  <c r="G110" i="92" s="1"/>
  <c r="J110" i="92" s="1"/>
  <c r="E110" i="93" s="1"/>
  <c r="G110" i="93" s="1"/>
  <c r="J110" i="93" s="1"/>
  <c r="E110" i="94" s="1"/>
  <c r="G110" i="94" s="1"/>
  <c r="J110" i="94" s="1"/>
  <c r="E110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75" i="101"/>
  <c r="G175" i="101" s="1"/>
  <c r="J175" i="101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70" i="101"/>
  <c r="G70" i="101" s="1"/>
  <c r="J70" i="101" s="1"/>
  <c r="E71" i="101"/>
  <c r="G71" i="101" s="1"/>
  <c r="J71" i="10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E7" i="89"/>
  <c r="G7" i="89" s="1"/>
  <c r="J7" i="89" s="1"/>
  <c r="E7" i="90" s="1"/>
  <c r="G7" i="90" s="1"/>
  <c r="J7" i="90" s="1"/>
  <c r="E7" i="91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G88" i="90"/>
  <c r="J88" i="90" s="1"/>
  <c r="E88" i="91" s="1"/>
  <c r="E87" i="90"/>
  <c r="G87" i="90" s="1"/>
  <c r="J87" i="90" s="1"/>
  <c r="E14" i="89"/>
  <c r="G14" i="89" s="1"/>
  <c r="J14" i="89" s="1"/>
  <c r="E14" i="90" s="1"/>
  <c r="G14" i="90" s="1"/>
  <c r="J14" i="90" s="1"/>
  <c r="E14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62" i="100"/>
  <c r="J262" i="100" s="1"/>
  <c r="E262" i="101" s="1"/>
  <c r="G262" i="101" s="1"/>
  <c r="J262" i="101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G239" i="105"/>
  <c r="J239" i="105" s="1"/>
  <c r="G262" i="90"/>
  <c r="J262" i="90" s="1"/>
  <c r="E262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62" i="92"/>
  <c r="J262" i="92" s="1"/>
  <c r="E261" i="93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175" i="106" s="1"/>
  <c r="J175" i="106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G71" i="106" s="1"/>
  <c r="J71" i="106" s="1"/>
  <c r="G71" i="107" s="1"/>
  <c r="J7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70" i="106" s="1"/>
  <c r="J70" i="106" s="1"/>
  <c r="G70" i="107" s="1"/>
  <c r="J70" i="107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62" i="91"/>
  <c r="J262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233" i="93"/>
  <c r="J233" i="93" s="1"/>
  <c r="E233" i="94" s="1"/>
  <c r="G259" i="93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61" i="93"/>
  <c r="J261" i="93" s="1"/>
  <c r="E261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75" i="107" l="1"/>
  <c r="G175" i="107" s="1"/>
  <c r="J175" i="107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62" i="102"/>
  <c r="J262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63" i="92"/>
  <c r="J263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61" i="94"/>
  <c r="J261" i="94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15" i="97" l="1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G88" i="93"/>
  <c r="J88" i="93" s="1"/>
  <c r="E88" i="94" s="1"/>
  <c r="E87" i="93"/>
  <c r="G87" i="93" s="1"/>
  <c r="J87" i="93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G86" i="95"/>
  <c r="G240" i="103"/>
  <c r="J240" i="103" s="1"/>
  <c r="E240" i="104" s="1"/>
  <c r="G232" i="103"/>
  <c r="J232" i="103" s="1"/>
  <c r="E232" i="104" s="1"/>
  <c r="G262" i="103"/>
  <c r="J262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62" i="93"/>
  <c r="J262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61" i="95"/>
  <c r="J261" i="95" s="1"/>
  <c r="E261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67" i="97" l="1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G88" i="94"/>
  <c r="J88" i="94" s="1"/>
  <c r="E88" i="95" s="1"/>
  <c r="E87" i="94"/>
  <c r="G87" i="94" s="1"/>
  <c r="J87" i="94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J51" i="95"/>
  <c r="E51" i="96" s="1"/>
  <c r="G51" i="96" s="1"/>
  <c r="J51" i="96" s="1"/>
  <c r="E51" i="97" s="1"/>
  <c r="G51" i="97" s="1"/>
  <c r="J51" i="97" s="1"/>
  <c r="E51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49" i="95"/>
  <c r="E49" i="96" s="1"/>
  <c r="G49" i="96" s="1"/>
  <c r="J49" i="96" s="1"/>
  <c r="E49" i="97" s="1"/>
  <c r="G49" i="97" s="1"/>
  <c r="J49" i="97" s="1"/>
  <c r="E49" i="98" s="1"/>
  <c r="G234" i="94"/>
  <c r="J234" i="94" s="1"/>
  <c r="E234" i="95" s="1"/>
  <c r="G242" i="95"/>
  <c r="J242" i="95" s="1"/>
  <c r="E242" i="96" s="1"/>
  <c r="G240" i="104"/>
  <c r="J240" i="104" s="1"/>
  <c r="E240" i="105" s="1"/>
  <c r="G232" i="104"/>
  <c r="J232" i="104" s="1"/>
  <c r="E232" i="105" s="1"/>
  <c r="G262" i="94"/>
  <c r="J262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61" i="96"/>
  <c r="J261" i="96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30" i="97" l="1"/>
  <c r="G230" i="97" s="1"/>
  <c r="J230" i="97" s="1"/>
  <c r="E230" i="98" s="1"/>
  <c r="G230" i="98" s="1"/>
  <c r="J230" i="98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0" i="100"/>
  <c r="G20" i="100" s="1"/>
  <c r="J20" i="100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112" i="100"/>
  <c r="G112" i="100" s="1"/>
  <c r="J112" i="100" s="1"/>
  <c r="E56" i="97"/>
  <c r="G56" i="97" s="1"/>
  <c r="J56" i="97" s="1"/>
  <c r="E56" i="98" s="1"/>
  <c r="G56" i="98" s="1"/>
  <c r="J56" i="98" s="1"/>
  <c r="E56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G235" i="98"/>
  <c r="J235" i="98" s="1"/>
  <c r="E235" i="99" s="1"/>
  <c r="E227" i="98"/>
  <c r="G227" i="98" s="1"/>
  <c r="J227" i="98" s="1"/>
  <c r="E33" i="97"/>
  <c r="G33" i="97" s="1"/>
  <c r="J33" i="97" s="1"/>
  <c r="E33" i="98" s="1"/>
  <c r="G33" i="98" s="1"/>
  <c r="J33" i="98" s="1"/>
  <c r="E33" i="99" s="1"/>
  <c r="E55" i="97"/>
  <c r="G55" i="97" s="1"/>
  <c r="J55" i="97" s="1"/>
  <c r="E55" i="98" s="1"/>
  <c r="G55" i="98" s="1"/>
  <c r="J55" i="98" s="1"/>
  <c r="E55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86" i="97"/>
  <c r="G86" i="97" s="1"/>
  <c r="J86" i="97" s="1"/>
  <c r="E86" i="98" s="1"/>
  <c r="G86" i="98" s="1"/>
  <c r="J86" i="98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62" i="105"/>
  <c r="J262" i="105" s="1"/>
  <c r="G232" i="105"/>
  <c r="J232" i="105" s="1"/>
  <c r="G228" i="97"/>
  <c r="J228" i="97" s="1"/>
  <c r="E228" i="98" s="1"/>
  <c r="G236" i="97"/>
  <c r="J236" i="97" s="1"/>
  <c r="E236" i="98" s="1"/>
  <c r="G262" i="95"/>
  <c r="J262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61" i="97"/>
  <c r="J261" i="97" s="1"/>
  <c r="G105" i="74"/>
  <c r="J105" i="74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111" i="101" l="1"/>
  <c r="G111" i="101" s="1"/>
  <c r="J111" i="101" s="1"/>
  <c r="E116" i="101"/>
  <c r="G116" i="101" s="1"/>
  <c r="J116" i="101" s="1"/>
  <c r="E107" i="101"/>
  <c r="G107" i="101" s="1"/>
  <c r="J107" i="101" s="1"/>
  <c r="E20" i="101"/>
  <c r="G20" i="101" s="1"/>
  <c r="J20" i="101" s="1"/>
  <c r="E108" i="101"/>
  <c r="G108" i="101" s="1"/>
  <c r="J108" i="101" s="1"/>
  <c r="E115" i="101"/>
  <c r="G115" i="101" s="1"/>
  <c r="J115" i="101" s="1"/>
  <c r="E112" i="101"/>
  <c r="G112" i="101" s="1"/>
  <c r="J112" i="101" s="1"/>
  <c r="E97" i="101"/>
  <c r="G97" i="101" s="1"/>
  <c r="J97" i="101" s="1"/>
  <c r="E86" i="99"/>
  <c r="G86" i="99" s="1"/>
  <c r="J86" i="99" s="1"/>
  <c r="E86" i="100" s="1"/>
  <c r="E110" i="101"/>
  <c r="G110" i="101" s="1"/>
  <c r="J110" i="101" s="1"/>
  <c r="E117" i="101"/>
  <c r="G117" i="101" s="1"/>
  <c r="J117" i="101" s="1"/>
  <c r="G238" i="99"/>
  <c r="J238" i="99" s="1"/>
  <c r="E238" i="100" s="1"/>
  <c r="E230" i="99"/>
  <c r="G230" i="99" s="1"/>
  <c r="J230" i="99" s="1"/>
  <c r="E230" i="100" s="1"/>
  <c r="E158" i="100"/>
  <c r="G158" i="100" s="1"/>
  <c r="J158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180" i="100"/>
  <c r="G180" i="100" s="1"/>
  <c r="J180" i="100" s="1"/>
  <c r="E187" i="77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41" i="100"/>
  <c r="G141" i="100" s="1"/>
  <c r="J141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7"/>
  <c r="J88" i="97" s="1"/>
  <c r="E88" i="98" s="1"/>
  <c r="E87" i="97"/>
  <c r="G87" i="97" s="1"/>
  <c r="J87" i="97" s="1"/>
  <c r="E183" i="100"/>
  <c r="G183" i="100" s="1"/>
  <c r="J183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77" i="100"/>
  <c r="G77" i="100" s="1"/>
  <c r="J77" i="100" s="1"/>
  <c r="E118" i="100"/>
  <c r="G118" i="100" s="1"/>
  <c r="J118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G227" i="100" s="1"/>
  <c r="J227" i="100" s="1"/>
  <c r="E227" i="101" s="1"/>
  <c r="E138" i="100"/>
  <c r="G138" i="100" s="1"/>
  <c r="J138" i="100" s="1"/>
  <c r="E26" i="100"/>
  <c r="G26" i="100" s="1"/>
  <c r="J26" i="100" s="1"/>
  <c r="E164" i="100"/>
  <c r="G164" i="100" s="1"/>
  <c r="J164" i="100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89" i="77"/>
  <c r="E192" i="100"/>
  <c r="G192" i="100" s="1"/>
  <c r="J192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86" i="100"/>
  <c r="J86" i="100" s="1"/>
  <c r="E86" i="101" s="1"/>
  <c r="G236" i="98"/>
  <c r="J236" i="98" s="1"/>
  <c r="E236" i="99" s="1"/>
  <c r="G228" i="98"/>
  <c r="J228" i="98" s="1"/>
  <c r="E228" i="99" s="1"/>
  <c r="G240" i="106"/>
  <c r="J240" i="106" s="1"/>
  <c r="G262" i="106"/>
  <c r="J262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62" i="96"/>
  <c r="J262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59" i="99"/>
  <c r="J59" i="99" s="1"/>
  <c r="G53" i="99"/>
  <c r="J5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9" i="98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61" i="98"/>
  <c r="J261" i="98" s="1"/>
  <c r="E261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23" i="101" l="1"/>
  <c r="G123" i="101" s="1"/>
  <c r="J123" i="101" s="1"/>
  <c r="E164" i="101"/>
  <c r="G164" i="101" s="1"/>
  <c r="J164" i="101" s="1"/>
  <c r="E160" i="101"/>
  <c r="G160" i="101" s="1"/>
  <c r="J160" i="101" s="1"/>
  <c r="E185" i="101"/>
  <c r="G185" i="101" s="1"/>
  <c r="J185" i="101" s="1"/>
  <c r="E172" i="101"/>
  <c r="G172" i="101" s="1"/>
  <c r="J172" i="101" s="1"/>
  <c r="E81" i="101"/>
  <c r="G81" i="101" s="1"/>
  <c r="J81" i="101" s="1"/>
  <c r="E158" i="101"/>
  <c r="G158" i="101" s="1"/>
  <c r="J158" i="101" s="1"/>
  <c r="E112" i="102"/>
  <c r="G112" i="102" s="1"/>
  <c r="J112" i="102" s="1"/>
  <c r="E112" i="103" s="1"/>
  <c r="G112" i="103" s="1"/>
  <c r="J112" i="103" s="1"/>
  <c r="E222" i="101"/>
  <c r="G222" i="101" s="1"/>
  <c r="J222" i="101" s="1"/>
  <c r="E25" i="101"/>
  <c r="G25" i="101" s="1"/>
  <c r="J25" i="101" s="1"/>
  <c r="E163" i="101"/>
  <c r="G163" i="101" s="1"/>
  <c r="J163" i="101" s="1"/>
  <c r="E115" i="102"/>
  <c r="G115" i="102" s="1"/>
  <c r="J115" i="102" s="1"/>
  <c r="E115" i="103" s="1"/>
  <c r="G115" i="103" s="1"/>
  <c r="J115" i="103" s="1"/>
  <c r="E79" i="101"/>
  <c r="G79" i="101" s="1"/>
  <c r="J79" i="101" s="1"/>
  <c r="E64" i="101"/>
  <c r="G64" i="101" s="1"/>
  <c r="J64" i="101" s="1"/>
  <c r="E145" i="101"/>
  <c r="G145" i="101" s="1"/>
  <c r="J145" i="101" s="1"/>
  <c r="E69" i="101"/>
  <c r="G69" i="101" s="1"/>
  <c r="J69" i="101" s="1"/>
  <c r="E62" i="101"/>
  <c r="G62" i="101" s="1"/>
  <c r="J62" i="101" s="1"/>
  <c r="E159" i="101"/>
  <c r="G159" i="101" s="1"/>
  <c r="J159" i="101" s="1"/>
  <c r="E146" i="101"/>
  <c r="G146" i="101" s="1"/>
  <c r="J146" i="101" s="1"/>
  <c r="E108" i="102"/>
  <c r="G108" i="102" s="1"/>
  <c r="J108" i="102" s="1"/>
  <c r="E108" i="103" s="1"/>
  <c r="G108" i="103" s="1"/>
  <c r="J108" i="103" s="1"/>
  <c r="E72" i="101"/>
  <c r="G72" i="101" s="1"/>
  <c r="J72" i="101" s="1"/>
  <c r="E99" i="101"/>
  <c r="G99" i="101" s="1"/>
  <c r="J99" i="101" s="1"/>
  <c r="E138" i="101"/>
  <c r="G138" i="101" s="1"/>
  <c r="J138" i="101" s="1"/>
  <c r="E167" i="101"/>
  <c r="G167" i="101" s="1"/>
  <c r="J167" i="101" s="1"/>
  <c r="E118" i="101"/>
  <c r="G118" i="101" s="1"/>
  <c r="J118" i="101" s="1"/>
  <c r="E170" i="101"/>
  <c r="G170" i="101" s="1"/>
  <c r="J170" i="101" s="1"/>
  <c r="E130" i="101"/>
  <c r="G130" i="101" s="1"/>
  <c r="J130" i="101" s="1"/>
  <c r="E184" i="101"/>
  <c r="G184" i="101" s="1"/>
  <c r="J184" i="101" s="1"/>
  <c r="E117" i="102"/>
  <c r="G117" i="102" s="1"/>
  <c r="J117" i="102" s="1"/>
  <c r="E117" i="103" s="1"/>
  <c r="G117" i="103" s="1"/>
  <c r="J117" i="103" s="1"/>
  <c r="E143" i="101"/>
  <c r="G143" i="101" s="1"/>
  <c r="J143" i="101" s="1"/>
  <c r="E100" i="101"/>
  <c r="G100" i="101" s="1"/>
  <c r="J100" i="101" s="1"/>
  <c r="E77" i="101"/>
  <c r="G77" i="101" s="1"/>
  <c r="J77" i="101" s="1"/>
  <c r="E139" i="101"/>
  <c r="G139" i="101" s="1"/>
  <c r="J139" i="101" s="1"/>
  <c r="E140" i="101"/>
  <c r="G140" i="101" s="1"/>
  <c r="J140" i="101" s="1"/>
  <c r="E110" i="102"/>
  <c r="G110" i="102" s="1"/>
  <c r="J110" i="102" s="1"/>
  <c r="E110" i="103" s="1"/>
  <c r="G110" i="103" s="1"/>
  <c r="J110" i="103" s="1"/>
  <c r="E65" i="101"/>
  <c r="G65" i="101" s="1"/>
  <c r="J65" i="101" s="1"/>
  <c r="E93" i="101"/>
  <c r="G93" i="101" s="1"/>
  <c r="J93" i="101" s="1"/>
  <c r="E92" i="101"/>
  <c r="G92" i="101" s="1"/>
  <c r="J92" i="101" s="1"/>
  <c r="E66" i="101"/>
  <c r="G66" i="101" s="1"/>
  <c r="J66" i="101" s="1"/>
  <c r="E141" i="101"/>
  <c r="G141" i="101" s="1"/>
  <c r="J141" i="101" s="1"/>
  <c r="E180" i="101"/>
  <c r="G180" i="101" s="1"/>
  <c r="J180" i="101" s="1"/>
  <c r="E107" i="102"/>
  <c r="G107" i="102" s="1"/>
  <c r="J107" i="102" s="1"/>
  <c r="E107" i="103" s="1"/>
  <c r="G107" i="103" s="1"/>
  <c r="J107" i="103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01" i="101"/>
  <c r="G101" i="101" s="1"/>
  <c r="J101" i="101" s="1"/>
  <c r="E90" i="101"/>
  <c r="G90" i="101" s="1"/>
  <c r="J90" i="101" s="1"/>
  <c r="E95" i="101"/>
  <c r="G95" i="101" s="1"/>
  <c r="J95" i="101" s="1"/>
  <c r="E23" i="101"/>
  <c r="G23" i="101" s="1"/>
  <c r="J23" i="101" s="1"/>
  <c r="E223" i="101"/>
  <c r="G223" i="101" s="1"/>
  <c r="J223" i="101" s="1"/>
  <c r="E85" i="101"/>
  <c r="G85" i="101" s="1"/>
  <c r="J85" i="101" s="1"/>
  <c r="E179" i="101"/>
  <c r="G179" i="101" s="1"/>
  <c r="J179" i="101" s="1"/>
  <c r="E116" i="102"/>
  <c r="G116" i="102" s="1"/>
  <c r="J116" i="102" s="1"/>
  <c r="E116" i="103" s="1"/>
  <c r="G116" i="103" s="1"/>
  <c r="J116" i="103" s="1"/>
  <c r="E192" i="101"/>
  <c r="G192" i="101" s="1"/>
  <c r="J192" i="101" s="1"/>
  <c r="E98" i="101"/>
  <c r="G98" i="101" s="1"/>
  <c r="J98" i="101" s="1"/>
  <c r="E120" i="101"/>
  <c r="G120" i="101" s="1"/>
  <c r="J120" i="101" s="1"/>
  <c r="E106" i="101"/>
  <c r="G106" i="101" s="1"/>
  <c r="J106" i="101" s="1"/>
  <c r="E183" i="101"/>
  <c r="G183" i="101" s="1"/>
  <c r="J183" i="101" s="1"/>
  <c r="E162" i="101"/>
  <c r="G162" i="101" s="1"/>
  <c r="J162" i="101" s="1"/>
  <c r="E171" i="101"/>
  <c r="G171" i="101" s="1"/>
  <c r="J171" i="101" s="1"/>
  <c r="E19" i="101"/>
  <c r="G19" i="101" s="1"/>
  <c r="J19" i="101" s="1"/>
  <c r="E111" i="102"/>
  <c r="G111" i="102" s="1"/>
  <c r="J111" i="102" s="1"/>
  <c r="E111" i="103" s="1"/>
  <c r="G111" i="103" s="1"/>
  <c r="J111" i="103" s="1"/>
  <c r="E32" i="100"/>
  <c r="G32" i="100" s="1"/>
  <c r="J32" i="100" s="1"/>
  <c r="E53" i="100"/>
  <c r="G53" i="100" s="1"/>
  <c r="J53" i="100" s="1"/>
  <c r="E53" i="101" s="1"/>
  <c r="G53" i="101" s="1"/>
  <c r="J53" i="101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1" i="100"/>
  <c r="G51" i="100" s="1"/>
  <c r="J51" i="100" s="1"/>
  <c r="E14" i="97"/>
  <c r="G14" i="97" s="1"/>
  <c r="J14" i="97" s="1"/>
  <c r="E14" i="98" s="1"/>
  <c r="G14" i="98" s="1"/>
  <c r="J14" i="98" s="1"/>
  <c r="E14" i="99" s="1"/>
  <c r="E225" i="101"/>
  <c r="G225" i="101" s="1"/>
  <c r="J225" i="101" s="1"/>
  <c r="E225" i="102" s="1"/>
  <c r="G225" i="102" s="1"/>
  <c r="J225" i="102" s="1"/>
  <c r="E225" i="103" s="1"/>
  <c r="E142" i="101"/>
  <c r="G142" i="101" s="1"/>
  <c r="J142" i="101" s="1"/>
  <c r="E68" i="101"/>
  <c r="G68" i="101" s="1"/>
  <c r="J68" i="101" s="1"/>
  <c r="G189" i="8"/>
  <c r="J189" i="8"/>
  <c r="E215" i="101"/>
  <c r="G215" i="101" s="1"/>
  <c r="J215" i="101" s="1"/>
  <c r="E78" i="101"/>
  <c r="G78" i="101" s="1"/>
  <c r="J78" i="101" s="1"/>
  <c r="G88" i="98"/>
  <c r="J88" i="98" s="1"/>
  <c r="E88" i="99" s="1"/>
  <c r="E87" i="98"/>
  <c r="G87" i="98" s="1"/>
  <c r="J87" i="98" s="1"/>
  <c r="E57" i="100"/>
  <c r="G57" i="100" s="1"/>
  <c r="J57" i="100" s="1"/>
  <c r="E48" i="100"/>
  <c r="G48" i="100" s="1"/>
  <c r="J48" i="100" s="1"/>
  <c r="E8" i="97"/>
  <c r="G8" i="97" s="1"/>
  <c r="J8" i="97" s="1"/>
  <c r="E8" i="98" s="1"/>
  <c r="G8" i="98" s="1"/>
  <c r="J8" i="98" s="1"/>
  <c r="E8" i="99" s="1"/>
  <c r="E26" i="101"/>
  <c r="G26" i="101" s="1"/>
  <c r="J26" i="101" s="1"/>
  <c r="E144" i="101"/>
  <c r="G144" i="101" s="1"/>
  <c r="J144" i="101" s="1"/>
  <c r="E168" i="101"/>
  <c r="G168" i="101" s="1"/>
  <c r="J168" i="101" s="1"/>
  <c r="E74" i="101"/>
  <c r="G74" i="101" s="1"/>
  <c r="J74" i="101" s="1"/>
  <c r="E22" i="101"/>
  <c r="G22" i="101" s="1"/>
  <c r="J22" i="101" s="1"/>
  <c r="E91" i="101"/>
  <c r="G91" i="101" s="1"/>
  <c r="J91" i="101" s="1"/>
  <c r="E220" i="101"/>
  <c r="G220" i="101" s="1"/>
  <c r="J220" i="101" s="1"/>
  <c r="E137" i="101"/>
  <c r="G137" i="101" s="1"/>
  <c r="J137" i="101" s="1"/>
  <c r="E166" i="101"/>
  <c r="G166" i="101" s="1"/>
  <c r="J166" i="101" s="1"/>
  <c r="E67" i="101"/>
  <c r="G67" i="101" s="1"/>
  <c r="J67" i="101" s="1"/>
  <c r="E80" i="101"/>
  <c r="G80" i="101" s="1"/>
  <c r="J80" i="101" s="1"/>
  <c r="E24" i="101"/>
  <c r="G24" i="101" s="1"/>
  <c r="J24" i="101" s="1"/>
  <c r="E121" i="101"/>
  <c r="G121" i="101" s="1"/>
  <c r="J121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G97" i="106" s="1"/>
  <c r="J97" i="106" s="1"/>
  <c r="G97" i="107" s="1"/>
  <c r="J97" i="107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50" i="100"/>
  <c r="G50" i="100" s="1"/>
  <c r="J50" i="100" s="1"/>
  <c r="E28" i="100"/>
  <c r="G28" i="100" s="1"/>
  <c r="J28" i="100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56" i="100"/>
  <c r="G56" i="100" s="1"/>
  <c r="J56" i="100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8"/>
  <c r="J187" i="8"/>
  <c r="E221" i="100"/>
  <c r="G221" i="100" s="1"/>
  <c r="J221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38" i="100"/>
  <c r="G38" i="100" s="1"/>
  <c r="J38" i="100" s="1"/>
  <c r="E224" i="101"/>
  <c r="G224" i="101" s="1"/>
  <c r="J224" i="101" s="1"/>
  <c r="E224" i="102" s="1"/>
  <c r="G224" i="102" s="1"/>
  <c r="J224" i="102" s="1"/>
  <c r="E224" i="103" s="1"/>
  <c r="E61" i="101"/>
  <c r="G61" i="101" s="1"/>
  <c r="J61" i="101" s="1"/>
  <c r="E154" i="101"/>
  <c r="G154" i="101" s="1"/>
  <c r="J154" i="101" s="1"/>
  <c r="E21" i="101"/>
  <c r="G21" i="101" s="1"/>
  <c r="J21" i="101" s="1"/>
  <c r="E176" i="101"/>
  <c r="G176" i="101" s="1"/>
  <c r="J176" i="101" s="1"/>
  <c r="E89" i="101"/>
  <c r="G89" i="101" s="1"/>
  <c r="J89" i="101" s="1"/>
  <c r="J105" i="8"/>
  <c r="G105" i="8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3" i="100"/>
  <c r="G33" i="100" s="1"/>
  <c r="J33" i="100" s="1"/>
  <c r="E59" i="100"/>
  <c r="G59" i="100" s="1"/>
  <c r="J59" i="100" s="1"/>
  <c r="E29" i="100"/>
  <c r="G29" i="100" s="1"/>
  <c r="J29" i="100" s="1"/>
  <c r="E52" i="100"/>
  <c r="G52" i="100" s="1"/>
  <c r="J52" i="100" s="1"/>
  <c r="E96" i="100"/>
  <c r="G96" i="100" s="1"/>
  <c r="J96" i="100" s="1"/>
  <c r="E16" i="97"/>
  <c r="G16" i="97" s="1"/>
  <c r="J16" i="97" s="1"/>
  <c r="E16" i="98" s="1"/>
  <c r="G16" i="98" s="1"/>
  <c r="J16" i="98" s="1"/>
  <c r="E16" i="99" s="1"/>
  <c r="E46" i="100"/>
  <c r="G46" i="100" s="1"/>
  <c r="J46" i="100" s="1"/>
  <c r="E49" i="100"/>
  <c r="G49" i="100" s="1"/>
  <c r="J49" i="100" s="1"/>
  <c r="E119" i="100"/>
  <c r="G119" i="100" s="1"/>
  <c r="J119" i="100" s="1"/>
  <c r="E161" i="100"/>
  <c r="G161" i="100" s="1"/>
  <c r="J161" i="100" s="1"/>
  <c r="E44" i="100"/>
  <c r="G44" i="100" s="1"/>
  <c r="J44" i="100" s="1"/>
  <c r="E54" i="100"/>
  <c r="G54" i="100" s="1"/>
  <c r="J54" i="100" s="1"/>
  <c r="E7" i="97"/>
  <c r="G7" i="97" s="1"/>
  <c r="J7" i="97" s="1"/>
  <c r="E7" i="98" s="1"/>
  <c r="G7" i="98" s="1"/>
  <c r="J7" i="98" s="1"/>
  <c r="E7" i="99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57" i="106"/>
  <c r="J57" i="106" s="1"/>
  <c r="G86" i="101"/>
  <c r="J86" i="101" s="1"/>
  <c r="E86" i="102" s="1"/>
  <c r="G241" i="102"/>
  <c r="J241" i="102" s="1"/>
  <c r="E241" i="103" s="1"/>
  <c r="G240" i="107"/>
  <c r="J240" i="107" s="1"/>
  <c r="G262" i="107"/>
  <c r="J262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62" i="97"/>
  <c r="J262" i="97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E82" i="9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104" i="99"/>
  <c r="J104" i="99" s="1"/>
  <c r="E104" i="100" s="1"/>
  <c r="G261" i="99"/>
  <c r="J261" i="99" s="1"/>
  <c r="G233" i="99"/>
  <c r="J233" i="99" s="1"/>
  <c r="E233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50" i="101" l="1"/>
  <c r="G50" i="101" s="1"/>
  <c r="J50" i="101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G220" i="106" s="1"/>
  <c r="J220" i="106" s="1"/>
  <c r="G220" i="107" s="1"/>
  <c r="J220" i="107" s="1"/>
  <c r="E48" i="101"/>
  <c r="G48" i="101" s="1"/>
  <c r="J48" i="101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G68" i="106" s="1"/>
  <c r="J68" i="106" s="1"/>
  <c r="G68" i="107" s="1"/>
  <c r="J68" i="107" s="1"/>
  <c r="E31" i="101"/>
  <c r="G31" i="101" s="1"/>
  <c r="J31" i="101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G106" i="106" s="1"/>
  <c r="J106" i="106" s="1"/>
  <c r="G106" i="107" s="1"/>
  <c r="J106" i="107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G23" i="106" s="1"/>
  <c r="J23" i="106" s="1"/>
  <c r="G23" i="107" s="1"/>
  <c r="J23" i="107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G66" i="106" s="1"/>
  <c r="J66" i="106" s="1"/>
  <c r="G66" i="107" s="1"/>
  <c r="J66" i="107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G100" i="106" s="1"/>
  <c r="J100" i="106" s="1"/>
  <c r="G100" i="107" s="1"/>
  <c r="J100" i="107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G138" i="106" s="1"/>
  <c r="J138" i="106" s="1"/>
  <c r="G138" i="107" s="1"/>
  <c r="J138" i="107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145" i="106" s="1"/>
  <c r="J145" i="106" s="1"/>
  <c r="G145" i="107" s="1"/>
  <c r="J145" i="107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G158" i="106" s="1"/>
  <c r="J158" i="106" s="1"/>
  <c r="G158" i="107" s="1"/>
  <c r="J158" i="107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G137" i="106" s="1"/>
  <c r="J137" i="106" s="1"/>
  <c r="G137" i="107" s="1"/>
  <c r="J137" i="107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G91" i="106" s="1"/>
  <c r="J91" i="106" s="1"/>
  <c r="G91" i="107" s="1"/>
  <c r="J91" i="107" s="1"/>
  <c r="E57" i="101"/>
  <c r="G57" i="101" s="1"/>
  <c r="J57" i="101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G142" i="106" s="1"/>
  <c r="J142" i="106" s="1"/>
  <c r="G142" i="107" s="1"/>
  <c r="J142" i="107" s="1"/>
  <c r="E53" i="102"/>
  <c r="G53" i="102" s="1"/>
  <c r="J53" i="102" s="1"/>
  <c r="E53" i="103" s="1"/>
  <c r="G53" i="103" s="1"/>
  <c r="J53" i="103" s="1"/>
  <c r="E53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G120" i="106" s="1"/>
  <c r="J120" i="106" s="1"/>
  <c r="G120" i="107" s="1"/>
  <c r="J120" i="107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G95" i="106" s="1"/>
  <c r="J95" i="106" s="1"/>
  <c r="G95" i="107" s="1"/>
  <c r="J95" i="107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G92" i="106" s="1"/>
  <c r="J92" i="106" s="1"/>
  <c r="G92" i="107" s="1"/>
  <c r="J92" i="107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G143" i="106" s="1"/>
  <c r="J143" i="106" s="1"/>
  <c r="G143" i="107" s="1"/>
  <c r="J143" i="107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G99" i="106" s="1"/>
  <c r="J99" i="106" s="1"/>
  <c r="G99" i="107" s="1"/>
  <c r="J99" i="107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G64" i="106" s="1"/>
  <c r="J64" i="106" s="1"/>
  <c r="G64" i="107" s="1"/>
  <c r="J64" i="107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G81" i="106" s="1"/>
  <c r="J81" i="106" s="1"/>
  <c r="G81" i="107" s="1"/>
  <c r="J81" i="107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41" i="106" s="1"/>
  <c r="J141" i="106" s="1"/>
  <c r="G141" i="107" s="1"/>
  <c r="J141" i="107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G69" i="106" s="1"/>
  <c r="J69" i="106" s="1"/>
  <c r="G69" i="107" s="1"/>
  <c r="J69" i="107" s="1"/>
  <c r="E56" i="101"/>
  <c r="G56" i="101" s="1"/>
  <c r="J56" i="101" s="1"/>
  <c r="E59" i="101"/>
  <c r="G59" i="101" s="1"/>
  <c r="J59" i="101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G89" i="106" s="1"/>
  <c r="J89" i="106" s="1"/>
  <c r="G89" i="107" s="1"/>
  <c r="J89" i="107" s="1"/>
  <c r="E55" i="101"/>
  <c r="G55" i="101" s="1"/>
  <c r="J55" i="101" s="1"/>
  <c r="E58" i="101"/>
  <c r="G58" i="101" s="1"/>
  <c r="J58" i="101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G121" i="106" s="1"/>
  <c r="J121" i="106" s="1"/>
  <c r="G121" i="107" s="1"/>
  <c r="J121" i="107" s="1"/>
  <c r="E22" i="102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G22" i="106" s="1"/>
  <c r="J22" i="106" s="1"/>
  <c r="G22" i="107" s="1"/>
  <c r="J22" i="107" s="1"/>
  <c r="E32" i="101"/>
  <c r="G32" i="101" s="1"/>
  <c r="J32" i="101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98" i="106" s="1"/>
  <c r="J98" i="106" s="1"/>
  <c r="G98" i="107" s="1"/>
  <c r="J98" i="107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90" i="106" s="1"/>
  <c r="J90" i="106" s="1"/>
  <c r="G90" i="107" s="1"/>
  <c r="J90" i="107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G93" i="106" s="1"/>
  <c r="J93" i="106" s="1"/>
  <c r="G93" i="107" s="1"/>
  <c r="J93" i="107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G72" i="106" s="1"/>
  <c r="J72" i="106" s="1"/>
  <c r="G72" i="107" s="1"/>
  <c r="J72" i="107" s="1"/>
  <c r="E79" i="102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G79" i="106" s="1"/>
  <c r="J79" i="106" s="1"/>
  <c r="G79" i="107" s="1"/>
  <c r="J79" i="107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G172" i="106" s="1"/>
  <c r="J172" i="106" s="1"/>
  <c r="G172" i="107" s="1"/>
  <c r="J172" i="107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G183" i="106" s="1"/>
  <c r="J183" i="106" s="1"/>
  <c r="G183" i="107" s="1"/>
  <c r="J183" i="107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G77" i="106" s="1"/>
  <c r="J77" i="106" s="1"/>
  <c r="G77" i="107" s="1"/>
  <c r="J77" i="107" s="1"/>
  <c r="E52" i="101"/>
  <c r="G52" i="101" s="1"/>
  <c r="J52" i="101" s="1"/>
  <c r="E49" i="101"/>
  <c r="G49" i="101" s="1"/>
  <c r="J49" i="101" s="1"/>
  <c r="E24" i="102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G24" i="106" s="1"/>
  <c r="J24" i="106" s="1"/>
  <c r="G24" i="107" s="1"/>
  <c r="J24" i="107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74" i="106" s="1"/>
  <c r="J74" i="106" s="1"/>
  <c r="G74" i="107" s="1"/>
  <c r="J74" i="107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G192" i="106" s="1"/>
  <c r="J192" i="106" s="1"/>
  <c r="G192" i="107" s="1"/>
  <c r="J192" i="107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G101" i="106" s="1"/>
  <c r="J101" i="106" s="1"/>
  <c r="G101" i="107" s="1"/>
  <c r="J101" i="107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G65" i="106" s="1"/>
  <c r="J65" i="106" s="1"/>
  <c r="G65" i="107" s="1"/>
  <c r="J65" i="107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G184" i="106" s="1"/>
  <c r="J184" i="106" s="1"/>
  <c r="G184" i="107" s="1"/>
  <c r="J184" i="107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G185" i="106" s="1"/>
  <c r="J185" i="106" s="1"/>
  <c r="G185" i="107" s="1"/>
  <c r="J185" i="107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G61" i="106" s="1"/>
  <c r="J61" i="106" s="1"/>
  <c r="G61" i="107" s="1"/>
  <c r="J61" i="107" s="1"/>
  <c r="E112" i="104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38" i="101"/>
  <c r="G38" i="101" s="1"/>
  <c r="J38" i="101" s="1"/>
  <c r="E30" i="101"/>
  <c r="G30" i="101" s="1"/>
  <c r="J30" i="101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G80" i="106" s="1"/>
  <c r="J80" i="106" s="1"/>
  <c r="G80" i="107" s="1"/>
  <c r="J80" i="107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G78" i="106" s="1"/>
  <c r="J78" i="106" s="1"/>
  <c r="G78" i="107" s="1"/>
  <c r="J78" i="107" s="1"/>
  <c r="E51" i="101"/>
  <c r="G51" i="101" s="1"/>
  <c r="J51" i="101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G19" i="106" s="1"/>
  <c r="J19" i="106" s="1"/>
  <c r="G19" i="107" s="1"/>
  <c r="J19" i="107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G130" i="106" s="1"/>
  <c r="J130" i="106" s="1"/>
  <c r="G130" i="107" s="1"/>
  <c r="J130" i="107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G146" i="106" s="1"/>
  <c r="J146" i="106" s="1"/>
  <c r="G146" i="107" s="1"/>
  <c r="J146" i="107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163" i="106" s="1"/>
  <c r="J163" i="106" s="1"/>
  <c r="G163" i="107" s="1"/>
  <c r="J163" i="107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G160" i="106" s="1"/>
  <c r="J160" i="106" s="1"/>
  <c r="G160" i="107" s="1"/>
  <c r="J160" i="107" s="1"/>
  <c r="E44" i="101"/>
  <c r="G44" i="101" s="1"/>
  <c r="J44" i="101" s="1"/>
  <c r="E40" i="101"/>
  <c r="G40" i="101" s="1"/>
  <c r="J40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G167" i="106" s="1"/>
  <c r="J167" i="106" s="1"/>
  <c r="G167" i="107" s="1"/>
  <c r="J167" i="107" s="1"/>
  <c r="E161" i="101"/>
  <c r="G161" i="101" s="1"/>
  <c r="J161" i="101" s="1"/>
  <c r="E29" i="101"/>
  <c r="G29" i="101" s="1"/>
  <c r="J29" i="101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G176" i="106" s="1"/>
  <c r="J176" i="106" s="1"/>
  <c r="G176" i="107" s="1"/>
  <c r="J176" i="107" s="1"/>
  <c r="E46" i="101"/>
  <c r="G46" i="101" s="1"/>
  <c r="J46" i="101" s="1"/>
  <c r="E27" i="101"/>
  <c r="G27" i="101" s="1"/>
  <c r="J27" i="101" s="1"/>
  <c r="E36" i="101"/>
  <c r="G36" i="101" s="1"/>
  <c r="J36" i="101" s="1"/>
  <c r="E221" i="101"/>
  <c r="G221" i="101" s="1"/>
  <c r="J221" i="101" s="1"/>
  <c r="E37" i="101"/>
  <c r="G37" i="101" s="1"/>
  <c r="J37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67" i="106" s="1"/>
  <c r="J67" i="106" s="1"/>
  <c r="G67" i="107" s="1"/>
  <c r="J67" i="107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144" i="106" s="1"/>
  <c r="J144" i="106" s="1"/>
  <c r="G144" i="107" s="1"/>
  <c r="J144" i="107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G215" i="106" s="1"/>
  <c r="J215" i="106" s="1"/>
  <c r="G215" i="107" s="1"/>
  <c r="J215" i="107" s="1"/>
  <c r="E34" i="101"/>
  <c r="G34" i="101" s="1"/>
  <c r="J34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171" i="106" s="1"/>
  <c r="J171" i="106" s="1"/>
  <c r="G171" i="107" s="1"/>
  <c r="J171" i="107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G179" i="106" s="1"/>
  <c r="J179" i="106" s="1"/>
  <c r="G179" i="107" s="1"/>
  <c r="J179" i="107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140" i="106" s="1"/>
  <c r="J140" i="106" s="1"/>
  <c r="G140" i="107" s="1"/>
  <c r="J140" i="107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G170" i="106" s="1"/>
  <c r="J170" i="106" s="1"/>
  <c r="G170" i="107" s="1"/>
  <c r="J170" i="107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G159" i="106" s="1"/>
  <c r="J159" i="106" s="1"/>
  <c r="G159" i="107" s="1"/>
  <c r="J159" i="107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G25" i="106" s="1"/>
  <c r="J25" i="106" s="1"/>
  <c r="G25" i="107" s="1"/>
  <c r="J25" i="107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G164" i="106" s="1"/>
  <c r="J164" i="106" s="1"/>
  <c r="G164" i="107" s="1"/>
  <c r="J164" i="107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G223" i="106" s="1"/>
  <c r="J223" i="106" s="1"/>
  <c r="G223" i="107" s="1"/>
  <c r="J223" i="107" s="1"/>
  <c r="E47" i="102"/>
  <c r="G47" i="102" s="1"/>
  <c r="J47" i="102" s="1"/>
  <c r="E47" i="103" s="1"/>
  <c r="G47" i="103" s="1"/>
  <c r="J47" i="103" s="1"/>
  <c r="E47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G168" i="106" s="1"/>
  <c r="J168" i="106" s="1"/>
  <c r="G168" i="107" s="1"/>
  <c r="J168" i="107" s="1"/>
  <c r="E54" i="101"/>
  <c r="G54" i="101" s="1"/>
  <c r="J54" i="101" s="1"/>
  <c r="E122" i="101"/>
  <c r="G122" i="101" s="1"/>
  <c r="J122" i="101" s="1"/>
  <c r="E28" i="101"/>
  <c r="G28" i="101" s="1"/>
  <c r="J28" i="101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G166" i="106" s="1"/>
  <c r="J166" i="106" s="1"/>
  <c r="G166" i="107" s="1"/>
  <c r="J166" i="107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G26" i="106" s="1"/>
  <c r="J26" i="106" s="1"/>
  <c r="G26" i="107" s="1"/>
  <c r="J26" i="107" s="1"/>
  <c r="E165" i="101"/>
  <c r="G165" i="101" s="1"/>
  <c r="J165" i="101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G162" i="106" s="1"/>
  <c r="J162" i="106" s="1"/>
  <c r="G162" i="107" s="1"/>
  <c r="J162" i="107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G85" i="106" s="1"/>
  <c r="J85" i="106" s="1"/>
  <c r="G85" i="107" s="1"/>
  <c r="J85" i="107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G180" i="106" s="1"/>
  <c r="J180" i="106" s="1"/>
  <c r="G180" i="107" s="1"/>
  <c r="J180" i="107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G139" i="106" s="1"/>
  <c r="J139" i="106" s="1"/>
  <c r="G139" i="107" s="1"/>
  <c r="J139" i="107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G118" i="106" s="1"/>
  <c r="J118" i="106" s="1"/>
  <c r="G118" i="107" s="1"/>
  <c r="J118" i="107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G222" i="106" s="1"/>
  <c r="J222" i="106" s="1"/>
  <c r="G222" i="107" s="1"/>
  <c r="J222" i="107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G123" i="106" s="1"/>
  <c r="J123" i="106" s="1"/>
  <c r="G123" i="107" s="1"/>
  <c r="J123" i="107" s="1"/>
  <c r="E119" i="101"/>
  <c r="G119" i="101" s="1"/>
  <c r="J119" i="101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E33" i="101"/>
  <c r="G33" i="101" s="1"/>
  <c r="J33" i="101" s="1"/>
  <c r="G88" i="99"/>
  <c r="J88" i="99" s="1"/>
  <c r="E88" i="100" s="1"/>
  <c r="E87" i="99"/>
  <c r="G87" i="99" s="1"/>
  <c r="J87" i="99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G154" i="106" s="1"/>
  <c r="J154" i="106" s="1"/>
  <c r="G154" i="107" s="1"/>
  <c r="J154" i="107" s="1"/>
  <c r="E96" i="101"/>
  <c r="G96" i="101" s="1"/>
  <c r="J96" i="101" s="1"/>
  <c r="E76" i="77"/>
  <c r="G76" i="77" s="1"/>
  <c r="J76" i="77" s="1"/>
  <c r="E76" i="78" s="1"/>
  <c r="G76" i="78" s="1"/>
  <c r="J76" i="78" s="1"/>
  <c r="E76" i="79" s="1"/>
  <c r="G76" i="79" s="1"/>
  <c r="J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188" i="77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59" i="107"/>
  <c r="J59" i="107" s="1"/>
  <c r="G58" i="107"/>
  <c r="J58" i="107" s="1"/>
  <c r="G56" i="107"/>
  <c r="J56" i="107" s="1"/>
  <c r="G40" i="107"/>
  <c r="J40" i="107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62" i="98"/>
  <c r="J262" i="98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105" i="100"/>
  <c r="J105" i="100" s="1"/>
  <c r="E105" i="101" s="1"/>
  <c r="G261" i="100"/>
  <c r="J261" i="100" s="1"/>
  <c r="E261" i="101" s="1"/>
  <c r="G261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7" i="102" l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G37" i="106" s="1"/>
  <c r="J37" i="106" s="1"/>
  <c r="E214" i="101"/>
  <c r="G214" i="101" s="1"/>
  <c r="J214" i="101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G119" i="106" s="1"/>
  <c r="J119" i="106" s="1"/>
  <c r="G119" i="107" s="1"/>
  <c r="J119" i="107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G221" i="106" s="1"/>
  <c r="J221" i="106" s="1"/>
  <c r="G221" i="107" s="1"/>
  <c r="J221" i="107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G96" i="106" s="1"/>
  <c r="J96" i="106" s="1"/>
  <c r="G96" i="107" s="1"/>
  <c r="J96" i="107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165" i="106" s="1"/>
  <c r="J165" i="106" s="1"/>
  <c r="G165" i="107" s="1"/>
  <c r="J165" i="107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G36" i="106" s="1"/>
  <c r="J36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G44" i="106" s="1"/>
  <c r="J44" i="106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G51" i="106" s="1"/>
  <c r="J51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G27" i="106" s="1"/>
  <c r="J27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G49" i="106" s="1"/>
  <c r="J49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34" i="106" s="1"/>
  <c r="J34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G46" i="106" s="1"/>
  <c r="J46" i="106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G52" i="106" s="1"/>
  <c r="J52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28" i="102"/>
  <c r="G28" i="102" s="1"/>
  <c r="J28" i="102" s="1"/>
  <c r="E28" i="103" s="1"/>
  <c r="G28" i="103" s="1"/>
  <c r="J28" i="103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G30" i="106" s="1"/>
  <c r="J30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G48" i="106" s="1"/>
  <c r="J48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G33" i="106" s="1"/>
  <c r="J33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G122" i="106" s="1"/>
  <c r="J122" i="106" s="1"/>
  <c r="G122" i="107" s="1"/>
  <c r="J122" i="107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29" i="106" s="1"/>
  <c r="J29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G38" i="106" s="1"/>
  <c r="J38" i="106" s="1"/>
  <c r="G38" i="107" s="1"/>
  <c r="J38" i="107" s="1"/>
  <c r="E32" i="102"/>
  <c r="G32" i="102" s="1"/>
  <c r="J32" i="102" s="1"/>
  <c r="E32" i="103" s="1"/>
  <c r="G32" i="103" s="1"/>
  <c r="J32" i="103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G54" i="106" s="1"/>
  <c r="J54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G161" i="106" s="1"/>
  <c r="J161" i="106" s="1"/>
  <c r="G161" i="107" s="1"/>
  <c r="J161" i="107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G50" i="106" s="1"/>
  <c r="J50" i="106" s="1"/>
  <c r="J188" i="8"/>
  <c r="G188" i="8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J207" i="8"/>
  <c r="G207" i="8"/>
  <c r="E15" i="100"/>
  <c r="G15" i="100" s="1"/>
  <c r="J15" i="100" s="1"/>
  <c r="E16" i="100"/>
  <c r="G16" i="100" s="1"/>
  <c r="J16" i="100" s="1"/>
  <c r="E7" i="100"/>
  <c r="G7" i="100" s="1"/>
  <c r="J7" i="100" s="1"/>
  <c r="E219" i="81"/>
  <c r="G219" i="81" s="1"/>
  <c r="J219" i="81" s="1"/>
  <c r="E17" i="100"/>
  <c r="G17" i="100" s="1"/>
  <c r="J17" i="10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J76" i="8"/>
  <c r="G76" i="8"/>
  <c r="E13" i="100"/>
  <c r="G13" i="100" s="1"/>
  <c r="J13" i="100" s="1"/>
  <c r="E8" i="100"/>
  <c r="G8" i="100" s="1"/>
  <c r="J8" i="100" s="1"/>
  <c r="E14" i="100"/>
  <c r="G14" i="100" s="1"/>
  <c r="J14" i="100" s="1"/>
  <c r="G88" i="100"/>
  <c r="J88" i="100" s="1"/>
  <c r="E88" i="101" s="1"/>
  <c r="E87" i="100"/>
  <c r="G87" i="100" s="1"/>
  <c r="J87" i="100" s="1"/>
  <c r="E216" i="80"/>
  <c r="G216" i="80" s="1"/>
  <c r="J216" i="80" s="1"/>
  <c r="E6" i="100"/>
  <c r="G6" i="100" s="1"/>
  <c r="J6" i="100" s="1"/>
  <c r="G53" i="104"/>
  <c r="J53" i="104" s="1"/>
  <c r="E53" i="105" s="1"/>
  <c r="G47" i="104"/>
  <c r="J47" i="104" s="1"/>
  <c r="E47" i="105" s="1"/>
  <c r="G32" i="107"/>
  <c r="J32" i="107" s="1"/>
  <c r="G238" i="103"/>
  <c r="J238" i="103" s="1"/>
  <c r="E238" i="104" s="1"/>
  <c r="G241" i="104"/>
  <c r="J241" i="104" s="1"/>
  <c r="E241" i="105" s="1"/>
  <c r="G230" i="103"/>
  <c r="J230" i="103" s="1"/>
  <c r="E230" i="104" s="1"/>
  <c r="G28" i="107"/>
  <c r="J28" i="107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62" i="99"/>
  <c r="J262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J261" i="101"/>
  <c r="E261" i="102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8" i="101" l="1"/>
  <c r="G8" i="101" s="1"/>
  <c r="J8" i="101" s="1"/>
  <c r="E16" i="101"/>
  <c r="G16" i="101" s="1"/>
  <c r="J16" i="101" s="1"/>
  <c r="E14" i="101"/>
  <c r="G14" i="101" s="1"/>
  <c r="J14" i="101" s="1"/>
  <c r="E13" i="101"/>
  <c r="G13" i="101" s="1"/>
  <c r="J13" i="101" s="1"/>
  <c r="E15" i="101"/>
  <c r="G15" i="101" s="1"/>
  <c r="J15" i="101" s="1"/>
  <c r="E6" i="101"/>
  <c r="G6" i="101" s="1"/>
  <c r="J6" i="101" s="1"/>
  <c r="E32" i="104"/>
  <c r="G32" i="104" s="1"/>
  <c r="J32" i="104" s="1"/>
  <c r="E32" i="105" s="1"/>
  <c r="G32" i="105" s="1"/>
  <c r="J32" i="105" s="1"/>
  <c r="G32" i="106" s="1"/>
  <c r="J32" i="106" s="1"/>
  <c r="E28" i="104"/>
  <c r="G28" i="104" s="1"/>
  <c r="J28" i="104" s="1"/>
  <c r="E28" i="105" s="1"/>
  <c r="G28" i="105" s="1"/>
  <c r="J28" i="105" s="1"/>
  <c r="G28" i="106" s="1"/>
  <c r="J28" i="106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7" i="101"/>
  <c r="G7" i="101" s="1"/>
  <c r="J7" i="101" s="1"/>
  <c r="E17" i="101"/>
  <c r="G17" i="101" s="1"/>
  <c r="J17" i="101" s="1"/>
  <c r="E219" i="82"/>
  <c r="G219" i="82" s="1"/>
  <c r="J219" i="82" s="1"/>
  <c r="E219" i="83" s="1"/>
  <c r="G219" i="83" s="1"/>
  <c r="J219" i="83" s="1"/>
  <c r="E219" i="84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G214" i="106" s="1"/>
  <c r="J214" i="106" s="1"/>
  <c r="G214" i="107" s="1"/>
  <c r="J214" i="107" s="1"/>
  <c r="G102" i="100"/>
  <c r="J102" i="100" s="1"/>
  <c r="E102" i="101" s="1"/>
  <c r="E103" i="100"/>
  <c r="G103" i="100" s="1"/>
  <c r="J103" i="100" s="1"/>
  <c r="G88" i="101"/>
  <c r="J88" i="101" s="1"/>
  <c r="E88" i="102" s="1"/>
  <c r="E87" i="101"/>
  <c r="G87" i="101" s="1"/>
  <c r="J87" i="101" s="1"/>
  <c r="E217" i="81"/>
  <c r="G217" i="81" s="1"/>
  <c r="J217" i="81" s="1"/>
  <c r="E200" i="81"/>
  <c r="G200" i="81" s="1"/>
  <c r="J200" i="81" s="1"/>
  <c r="E201" i="81"/>
  <c r="G201" i="81" s="1"/>
  <c r="J201" i="81" s="1"/>
  <c r="E199" i="81"/>
  <c r="G199" i="81" s="1"/>
  <c r="J199" i="81" s="1"/>
  <c r="E18" i="100"/>
  <c r="G18" i="100" s="1"/>
  <c r="J18" i="100" s="1"/>
  <c r="G174" i="100"/>
  <c r="J174" i="100" s="1"/>
  <c r="E174" i="101" s="1"/>
  <c r="E173" i="100"/>
  <c r="G173" i="100" s="1"/>
  <c r="J173" i="100" s="1"/>
  <c r="E218" i="81"/>
  <c r="G218" i="81" s="1"/>
  <c r="J218" i="81" s="1"/>
  <c r="G37" i="107"/>
  <c r="J37" i="107" s="1"/>
  <c r="G51" i="107"/>
  <c r="J51" i="107" s="1"/>
  <c r="G47" i="105"/>
  <c r="J47" i="105" s="1"/>
  <c r="G47" i="106" s="1"/>
  <c r="J47" i="106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30" i="104"/>
  <c r="J230" i="104" s="1"/>
  <c r="E230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241" i="105"/>
  <c r="J241" i="105" s="1"/>
  <c r="G242" i="105"/>
  <c r="J242" i="105" s="1"/>
  <c r="G54" i="107"/>
  <c r="J54" i="107" s="1"/>
  <c r="G238" i="104"/>
  <c r="J238" i="104" s="1"/>
  <c r="E238" i="105" s="1"/>
  <c r="G235" i="104"/>
  <c r="J235" i="104" s="1"/>
  <c r="E235" i="105" s="1"/>
  <c r="G36" i="107"/>
  <c r="J36" i="107" s="1"/>
  <c r="G30" i="107"/>
  <c r="J30" i="107" s="1"/>
  <c r="G86" i="104"/>
  <c r="J86" i="104" s="1"/>
  <c r="E86" i="105" s="1"/>
  <c r="G227" i="104"/>
  <c r="J227" i="104" s="1"/>
  <c r="E227" i="105" s="1"/>
  <c r="G224" i="105"/>
  <c r="J224" i="105" s="1"/>
  <c r="G225" i="105"/>
  <c r="J225" i="105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261" i="102"/>
  <c r="J261" i="102" s="1"/>
  <c r="E261" i="103" s="1"/>
  <c r="G187" i="102"/>
  <c r="J187" i="102" s="1"/>
  <c r="E187" i="103" s="1"/>
  <c r="G259" i="102"/>
  <c r="J259" i="102" s="1"/>
  <c r="E259" i="103" s="1"/>
  <c r="G259" i="103" s="1"/>
  <c r="J259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3" i="102" l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G13" i="106" s="1"/>
  <c r="J13" i="106" s="1"/>
  <c r="G13" i="107" s="1"/>
  <c r="J13" i="107" s="1"/>
  <c r="E18" i="101"/>
  <c r="G18" i="101" s="1"/>
  <c r="J18" i="101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7" i="106" s="1"/>
  <c r="J7" i="106" s="1"/>
  <c r="G7" i="107" s="1"/>
  <c r="J7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6" i="106" s="1"/>
  <c r="J16" i="106" s="1"/>
  <c r="G16" i="107" s="1"/>
  <c r="J16" i="107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G6" i="102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G6" i="106" s="1"/>
  <c r="J6" i="106" s="1"/>
  <c r="G6" i="107" s="1"/>
  <c r="J6" i="107" s="1"/>
  <c r="E6" i="102"/>
  <c r="E5" i="88"/>
  <c r="G5" i="88" s="1"/>
  <c r="J5" i="88" s="1"/>
  <c r="E5" i="89" s="1"/>
  <c r="G5" i="89" s="1"/>
  <c r="J5" i="89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G102" i="101"/>
  <c r="J102" i="101" s="1"/>
  <c r="E102" i="102" s="1"/>
  <c r="E103" i="101"/>
  <c r="G103" i="101" s="1"/>
  <c r="J103" i="101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G17" i="106" s="1"/>
  <c r="J17" i="106" s="1"/>
  <c r="G17" i="107" s="1"/>
  <c r="J17" i="107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G14" i="106" s="1"/>
  <c r="J14" i="106" s="1"/>
  <c r="G14" i="107" s="1"/>
  <c r="J14" i="107" s="1"/>
  <c r="G260" i="105"/>
  <c r="J260" i="105" s="1"/>
  <c r="G174" i="101"/>
  <c r="J174" i="101" s="1"/>
  <c r="E174" i="102" s="1"/>
  <c r="E173" i="101"/>
  <c r="G173" i="101" s="1"/>
  <c r="J173" i="101" s="1"/>
  <c r="E199" i="82"/>
  <c r="G199" i="82" s="1"/>
  <c r="J199" i="82" s="1"/>
  <c r="E199" i="83" s="1"/>
  <c r="G199" i="83" s="1"/>
  <c r="J199" i="83" s="1"/>
  <c r="E199" i="84" s="1"/>
  <c r="E234" i="101"/>
  <c r="G234" i="101" s="1"/>
  <c r="J234" i="101" s="1"/>
  <c r="E200" i="82"/>
  <c r="G200" i="82" s="1"/>
  <c r="J200" i="82" s="1"/>
  <c r="E200" i="83" s="1"/>
  <c r="G200" i="83" s="1"/>
  <c r="J200" i="83" s="1"/>
  <c r="E200" i="84" s="1"/>
  <c r="E15" i="102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G15" i="106" s="1"/>
  <c r="J15" i="106" s="1"/>
  <c r="G15" i="107" s="1"/>
  <c r="J15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8" i="106" s="1"/>
  <c r="J8" i="106" s="1"/>
  <c r="G8" i="107" s="1"/>
  <c r="J8" i="107" s="1"/>
  <c r="G235" i="105"/>
  <c r="J235" i="105" s="1"/>
  <c r="G53" i="107"/>
  <c r="J53" i="107" s="1"/>
  <c r="G47" i="107"/>
  <c r="J47" i="107" s="1"/>
  <c r="G238" i="105"/>
  <c r="J238" i="105" s="1"/>
  <c r="G230" i="105"/>
  <c r="J230" i="105" s="1"/>
  <c r="G236" i="103"/>
  <c r="J236" i="103" s="1"/>
  <c r="E236" i="104" s="1"/>
  <c r="G242" i="106"/>
  <c r="J242" i="106" s="1"/>
  <c r="G241" i="106"/>
  <c r="J241" i="106" s="1"/>
  <c r="G86" i="105"/>
  <c r="J86" i="105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261" i="103"/>
  <c r="J261" i="103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5" i="90" l="1"/>
  <c r="G5" i="90" s="1"/>
  <c r="J5" i="90" s="1"/>
  <c r="E5" i="91" s="1"/>
  <c r="G5" i="91" s="1"/>
  <c r="J5" i="91" s="1"/>
  <c r="E5" i="92" s="1"/>
  <c r="E18" i="102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G18" i="106" s="1"/>
  <c r="J18" i="106" s="1"/>
  <c r="G102" i="102"/>
  <c r="J102" i="102" s="1"/>
  <c r="E102" i="103" s="1"/>
  <c r="E103" i="102"/>
  <c r="G173" i="102"/>
  <c r="J173" i="102" s="1"/>
  <c r="E173" i="103" s="1"/>
  <c r="G173" i="103" s="1"/>
  <c r="J173" i="103" s="1"/>
  <c r="E173" i="104" s="1"/>
  <c r="G173" i="104" s="1"/>
  <c r="J173" i="104" s="1"/>
  <c r="E173" i="105" s="1"/>
  <c r="E234" i="102"/>
  <c r="G234" i="102" s="1"/>
  <c r="J234" i="102" s="1"/>
  <c r="E124" i="81"/>
  <c r="G124" i="81" s="1"/>
  <c r="J124" i="81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256" i="8"/>
  <c r="E76" i="100"/>
  <c r="G76" i="100" s="1"/>
  <c r="J76" i="100" s="1"/>
  <c r="G18" i="107"/>
  <c r="J18" i="107" s="1"/>
  <c r="G236" i="104"/>
  <c r="J236" i="104" s="1"/>
  <c r="E236" i="105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E228" i="105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24" i="82" l="1"/>
  <c r="G124" i="82" s="1"/>
  <c r="J124" i="82" s="1"/>
  <c r="E124" i="83" s="1"/>
  <c r="G124" i="83" s="1"/>
  <c r="J124" i="83" s="1"/>
  <c r="E124" i="84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76" i="101"/>
  <c r="G76" i="101" s="1"/>
  <c r="J76" i="101" s="1"/>
  <c r="E76" i="102" s="1"/>
  <c r="G76" i="102" s="1"/>
  <c r="J76" i="102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61" i="105"/>
  <c r="J261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E216" i="86"/>
  <c r="G216" i="86" s="1"/>
  <c r="J216" i="86" s="1"/>
  <c r="E216" i="87" s="1"/>
  <c r="G216" i="87" s="1"/>
  <c r="J216" i="87" s="1"/>
  <c r="E216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G102" i="104"/>
  <c r="J102" i="104" s="1"/>
  <c r="E102" i="105" s="1"/>
  <c r="G174" i="106"/>
  <c r="J174" i="106" s="1"/>
  <c r="G236" i="106"/>
  <c r="J236" i="106" s="1"/>
  <c r="G228" i="106"/>
  <c r="J228" i="106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76" i="104" l="1"/>
  <c r="G76" i="104" s="1"/>
  <c r="J76" i="104" s="1"/>
  <c r="E76" i="105" s="1"/>
  <c r="G76" i="105" s="1"/>
  <c r="J76" i="105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61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E200" i="89"/>
  <c r="G200" i="89" s="1"/>
  <c r="J200" i="89" s="1"/>
  <c r="E200" i="90" s="1"/>
  <c r="G200" i="90" s="1"/>
  <c r="J200" i="90" s="1"/>
  <c r="E200" i="91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201" i="100"/>
  <c r="G201" i="100" s="1"/>
  <c r="J201" i="100" s="1"/>
  <c r="E217" i="100"/>
  <c r="G217" i="100" s="1"/>
  <c r="J217" i="100" s="1"/>
  <c r="E218" i="100"/>
  <c r="G218" i="100" s="1"/>
  <c r="J218" i="100" s="1"/>
  <c r="E124" i="97"/>
  <c r="G124" i="97" s="1"/>
  <c r="J124" i="97" s="1"/>
  <c r="E124" i="98" s="1"/>
  <c r="G124" i="98" s="1"/>
  <c r="J124" i="98" s="1"/>
  <c r="E124" i="99" s="1"/>
  <c r="E199" i="100"/>
  <c r="G199" i="100" s="1"/>
  <c r="J199" i="100" s="1"/>
  <c r="E216" i="100"/>
  <c r="G216" i="100" s="1"/>
  <c r="J216" i="100" s="1"/>
  <c r="E5" i="105"/>
  <c r="G5" i="105" s="1"/>
  <c r="J5" i="105" s="1"/>
  <c r="G5" i="106"/>
  <c r="J5" i="106" s="1"/>
  <c r="E217" i="101" l="1"/>
  <c r="G217" i="101" s="1"/>
  <c r="J217" i="101" s="1"/>
  <c r="E201" i="101"/>
  <c r="G201" i="101" s="1"/>
  <c r="J201" i="101" s="1"/>
  <c r="E200" i="101"/>
  <c r="G200" i="101" s="1"/>
  <c r="J200" i="101" s="1"/>
  <c r="E216" i="101"/>
  <c r="G216" i="101" s="1"/>
  <c r="J216" i="101" s="1"/>
  <c r="E199" i="101"/>
  <c r="G199" i="101" s="1"/>
  <c r="J199" i="101" s="1"/>
  <c r="E218" i="101"/>
  <c r="G218" i="101" s="1"/>
  <c r="J218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219" i="106" s="1"/>
  <c r="J219" i="106" s="1"/>
  <c r="G219" i="107" s="1"/>
  <c r="J219" i="107" s="1"/>
  <c r="G5" i="107"/>
  <c r="J5" i="107" s="1"/>
  <c r="G124" i="99"/>
  <c r="J124" i="99" s="1"/>
  <c r="E216" i="102" l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G216" i="106" s="1"/>
  <c r="J216" i="106" s="1"/>
  <c r="G216" i="107" s="1"/>
  <c r="J216" i="107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G199" i="106" s="1"/>
  <c r="J199" i="106" s="1"/>
  <c r="G199" i="107" s="1"/>
  <c r="J199" i="107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G201" i="106" s="1"/>
  <c r="J201" i="106" s="1"/>
  <c r="G201" i="107" s="1"/>
  <c r="J201" i="107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G218" i="106" s="1"/>
  <c r="J218" i="106" s="1"/>
  <c r="G218" i="107" s="1"/>
  <c r="J218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G200" i="106" s="1"/>
  <c r="J200" i="106" s="1"/>
  <c r="G200" i="107" s="1"/>
  <c r="J200" i="107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G217" i="106" s="1"/>
  <c r="J217" i="106" s="1"/>
  <c r="G217" i="107" s="1"/>
  <c r="J217" i="107" s="1"/>
  <c r="E124" i="100"/>
  <c r="G124" i="100" s="1"/>
  <c r="J124" i="100" s="1"/>
  <c r="G73" i="91"/>
  <c r="J73" i="91" s="1"/>
  <c r="E73" i="92" s="1"/>
  <c r="E124" i="101" l="1"/>
  <c r="G124" i="101" s="1"/>
  <c r="J124" i="101" s="1"/>
  <c r="G73" i="92"/>
  <c r="J73" i="92" s="1"/>
  <c r="E73" i="93" s="1"/>
  <c r="M263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124" i="106" s="1"/>
  <c r="J124" i="106" s="1"/>
  <c r="G124" i="107" s="1"/>
  <c r="J124" i="107" s="1"/>
  <c r="G73" i="93"/>
  <c r="J73" i="93" s="1"/>
  <c r="E73" i="94" s="1"/>
  <c r="M266" i="8"/>
  <c r="F264" i="8"/>
  <c r="F267" i="8" s="1"/>
  <c r="F269" i="8" s="1"/>
  <c r="G73" i="94" l="1"/>
  <c r="J73" i="94" s="1"/>
  <c r="E73" i="95" s="1"/>
  <c r="C264" i="8"/>
  <c r="C267" i="8" s="1"/>
  <c r="M268" i="8"/>
  <c r="M271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<sst xmlns="http://schemas.openxmlformats.org/spreadsheetml/2006/main" count="38785" uniqueCount="1445">
  <si>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</si>
  <si>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</si>
  <si>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</si>
  <si>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</si>
  <si>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</si>
  <si>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</si>
  <si>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</si>
  <si>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</si>
  <si>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</si>
  <si>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</si>
  <si>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</si>
  <si>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</si>
  <si>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</si>
  <si>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</si>
  <si>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</si>
  <si>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</si>
  <si>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</si>
  <si>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</si>
  <si>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</si>
  <si>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</si>
  <si>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</si>
  <si>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</si>
  <si>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</si>
  <si>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</si>
  <si>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</si>
  <si>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</si>
  <si>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</si>
  <si>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</si>
  <si>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</si>
  <si>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</si>
  <si>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</si>
  <si>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</si>
  <si>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</si>
  <si>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</si>
  <si>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</si>
  <si>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</si>
  <si>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</si>
  <si>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</si>
  <si>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</si>
  <si>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</si>
  <si>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</si>
  <si>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</si>
  <si>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</si>
  <si>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</si>
  <si>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</si>
  <si>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</si>
  <si>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</si>
  <si>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</si>
  <si>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</si>
  <si>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</si>
  <si>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</si>
  <si>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</si>
  <si>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</si>
  <si>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</si>
  <si>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</si>
  <si>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</si>
  <si>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</si>
  <si>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</si>
  <si>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</si>
  <si>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</si>
  <si>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</si>
  <si>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</si>
  <si>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</si>
  <si>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</si>
  <si>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</si>
  <si>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</si>
  <si>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</si>
  <si>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</si>
  <si>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</si>
  <si>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</si>
  <si>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</si>
  <si>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</si>
  <si>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</si>
  <si>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</si>
  <si>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</si>
  <si>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</si>
  <si>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</si>
  <si>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</si>
  <si>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</si>
  <si>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</si>
  <si>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</si>
  <si>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</si>
  <si>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</si>
  <si>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</si>
  <si>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</si>
  <si>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</si>
  <si>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</si>
  <si>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</si>
  <si>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</si>
  <si>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</si>
  <si>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</si>
  <si>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</si>
  <si>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</si>
  <si>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</si>
  <si>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</si>
  <si>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</si>
  <si>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</si>
  <si>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</si>
  <si>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</si>
  <si>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</si>
  <si>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</si>
  <si>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</si>
  <si>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</si>
  <si>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</si>
  <si>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</si>
  <si>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</si>
  <si>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</si>
  <si>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</si>
  <si>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</si>
  <si>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</si>
  <si>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</si>
  <si>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</si>
  <si>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</si>
  <si>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</si>
  <si>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</si>
  <si>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</si>
  <si>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</si>
  <si>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</si>
  <si>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</si>
  <si>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</si>
  <si>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</si>
  <si>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</si>
  <si>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</si>
  <si>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</si>
  <si>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</si>
  <si>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</si>
  <si>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</si>
  <si>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</si>
  <si>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</si>
  <si>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</si>
  <si>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</si>
  <si>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</si>
  <si>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</si>
  <si>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</si>
  <si>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</si>
  <si>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</si>
  <si>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</si>
  <si>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</si>
  <si>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</si>
  <si>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</si>
  <si>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</si>
  <si>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</si>
  <si>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</si>
  <si>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</si>
  <si>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</si>
  <si>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</si>
  <si>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</si>
  <si>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</si>
  <si>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</si>
  <si>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</si>
  <si>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</si>
  <si>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</si>
  <si>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</si>
  <si>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</si>
  <si>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</si>
  <si>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</si>
  <si>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</si>
  <si>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</si>
  <si>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</si>
  <si>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</si>
  <si>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</si>
  <si>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</si>
  <si>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</si>
  <si>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</si>
  <si>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</si>
  <si>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</si>
  <si>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</si>
  <si>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</si>
  <si>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</si>
  <si>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</si>
  <si>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</si>
  <si>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</si>
  <si>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</si>
  <si>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</si>
  <si>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</si>
  <si>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</si>
  <si>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</si>
  <si>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</si>
  <si>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</si>
  <si>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</si>
  <si>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</si>
  <si>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</si>
  <si>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</si>
  <si>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</si>
  <si>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</si>
  <si>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</si>
  <si>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</si>
  <si>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</si>
  <si>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</si>
  <si>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</si>
  <si>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</si>
  <si>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</si>
  <si>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</si>
  <si>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</si>
  <si>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</si>
  <si>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</si>
  <si>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</si>
  <si>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</si>
  <si>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</si>
  <si>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</si>
  <si>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</si>
  <si>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</si>
  <si>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</si>
  <si>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</si>
  <si>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</si>
  <si>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</si>
  <si>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</si>
  <si>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</si>
  <si>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</si>
  <si>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</si>
  <si>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</si>
  <si>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</si>
  <si>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</si>
  <si>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</si>
  <si>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</si>
  <si>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</si>
  <si>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</si>
  <si>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</si>
  <si>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</si>
  <si>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</si>
  <si>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</si>
  <si>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</si>
  <si>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</si>
  <si>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</si>
  <si>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</si>
  <si>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</si>
  <si>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</si>
  <si>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</si>
  <si>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</si>
  <si>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</si>
  <si>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</si>
  <si>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</si>
  <si>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</si>
  <si>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</si>
  <si>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</si>
  <si>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</si>
  <si>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</si>
  <si>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</si>
  <si>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</si>
  <si>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</si>
  <si>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</si>
  <si>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</si>
  <si>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</si>
  <si>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</si>
  <si>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</si>
  <si>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</si>
  <si>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</si>
  <si>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</si>
  <si>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</si>
  <si>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</si>
  <si>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</si>
  <si>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</si>
  <si>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</si>
  <si>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</si>
  <si>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</si>
  <si>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</si>
  <si>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</si>
  <si>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</si>
  <si>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</si>
  <si>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</si>
  <si>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</si>
  <si>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</si>
  <si>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</si>
  <si>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</si>
  <si>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</si>
  <si>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</si>
  <si>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</si>
  <si>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</si>
  <si>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</si>
  <si>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</si>
  <si>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</si>
  <si>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</si>
  <si>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</si>
  <si>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</si>
  <si>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</si>
  <si>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</si>
  <si>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</si>
  <si>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</si>
  <si>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</si>
  <si>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</si>
  <si>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</si>
  <si>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</si>
  <si>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</si>
  <si>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</si>
  <si>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</si>
  <si>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</si>
  <si>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</si>
  <si>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</si>
  <si>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</si>
  <si>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</si>
  <si>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</si>
  <si>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</si>
  <si>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</si>
  <si>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</si>
  <si>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</si>
  <si>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</si>
  <si>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</si>
  <si>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</si>
  <si>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</si>
  <si>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</si>
  <si>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</si>
  <si>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</si>
  <si>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</si>
  <si>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</si>
  <si>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</si>
  <si>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</si>
  <si>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</si>
  <si>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</si>
  <si>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</si>
  <si>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</si>
  <si>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</si>
  <si>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</si>
  <si>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</si>
  <si>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</si>
  <si>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</si>
  <si>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</si>
  <si>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</si>
  <si>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</si>
  <si>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</si>
  <si>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</si>
  <si>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</si>
  <si>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</si>
  <si>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</si>
  <si>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</si>
  <si>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</si>
  <si>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</si>
  <si>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</si>
  <si>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</si>
  <si>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</si>
  <si>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</si>
  <si>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</si>
  <si>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</si>
  <si>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</si>
  <si>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</si>
  <si>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</si>
  <si>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</si>
  <si>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</si>
  <si>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</si>
  <si>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</si>
  <si>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</si>
  <si>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</si>
  <si>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</si>
  <si>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</si>
  <si>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</si>
  <si>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</si>
  <si>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</si>
  <si>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</si>
  <si>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</si>
  <si>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</si>
  <si>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</si>
  <si>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</si>
  <si>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</si>
  <si>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</si>
  <si>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</si>
  <si>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</si>
  <si>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</si>
  <si>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</si>
  <si>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</si>
  <si>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</si>
  <si>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</si>
  <si>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</si>
  <si>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</si>
  <si>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</si>
  <si>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</si>
  <si>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</si>
  <si>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</si>
  <si>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</si>
  <si>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</si>
  <si>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</si>
  <si>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</si>
  <si>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</si>
  <si>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</si>
  <si>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</si>
  <si>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</si>
  <si>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</si>
  <si>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</si>
  <si>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</si>
  <si>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</si>
  <si>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</si>
  <si>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</si>
  <si>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</si>
  <si>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</si>
  <si>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</si>
  <si>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</si>
  <si>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</si>
  <si>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</si>
  <si>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</si>
  <si>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</si>
  <si>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</si>
  <si>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</si>
  <si>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</si>
  <si>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</si>
  <si>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</si>
  <si>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</si>
  <si>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</si>
  <si>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</si>
  <si>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</si>
  <si>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</si>
  <si>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</si>
  <si>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</si>
  <si>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</si>
  <si>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</si>
  <si>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</si>
  <si>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</si>
  <si>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</si>
  <si>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</si>
  <si>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</si>
  <si>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</si>
  <si>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</si>
  <si>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</si>
  <si>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</si>
  <si>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</si>
  <si>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</si>
  <si>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</si>
  <si>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</si>
  <si>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</si>
  <si>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</si>
  <si>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</si>
  <si>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</si>
  <si>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</si>
  <si>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</si>
  <si>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</si>
  <si>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</si>
  <si>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</si>
  <si>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</si>
  <si>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</si>
  <si>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</si>
  <si>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</si>
  <si>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</si>
  <si>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</si>
  <si>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</si>
  <si>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</si>
  <si>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</si>
  <si>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</si>
  <si>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</si>
  <si>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</si>
  <si>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</si>
  <si>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</si>
  <si>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</si>
  <si>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</si>
  <si>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</si>
  <si>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</si>
  <si>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</si>
  <si>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</si>
  <si>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</si>
  <si>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</si>
  <si>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</si>
  <si>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</si>
  <si>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</si>
  <si>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</si>
  <si>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</si>
  <si>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</si>
  <si>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</si>
  <si>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</si>
  <si>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</si>
  <si>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</si>
  <si>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</si>
  <si>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</si>
  <si>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</si>
  <si>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</si>
  <si>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</si>
  <si>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</si>
  <si>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</si>
  <si>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</si>
  <si>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</si>
  <si>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</si>
  <si>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</si>
  <si>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</si>
  <si>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</si>
  <si>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</si>
  <si>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</si>
  <si>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</si>
  <si>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</si>
  <si>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</si>
  <si>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</si>
  <si>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</si>
  <si>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</si>
  <si>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</si>
  <si>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</si>
  <si>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</si>
  <si>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</si>
  <si>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</si>
  <si>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</si>
  <si>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</si>
  <si>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</si>
  <si>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</si>
  <si>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</si>
  <si>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</si>
  <si>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</si>
  <si>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</si>
  <si>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</si>
  <si>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</si>
  <si>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</si>
  <si>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</si>
  <si>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</si>
  <si>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</si>
  <si>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</si>
  <si>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</si>
  <si>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</si>
  <si>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</si>
  <si>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</si>
  <si>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</si>
  <si>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</si>
  <si>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</si>
  <si>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</si>
  <si>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</si>
  <si>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</si>
  <si>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</si>
  <si>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</si>
  <si>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</si>
  <si>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</si>
  <si>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</si>
  <si>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</si>
  <si>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</si>
  <si>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</si>
  <si>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</si>
  <si>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</si>
  <si>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</si>
  <si>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</si>
  <si>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</si>
  <si>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</si>
  <si>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</si>
  <si>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</si>
  <si>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</si>
  <si>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</si>
  <si>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</si>
  <si>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</si>
  <si>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</si>
  <si>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</si>
  <si>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</si>
  <si>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</si>
  <si>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</si>
  <si>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</si>
  <si>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</si>
  <si>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</si>
  <si>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</si>
  <si>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</si>
  <si>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</si>
  <si>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</si>
  <si>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</si>
  <si>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</si>
  <si>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</si>
  <si>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</si>
  <si>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</si>
  <si>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</si>
  <si>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</si>
  <si>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</si>
  <si>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</si>
  <si>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</si>
  <si>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</si>
  <si>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</si>
  <si>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</si>
  <si>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</si>
  <si>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</si>
  <si>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</si>
  <si>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</si>
  <si>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</si>
  <si>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</si>
  <si>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</si>
  <si>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</si>
  <si>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</si>
  <si>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</si>
  <si>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</si>
  <si>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</si>
  <si>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</si>
  <si>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</si>
  <si>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</si>
  <si>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</si>
  <si>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</si>
  <si>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</si>
  <si>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</si>
  <si>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</si>
  <si>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</si>
  <si>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</si>
  <si>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</si>
  <si>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</si>
  <si>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</si>
  <si>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</si>
  <si>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</si>
  <si>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</si>
  <si>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</si>
  <si>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</si>
  <si>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</si>
  <si>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</si>
  <si>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</si>
  <si>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</si>
  <si>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</si>
  <si>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</si>
  <si>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</si>
  <si>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</si>
  <si>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</si>
  <si>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</si>
  <si>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</si>
  <si>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</si>
  <si>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</si>
  <si>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</si>
  <si>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</si>
  <si>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</si>
  <si>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</si>
  <si>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</si>
  <si>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</si>
  <si>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</si>
  <si>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</si>
  <si>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</si>
  <si>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</si>
  <si>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</si>
  <si>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</si>
  <si>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</si>
  <si>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</si>
  <si>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</si>
  <si>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</si>
  <si>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</si>
  <si>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</si>
  <si>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</si>
  <si>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</si>
  <si>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</si>
  <si>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</si>
  <si>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</si>
  <si>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</si>
  <si>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</si>
  <si>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</si>
  <si>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</si>
  <si>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</si>
  <si>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</si>
  <si>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</si>
  <si>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</si>
  <si>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</si>
  <si>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</si>
  <si>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</si>
  <si>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</si>
  <si>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</si>
  <si>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</si>
  <si>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</si>
  <si>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</si>
  <si>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</si>
  <si>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</si>
  <si>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</si>
  <si>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</si>
  <si>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</si>
  <si>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</si>
  <si>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</si>
  <si>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</si>
  <si>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</si>
  <si>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</si>
  <si>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</si>
  <si>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</si>
  <si>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</si>
  <si>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</si>
  <si>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</si>
  <si>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</si>
  <si>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</si>
  <si>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</si>
  <si>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</si>
  <si>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</si>
  <si>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</si>
  <si>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</si>
  <si>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</si>
  <si>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</si>
  <si>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</si>
  <si>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</si>
  <si>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</si>
  <si>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</si>
  <si>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</si>
  <si>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</si>
  <si>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</si>
  <si>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</si>
  <si>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</si>
  <si>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</si>
  <si>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</si>
  <si>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</si>
  <si>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</si>
  <si>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</si>
  <si>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</si>
  <si>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</si>
  <si>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</si>
  <si>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</si>
  <si>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</si>
  <si>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</si>
  <si>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</si>
  <si>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</si>
  <si>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</si>
  <si>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</si>
  <si>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</si>
  <si>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</si>
  <si>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</si>
  <si>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</si>
  <si>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</si>
  <si>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</si>
  <si>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</si>
  <si>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</si>
  <si>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</si>
  <si>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</si>
  <si>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</si>
  <si>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</si>
  <si>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</si>
  <si>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</si>
  <si>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</si>
  <si>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</si>
  <si>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</si>
  <si>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</si>
  <si>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</si>
  <si>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</si>
  <si>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</si>
  <si>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</si>
  <si>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</si>
  <si>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</si>
  <si>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</si>
  <si>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</si>
  <si>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</si>
  <si>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</si>
  <si>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</si>
  <si>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</si>
  <si>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</si>
  <si>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</si>
  <si>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</si>
  <si>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</si>
  <si>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</si>
  <si>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</si>
  <si>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</si>
  <si>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</si>
  <si>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</si>
  <si>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</si>
  <si>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</si>
  <si>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</si>
  <si>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</si>
  <si>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</si>
  <si>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</si>
  <si>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</si>
  <si>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</si>
  <si>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</si>
  <si>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</si>
  <si>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</si>
  <si>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</si>
  <si>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</si>
  <si>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</si>
  <si>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</si>
  <si>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</si>
  <si>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</si>
  <si>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</si>
  <si>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</si>
  <si>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</si>
  <si>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</si>
  <si>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</si>
  <si>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</si>
  <si>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</si>
  <si>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</si>
  <si>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</si>
  <si>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</si>
  <si>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</si>
  <si>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</si>
  <si>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</si>
  <si>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</si>
  <si>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</si>
  <si>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</si>
  <si>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</si>
  <si>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</si>
  <si>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</si>
  <si>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</si>
  <si>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</si>
  <si>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</si>
  <si>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</si>
  <si>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</si>
  <si>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</si>
  <si>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</si>
  <si>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</si>
  <si>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</si>
  <si>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</si>
  <si>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</si>
  <si>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</si>
  <si>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</si>
  <si>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</si>
  <si>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</si>
  <si>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</si>
  <si>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</si>
  <si>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</si>
  <si>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</si>
  <si>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</si>
  <si>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</si>
  <si>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</si>
  <si>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</si>
  <si>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</si>
  <si>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</si>
  <si>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</si>
  <si>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</si>
  <si>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</si>
  <si>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</si>
  <si>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</si>
  <si>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</si>
  <si>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</si>
  <si>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</si>
  <si>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</si>
  <si>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</si>
  <si>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</si>
  <si>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</si>
  <si>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</si>
  <si>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</si>
  <si>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</si>
  <si>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</si>
  <si>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</si>
  <si>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</si>
  <si>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</si>
  <si>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</si>
  <si>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</si>
  <si>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</si>
  <si>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</si>
  <si>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</si>
  <si>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</si>
  <si>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</si>
  <si>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</si>
  <si>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</si>
  <si>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</si>
  <si>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</si>
  <si>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</si>
  <si>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</si>
  <si>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</si>
  <si>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</si>
  <si>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</si>
  <si>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</si>
  <si>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</si>
  <si>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</si>
  <si>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</si>
  <si>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</si>
  <si>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</si>
  <si>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</si>
  <si>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</si>
  <si>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</si>
  <si>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</si>
  <si>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</si>
  <si>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</si>
  <si>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</si>
  <si>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</si>
  <si>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</si>
  <si>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</si>
  <si>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</si>
  <si>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</si>
  <si>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</si>
  <si>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</si>
  <si>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</si>
  <si>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</si>
  <si>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</si>
  <si>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</si>
  <si>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</si>
  <si>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</si>
  <si>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</si>
  <si>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</si>
  <si>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</si>
  <si>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</si>
  <si>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</si>
  <si>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</si>
  <si>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</si>
  <si>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</si>
  <si>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</si>
  <si>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</si>
  <si>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</si>
  <si>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</si>
  <si>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</si>
  <si>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</si>
  <si>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</si>
  <si>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</si>
  <si>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</si>
  <si>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</si>
  <si>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</si>
  <si>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</si>
  <si>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</si>
  <si>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</si>
  <si>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</si>
  <si>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</si>
  <si>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</si>
  <si>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</si>
  <si>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</si>
  <si>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</si>
  <si>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</si>
  <si>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</si>
  <si>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</si>
  <si>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</si>
  <si>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</si>
  <si>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</si>
  <si>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</si>
  <si>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</si>
  <si>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</si>
  <si>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</si>
  <si>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</si>
  <si>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</si>
  <si>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</si>
  <si>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</si>
  <si>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</si>
  <si>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</si>
  <si>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</si>
  <si>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</si>
  <si>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</si>
  <si>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</si>
  <si>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</si>
  <si>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</si>
  <si>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</si>
  <si>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</si>
  <si>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</si>
  <si>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</si>
  <si>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</si>
  <si>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</si>
  <si>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</si>
  <si>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</si>
  <si>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</si>
  <si>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</si>
  <si>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</si>
  <si>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</si>
  <si>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</si>
  <si>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</si>
  <si>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</si>
  <si>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</si>
  <si>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</si>
  <si>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</si>
  <si>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</si>
  <si>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</si>
  <si>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</si>
  <si>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</si>
  <si>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</si>
  <si>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</si>
  <si>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</si>
  <si>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</si>
  <si>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</si>
  <si>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</si>
  <si>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</si>
  <si>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</si>
  <si>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</si>
  <si>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</si>
  <si>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</si>
  <si>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</si>
  <si>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</si>
  <si>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</si>
  <si>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</si>
  <si>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</si>
  <si>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</si>
  <si>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</si>
  <si>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</si>
  <si>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</si>
  <si>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</si>
  <si>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</si>
  <si>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</si>
  <si>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</si>
  <si>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</si>
  <si>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</si>
  <si>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</si>
  <si>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</si>
  <si>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</si>
  <si>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</si>
  <si>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</si>
  <si>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</si>
  <si>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</si>
  <si>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</si>
  <si>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</si>
  <si>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</si>
  <si>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</si>
  <si>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</si>
  <si>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</si>
  <si>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</si>
  <si>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</si>
  <si>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</si>
  <si>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</si>
  <si>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</si>
  <si>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</si>
  <si>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</si>
  <si>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</si>
  <si>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</si>
  <si>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</si>
  <si>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</si>
  <si>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</si>
  <si>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</si>
  <si>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</si>
  <si>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</si>
  <si>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</si>
  <si>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</si>
  <si>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</si>
  <si>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</si>
  <si>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</si>
  <si>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</si>
  <si>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</si>
  <si>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</si>
  <si>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</si>
  <si>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</si>
  <si>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</si>
  <si>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</si>
  <si>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</si>
  <si>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</si>
  <si>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</si>
  <si>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</si>
  <si>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</si>
  <si>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</si>
  <si>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</si>
  <si>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</si>
  <si>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</si>
  <si>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</si>
  <si>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</si>
  <si>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</si>
  <si>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</si>
  <si>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</si>
  <si>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</si>
  <si>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</si>
  <si>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</si>
  <si>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</si>
  <si>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</si>
  <si>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</si>
  <si>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</si>
  <si>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</si>
  <si>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</si>
  <si>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</si>
  <si>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</si>
  <si>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</si>
  <si>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</si>
  <si>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</si>
  <si>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</si>
  <si>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</si>
  <si>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</si>
  <si>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</si>
  <si>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</si>
  <si>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</si>
  <si>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</si>
  <si>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</si>
  <si>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</si>
  <si>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</si>
  <si>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</si>
  <si>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</si>
  <si>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</si>
  <si>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</si>
  <si>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</si>
  <si>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</si>
  <si>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</si>
  <si>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</si>
  <si>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</si>
  <si>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</si>
  <si>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</si>
  <si>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</si>
  <si>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</si>
  <si>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</si>
  <si>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</si>
  <si>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</si>
  <si>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</si>
  <si>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</si>
  <si>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</si>
  <si>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</si>
  <si>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</si>
  <si>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</si>
  <si>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</si>
  <si>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</si>
  <si>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</si>
  <si>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</si>
  <si>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</si>
  <si>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</si>
  <si>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</si>
  <si>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</si>
  <si>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</si>
  <si>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</si>
  <si>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</si>
  <si>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</si>
  <si>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</si>
  <si>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</si>
  <si>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</si>
  <si>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</si>
  <si>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</si>
  <si>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</si>
  <si>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</si>
  <si>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</si>
  <si>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</si>
  <si>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</si>
  <si>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</si>
  <si>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</si>
  <si>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</si>
  <si>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</si>
  <si>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</si>
  <si>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</si>
  <si>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</si>
  <si>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</si>
  <si>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</si>
  <si>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</si>
  <si>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</si>
  <si>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</si>
  <si>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</si>
  <si>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</si>
  <si>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</si>
  <si>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</si>
  <si>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</si>
  <si>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</si>
  <si>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</si>
  <si>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</si>
  <si>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</si>
  <si>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</si>
  <si>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</si>
  <si>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</si>
  <si>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</si>
  <si>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</si>
  <si>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</si>
  <si>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</si>
  <si>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</si>
  <si>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</si>
  <si>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</si>
  <si>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</si>
  <si>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</si>
  <si>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</si>
  <si>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</si>
  <si>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</si>
  <si>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</si>
  <si>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</si>
  <si>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</si>
  <si>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</si>
  <si>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</si>
  <si>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</si>
  <si>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</si>
  <si>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</si>
  <si>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</si>
  <si>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</si>
  <si>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</si>
  <si>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</si>
  <si>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</si>
  <si>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</si>
  <si>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</si>
  <si>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</si>
  <si>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</si>
  <si>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</si>
  <si>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</si>
  <si>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</si>
  <si>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</si>
  <si>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</si>
  <si>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</si>
  <si>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</si>
  <si>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</si>
  <si>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</si>
  <si>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</si>
  <si>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</si>
  <si>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</si>
  <si>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</si>
  <si>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</si>
  <si>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</si>
  <si>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</si>
  <si>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</si>
  <si>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</si>
  <si>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</si>
  <si>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</si>
  <si>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</si>
  <si>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</si>
  <si>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</si>
  <si>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</si>
  <si>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</si>
  <si>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</si>
  <si>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</si>
  <si>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</si>
  <si>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</si>
  <si>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</si>
  <si>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</si>
  <si>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</si>
  <si>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</si>
  <si>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</si>
  <si>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</si>
  <si>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</si>
  <si>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</si>
  <si>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</si>
  <si>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</si>
  <si>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</si>
  <si>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</si>
  <si>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</si>
  <si>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</si>
  <si>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</si>
  <si>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</si>
  <si>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</si>
  <si>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</si>
  <si>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</si>
  <si>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</si>
  <si>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</si>
  <si>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</si>
  <si>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</si>
  <si>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</si>
  <si>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</si>
  <si>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</si>
  <si>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</si>
  <si>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</si>
  <si>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</si>
  <si>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</si>
  <si>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</si>
  <si>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</si>
  <si>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</si>
  <si>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</si>
  <si>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</si>
  <si>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</si>
  <si>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</si>
  <si>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</si>
  <si>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</si>
  <si>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</si>
  <si>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</si>
  <si>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</si>
  <si>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</si>
  <si>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</si>
  <si>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</si>
  <si>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</si>
  <si>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</si>
  <si>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</si>
  <si>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</si>
  <si>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</si>
  <si>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</si>
  <si>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</si>
  <si>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</si>
  <si>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</si>
  <si>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</si>
  <si>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</si>
  <si>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</si>
  <si>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</si>
  <si>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</si>
  <si>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</si>
  <si>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</si>
  <si>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</si>
  <si>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</si>
  <si>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</si>
  <si>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</si>
  <si>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</si>
  <si>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</si>
  <si>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</si>
  <si>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</si>
  <si>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</si>
  <si>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</si>
  <si>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</si>
  <si>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</si>
  <si>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</si>
  <si>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</si>
  <si>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</si>
  <si>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</si>
  <si>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</si>
  <si>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</si>
  <si>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</si>
  <si>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</si>
  <si>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</si>
  <si>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</si>
  <si>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</si>
  <si>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</si>
  <si>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</si>
  <si>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</si>
  <si>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</si>
  <si>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</si>
  <si>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</si>
  <si>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</si>
  <si>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</si>
  <si>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</si>
  <si>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</si>
  <si>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</si>
  <si>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</si>
  <si>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</si>
  <si>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</si>
  <si>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</si>
  <si>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</si>
  <si>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</si>
  <si>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</si>
  <si>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</si>
  <si>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</si>
  <si>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</si>
  <si>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</si>
  <si>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</si>
  <si>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</si>
  <si>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</si>
  <si>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</si>
  <si>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</si>
  <si>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</si>
  <si>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</si>
  <si>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</si>
  <si>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</si>
  <si>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</si>
  <si>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</si>
  <si>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</si>
  <si>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</si>
  <si>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</si>
  <si>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</si>
  <si>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</si>
  <si>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</si>
  <si>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</si>
  <si>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</si>
  <si>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</si>
  <si>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</si>
  <si>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</si>
  <si>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</si>
  <si>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</si>
  <si>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</si>
  <si>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</si>
  <si>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</si>
  <si>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</si>
  <si>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</si>
  <si>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</si>
  <si>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</si>
  <si>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</si>
  <si>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</si>
  <si>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</si>
  <si>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</si>
  <si>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</si>
  <si>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</si>
  <si>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</si>
  <si>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</si>
  <si>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</si>
  <si>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</si>
  <si>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</si>
  <si>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</si>
  <si>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</si>
  <si>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</si>
  <si>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</si>
  <si>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</si>
  <si>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</si>
  <si>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</si>
  <si>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</si>
  <si>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</si>
  <si>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</si>
  <si>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</si>
  <si>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</si>
  <si>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</si>
  <si>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</si>
  <si>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</si>
  <si>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</si>
  <si>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</si>
  <si>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</si>
  <si>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</si>
  <si>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</si>
  <si>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</si>
  <si>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</si>
  <si>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</si>
  <si>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</si>
  <si>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</si>
  <si>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</si>
  <si>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</si>
  <si>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</si>
  <si>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</si>
  <si>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</si>
  <si>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</si>
  <si>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</si>
  <si>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</si>
  <si>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</si>
  <si>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</si>
  <si>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</si>
  <si>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</si>
  <si>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</si>
  <si>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</si>
  <si>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</si>
  <si>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</si>
  <si>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</si>
  <si>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</si>
  <si>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</si>
  <si>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</si>
  <si>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</si>
  <si>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</si>
  <si>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</si>
  <si>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</si>
  <si>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</si>
  <si>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</si>
  <si>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</si>
  <si>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</si>
  <si>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</si>
  <si>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</si>
  <si>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</si>
  <si>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</si>
  <si>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</si>
  <si>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</si>
  <si>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</si>
  <si>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</si>
  <si>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</si>
  <si>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</si>
  <si>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</si>
  <si>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</si>
  <si>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</si>
  <si>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</si>
  <si>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</si>
  <si>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</si>
  <si>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</si>
  <si>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</si>
  <si>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</si>
  <si>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</si>
  <si>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</si>
  <si>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</si>
  <si>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</si>
  <si>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</si>
  <si>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</si>
  <si>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</si>
  <si>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</si>
  <si>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</si>
  <si>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</si>
  <si>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</si>
  <si>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</si>
  <si>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</si>
  <si>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</si>
  <si>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</si>
  <si>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</si>
  <si>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</si>
  <si>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</si>
  <si>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</si>
  <si>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</si>
  <si>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</si>
  <si>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</si>
  <si>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</si>
  <si>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</si>
  <si>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</si>
  <si>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</si>
  <si>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</si>
  <si>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</si>
  <si>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</si>
  <si>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</si>
  <si>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</si>
  <si>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</si>
  <si>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</si>
  <si>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</si>
  <si>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</si>
  <si>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</si>
  <si>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</si>
  <si>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</si>
  <si>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</si>
  <si>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</si>
  <si>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</si>
  <si>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</si>
  <si>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</si>
  <si>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</si>
  <si>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</si>
  <si>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</si>
  <si>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</si>
  <si>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</si>
  <si>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</si>
  <si>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</si>
  <si>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</si>
  <si>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</si>
  <si>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</si>
  <si>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</si>
  <si>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</si>
  <si>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</si>
  <si>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</si>
  <si>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</si>
  <si>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</si>
  <si>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</si>
  <si>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</si>
  <si>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</si>
  <si>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หมี่กรอบโบราณ</t>
  </si>
  <si>
    <t xml:space="preserve">ระบาย </t>
  </si>
  <si>
    <t>ครีมฮอร์น ใบเตย  3 ชิ้น</t>
  </si>
  <si>
    <t>ครีมฮอร์น ช็อคโกแลต  3 ชิ้น</t>
  </si>
  <si>
    <t>ระบาย</t>
  </si>
  <si>
    <t>บูธ ธรรมศาลา วันที่ 1-31 สิงหาคม   2568</t>
  </si>
  <si>
    <t>สรุปยอดขาย บูธ  ธรรมศาลา วันที่ 1-31  สิงหาคม  2568</t>
  </si>
  <si>
    <t>บูธ  ธรรมศาลา วันที่ 1-31 สิงหาคม  2568</t>
  </si>
  <si>
    <t>หมดอายุ</t>
  </si>
  <si>
    <t>แถม</t>
  </si>
  <si>
    <t xml:space="preserve">มินิโดนัท 38 กรัม 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</si>
  <si>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</si>
  <si>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</si>
  <si>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ชินฟ่อนเค้กสอดไส้วานิลา 90 กรัม</t>
  </si>
  <si>
    <t>ปรับสต็อกเมื่อ 20 เหลือ 21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</si>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</sst>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41" fontId="2" fillId="0" borderId="1" xfId="1" applyNumberFormat="1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P249" sqref="P249:P254"/>
      <selection pane="bottomLeft" activeCell="P249" sqref="P249:P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P249" sqref="P249:P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3"/>
  <sheetViews>
    <sheetView zoomScale="80" zoomScaleNormal="80" workbookViewId="0">
      <pane xSplit="10" ySplit="4" topLeftCell="U167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Y45" sqref="Y4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625" style="2" customWidth="1"/>
    <col min="10" max="10" width="13.125" style="2" customWidth="1"/>
    <col min="11" max="11" width="12.875" style="2" customWidth="1"/>
    <col min="12" max="12" width="9.3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1432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1433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5" si="0">+E5+F5</f>
        <v>69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2200</v>
      </c>
      <c r="N5" s="19"/>
      <c r="O5" s="119">
        <v>18.97</v>
      </c>
      <c r="P5" s="79">
        <f>+K5*O5</f>
        <v>834.68</v>
      </c>
      <c r="Q5" s="45">
        <v>1</v>
      </c>
      <c r="R5" s="46">
        <f>+'1'!N265</f>
        <v>2755</v>
      </c>
      <c r="S5" s="46">
        <f>+'1'!N270</f>
        <v>375</v>
      </c>
      <c r="T5" s="46">
        <f>+'1'!N268</f>
        <v>0</v>
      </c>
      <c r="U5" s="67">
        <f>+'1'!N266</f>
        <v>15</v>
      </c>
      <c r="V5" s="46">
        <f>+'1'!N269</f>
        <v>0</v>
      </c>
      <c r="W5" s="46">
        <f>+'1'!N267</f>
        <v>1295</v>
      </c>
      <c r="X5" s="46">
        <f>+R5-S5-T5-U5-V5-W5</f>
        <v>1070</v>
      </c>
      <c r="Y5" s="46">
        <f>+'1'!N272</f>
        <v>1070</v>
      </c>
      <c r="Z5" s="47">
        <f>+Y5-X5</f>
        <v>0</v>
      </c>
      <c r="AA5" s="47" t="s">
        <v>1366</v>
      </c>
      <c r="AB5" s="47">
        <f>+W5+Y5</f>
        <v>2365</v>
      </c>
      <c r="AC5" s="58">
        <f>+W5+Y5+Z5</f>
        <v>2365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134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10200</v>
      </c>
      <c r="N6" s="19"/>
      <c r="O6" s="119">
        <v>36.43</v>
      </c>
      <c r="P6" s="79">
        <f t="shared" ref="P6:P70" si="2">+K6*O6</f>
        <v>3715.86</v>
      </c>
      <c r="Q6" s="45">
        <v>2</v>
      </c>
      <c r="R6" s="46">
        <f>+'2'!N265</f>
        <v>3540</v>
      </c>
      <c r="S6" s="46">
        <f>+'2'!N270</f>
        <v>540</v>
      </c>
      <c r="T6" s="46">
        <f>+'2'!N268</f>
        <v>0</v>
      </c>
      <c r="U6" s="67">
        <f>+'2'!N266</f>
        <v>15</v>
      </c>
      <c r="V6" s="46">
        <f>+'2'!N269</f>
        <v>0</v>
      </c>
      <c r="W6" s="46">
        <f>+'2'!N267</f>
        <v>930</v>
      </c>
      <c r="X6" s="46">
        <f>+R6-S6-T6-U6-V6-W6</f>
        <v>2055</v>
      </c>
      <c r="Y6" s="46">
        <f>+'2'!N272</f>
        <v>2055</v>
      </c>
      <c r="Z6" s="47">
        <f t="shared" ref="Z6:Z35" si="3">+Y6-X6</f>
        <v>0</v>
      </c>
      <c r="AA6" s="98" t="s">
        <v>1367</v>
      </c>
      <c r="AB6" s="47">
        <f t="shared" ref="AB6:AB35" si="4">+W6+Y6</f>
        <v>2985</v>
      </c>
      <c r="AC6" s="58">
        <f t="shared" ref="AC6:AC35" si="5">+W6+Y6+Z6</f>
        <v>2985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+'3'!N265</f>
        <v>6580</v>
      </c>
      <c r="S7" s="46">
        <f>+'3'!N270</f>
        <v>670</v>
      </c>
      <c r="T7" s="46">
        <f>+'3'!N268</f>
        <v>0</v>
      </c>
      <c r="U7" s="122">
        <f>+'3'!N266</f>
        <v>15</v>
      </c>
      <c r="V7" s="46">
        <f>+'3'!N269</f>
        <v>0</v>
      </c>
      <c r="W7" s="46">
        <f>+'3'!N267</f>
        <v>2760</v>
      </c>
      <c r="X7" s="46">
        <f>+R7-S7-T7-U7-V7-W7</f>
        <v>3135</v>
      </c>
      <c r="Y7" s="46">
        <f>+'3'!N272</f>
        <v>3135</v>
      </c>
      <c r="Z7" s="47">
        <f>+Y7-X7</f>
        <v>0</v>
      </c>
      <c r="AA7" s="98" t="s">
        <v>1368</v>
      </c>
      <c r="AB7" s="47">
        <f>+W7+Y7</f>
        <v>5895</v>
      </c>
      <c r="AC7" s="58">
        <f t="shared" si="5"/>
        <v>5895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+'4'!N265</f>
        <v>2930</v>
      </c>
      <c r="S8" s="46">
        <f>+'4'!N270</f>
        <v>725</v>
      </c>
      <c r="T8" s="46">
        <f>+'4'!N268</f>
        <v>0</v>
      </c>
      <c r="U8" s="122">
        <f>+'4'!N266</f>
        <v>15</v>
      </c>
      <c r="V8" s="46">
        <f>+'4'!N269</f>
        <v>0</v>
      </c>
      <c r="W8" s="46">
        <f>+'4'!N267</f>
        <v>1380</v>
      </c>
      <c r="X8" s="46">
        <f t="shared" ref="X8" si="6">+R8-S8-T8-U8-V8-W8</f>
        <v>810</v>
      </c>
      <c r="Y8" s="46">
        <f>+'4'!N272</f>
        <v>810</v>
      </c>
      <c r="Z8" s="47">
        <f t="shared" si="3"/>
        <v>0</v>
      </c>
      <c r="AA8" s="47" t="s">
        <v>1369</v>
      </c>
      <c r="AB8" s="47">
        <f t="shared" si="4"/>
        <v>2190</v>
      </c>
      <c r="AC8" s="58">
        <f t="shared" si="5"/>
        <v>2190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+'5'!N265</f>
        <v>2910</v>
      </c>
      <c r="S9" s="46">
        <f>+'5'!N270</f>
        <v>750</v>
      </c>
      <c r="T9" s="46">
        <f>+'5'!N268</f>
        <v>0</v>
      </c>
      <c r="U9" s="122">
        <f>+'5'!N266</f>
        <v>15</v>
      </c>
      <c r="V9" s="46">
        <f>+'5'!N269</f>
        <v>0</v>
      </c>
      <c r="W9" s="46">
        <f>+'5'!N267</f>
        <v>1790</v>
      </c>
      <c r="X9" s="46">
        <f t="shared" ref="X9:X34" si="7">+R9-S9-T9-U9-V9-W9</f>
        <v>355</v>
      </c>
      <c r="Y9" s="46">
        <f>+'5'!N272</f>
        <v>355</v>
      </c>
      <c r="Z9" s="47">
        <f t="shared" si="3"/>
        <v>0</v>
      </c>
      <c r="AA9" s="47" t="s">
        <v>1363</v>
      </c>
      <c r="AB9" s="47">
        <f t="shared" si="4"/>
        <v>2145</v>
      </c>
      <c r="AC9" s="58">
        <f t="shared" si="5"/>
        <v>2145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+'6'!N265</f>
        <v>3715</v>
      </c>
      <c r="S10" s="46">
        <f>+'6'!N270</f>
        <v>800</v>
      </c>
      <c r="T10" s="46">
        <f>+'6'!N268</f>
        <v>0</v>
      </c>
      <c r="U10" s="122">
        <f>+'6'!N266</f>
        <v>15</v>
      </c>
      <c r="V10" s="46">
        <f>+'6'!N269</f>
        <v>0</v>
      </c>
      <c r="W10" s="46">
        <f>+'6'!N267</f>
        <v>860</v>
      </c>
      <c r="X10" s="46">
        <f t="shared" si="7"/>
        <v>2040</v>
      </c>
      <c r="Y10" s="46">
        <f>+'6'!N272</f>
        <v>2040</v>
      </c>
      <c r="Z10" s="47">
        <f t="shared" si="3"/>
        <v>0</v>
      </c>
      <c r="AA10" s="47" t="s">
        <v>1364</v>
      </c>
      <c r="AB10" s="47">
        <f t="shared" si="4"/>
        <v>2900</v>
      </c>
      <c r="AC10" s="58">
        <f t="shared" si="5"/>
        <v>2900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15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19">
        <v>19.36</v>
      </c>
      <c r="P11" s="79">
        <f t="shared" si="2"/>
        <v>290.39999999999998</v>
      </c>
      <c r="Q11" s="45">
        <v>7</v>
      </c>
      <c r="R11" s="46">
        <f>+'7'!N265</f>
        <v>705</v>
      </c>
      <c r="S11" s="46">
        <f>+'7'!N270</f>
        <v>110</v>
      </c>
      <c r="T11" s="46">
        <f>+'7'!N268</f>
        <v>0</v>
      </c>
      <c r="U11" s="122">
        <f>+'7'!N266</f>
        <v>15</v>
      </c>
      <c r="V11" s="46">
        <f>+'7'!N269</f>
        <v>0</v>
      </c>
      <c r="W11" s="46">
        <f>+'7'!N267</f>
        <v>385</v>
      </c>
      <c r="X11" s="46">
        <f t="shared" si="7"/>
        <v>195</v>
      </c>
      <c r="Y11" s="46">
        <f>+'7'!N272</f>
        <v>195</v>
      </c>
      <c r="Z11" s="47">
        <f t="shared" si="3"/>
        <v>0</v>
      </c>
      <c r="AA11" s="47" t="s">
        <v>1365</v>
      </c>
      <c r="AB11" s="47">
        <f t="shared" si="4"/>
        <v>580</v>
      </c>
      <c r="AC11" s="58">
        <f t="shared" si="5"/>
        <v>580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+'8'!N265</f>
        <v>1550</v>
      </c>
      <c r="S12" s="46">
        <f>+'8'!N270</f>
        <v>100</v>
      </c>
      <c r="T12" s="46">
        <f>+'8'!N268</f>
        <v>0</v>
      </c>
      <c r="U12" s="122">
        <f>+'8'!N266</f>
        <v>15</v>
      </c>
      <c r="V12" s="46">
        <f>+'8'!N269</f>
        <v>0</v>
      </c>
      <c r="W12" s="46">
        <f>+'8'!N267</f>
        <v>760</v>
      </c>
      <c r="X12" s="46">
        <f t="shared" si="7"/>
        <v>675</v>
      </c>
      <c r="Y12" s="46">
        <f>+'8'!N272</f>
        <v>675</v>
      </c>
      <c r="Z12" s="47">
        <f t="shared" si="3"/>
        <v>0</v>
      </c>
      <c r="AA12" s="47" t="s">
        <v>1366</v>
      </c>
      <c r="AB12" s="47">
        <f t="shared" si="4"/>
        <v>1435</v>
      </c>
      <c r="AC12" s="58">
        <f t="shared" si="5"/>
        <v>1435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+'9'!N265</f>
        <v>4115</v>
      </c>
      <c r="S13" s="46">
        <f>+'9'!N270</f>
        <v>720</v>
      </c>
      <c r="T13" s="46">
        <f>+'9'!N268</f>
        <v>0</v>
      </c>
      <c r="U13" s="122">
        <f>+'9'!N266</f>
        <v>15</v>
      </c>
      <c r="V13" s="46">
        <f>+'9'!N269</f>
        <v>0</v>
      </c>
      <c r="W13" s="46">
        <f>+'9'!N267</f>
        <v>1330</v>
      </c>
      <c r="X13" s="46">
        <f>+R13-S13-T13-U13-V13-W13</f>
        <v>2050</v>
      </c>
      <c r="Y13" s="46">
        <f>+'9'!N272</f>
        <v>2050</v>
      </c>
      <c r="Z13" s="47">
        <f t="shared" si="3"/>
        <v>0</v>
      </c>
      <c r="AA13" s="98" t="s">
        <v>1367</v>
      </c>
      <c r="AB13" s="47">
        <f t="shared" si="4"/>
        <v>3380</v>
      </c>
      <c r="AC13" s="58">
        <f t="shared" si="5"/>
        <v>3380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+'10'!N265</f>
        <v>4620</v>
      </c>
      <c r="S14" s="46">
        <f>+'10'!N270</f>
        <v>250</v>
      </c>
      <c r="T14" s="46">
        <f>+'10'!N268</f>
        <v>0</v>
      </c>
      <c r="U14" s="122">
        <f>+'10'!N266</f>
        <v>15</v>
      </c>
      <c r="V14" s="46">
        <f>+'10'!N269</f>
        <v>0</v>
      </c>
      <c r="W14" s="46">
        <f>+'10'!N267</f>
        <v>1400</v>
      </c>
      <c r="X14" s="46">
        <f t="shared" si="7"/>
        <v>2955</v>
      </c>
      <c r="Y14" s="46">
        <f>+'10'!N272</f>
        <v>2955</v>
      </c>
      <c r="Z14" s="47">
        <f t="shared" si="3"/>
        <v>0</v>
      </c>
      <c r="AA14" s="98" t="s">
        <v>1368</v>
      </c>
      <c r="AB14" s="47">
        <f t="shared" si="4"/>
        <v>4355</v>
      </c>
      <c r="AC14" s="58">
        <f t="shared" si="5"/>
        <v>4355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9</v>
      </c>
      <c r="G15" s="43">
        <f t="shared" si="0"/>
        <v>9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300</v>
      </c>
      <c r="N15" s="19"/>
      <c r="O15" s="119">
        <v>22.41</v>
      </c>
      <c r="P15" s="79">
        <f t="shared" si="2"/>
        <v>134.46</v>
      </c>
      <c r="Q15" s="45">
        <v>11</v>
      </c>
      <c r="R15" s="46">
        <f>+'11'!N265</f>
        <v>4460</v>
      </c>
      <c r="S15" s="46">
        <f>+'11'!N270</f>
        <v>250</v>
      </c>
      <c r="T15" s="46">
        <f>+'11'!N268</f>
        <v>0</v>
      </c>
      <c r="U15" s="122">
        <f>+'11'!N266</f>
        <v>15</v>
      </c>
      <c r="V15" s="46">
        <f>+'11'!N269</f>
        <v>0</v>
      </c>
      <c r="W15" s="46">
        <f>+'11'!N267</f>
        <v>2195</v>
      </c>
      <c r="X15" s="46">
        <f t="shared" si="7"/>
        <v>2000</v>
      </c>
      <c r="Y15" s="46">
        <f>+'11'!N272</f>
        <v>2000</v>
      </c>
      <c r="Z15" s="47">
        <f t="shared" si="3"/>
        <v>0</v>
      </c>
      <c r="AA15" s="47" t="s">
        <v>1369</v>
      </c>
      <c r="AB15" s="47">
        <f t="shared" si="4"/>
        <v>4195</v>
      </c>
      <c r="AC15" s="58">
        <f t="shared" si="5"/>
        <v>4195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+'12'!N265</f>
        <v>8295</v>
      </c>
      <c r="S16" s="46">
        <f>+'12'!N270</f>
        <v>820</v>
      </c>
      <c r="T16" s="46">
        <f>+'12'!N268</f>
        <v>0</v>
      </c>
      <c r="U16" s="67">
        <f>+'12'!N266</f>
        <v>15</v>
      </c>
      <c r="V16" s="46">
        <f>+'12'!N269</f>
        <v>0</v>
      </c>
      <c r="W16" s="46">
        <f>+'12'!N267</f>
        <v>2615</v>
      </c>
      <c r="X16" s="46">
        <f t="shared" si="7"/>
        <v>4845</v>
      </c>
      <c r="Y16" s="46">
        <f>+'12'!N272</f>
        <v>4845</v>
      </c>
      <c r="Z16" s="47">
        <f t="shared" si="3"/>
        <v>0</v>
      </c>
      <c r="AA16" s="47" t="s">
        <v>1363</v>
      </c>
      <c r="AB16" s="47">
        <f t="shared" si="4"/>
        <v>7460</v>
      </c>
      <c r="AC16" s="121">
        <f t="shared" si="5"/>
        <v>7460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+'13'!N265</f>
        <v>2295</v>
      </c>
      <c r="S17" s="46">
        <f>+'13'!N270</f>
        <v>160</v>
      </c>
      <c r="T17" s="46">
        <f>+'13'!N268</f>
        <v>0</v>
      </c>
      <c r="U17" s="67">
        <f>+'13'!N266</f>
        <v>15</v>
      </c>
      <c r="V17" s="46">
        <f>+'13'!N269</f>
        <v>0</v>
      </c>
      <c r="W17" s="46">
        <f>+'13'!N267</f>
        <v>910</v>
      </c>
      <c r="X17" s="46">
        <f>+R17-S17-T17-U17-V17-W17</f>
        <v>1210</v>
      </c>
      <c r="Y17" s="46">
        <f>+'13'!N272</f>
        <v>1210</v>
      </c>
      <c r="Z17" s="47">
        <f t="shared" si="3"/>
        <v>0</v>
      </c>
      <c r="AA17" s="47" t="s">
        <v>1364</v>
      </c>
      <c r="AB17" s="47">
        <f t="shared" si="4"/>
        <v>2120</v>
      </c>
      <c r="AC17" s="58">
        <f t="shared" si="5"/>
        <v>2120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550</v>
      </c>
      <c r="N18" s="19"/>
      <c r="O18" s="119">
        <v>19.12</v>
      </c>
      <c r="P18" s="79">
        <f t="shared" si="2"/>
        <v>210.32000000000002</v>
      </c>
      <c r="Q18" s="45">
        <v>14</v>
      </c>
      <c r="R18" s="46">
        <f>+'14'!N265</f>
        <v>2345</v>
      </c>
      <c r="S18" s="46">
        <f>+'14'!N270</f>
        <v>50</v>
      </c>
      <c r="T18" s="46">
        <f>+'14'!N268</f>
        <v>0</v>
      </c>
      <c r="U18" s="67">
        <f>+'14'!N266</f>
        <v>15</v>
      </c>
      <c r="V18" s="46">
        <f>+'14'!N269</f>
        <v>0</v>
      </c>
      <c r="W18" s="46">
        <f>+'14'!N267</f>
        <v>1660</v>
      </c>
      <c r="X18" s="46">
        <f t="shared" si="7"/>
        <v>620</v>
      </c>
      <c r="Y18" s="46">
        <f>+'14'!N272</f>
        <v>620</v>
      </c>
      <c r="Z18" s="47">
        <f t="shared" si="3"/>
        <v>0</v>
      </c>
      <c r="AA18" s="47" t="s">
        <v>1365</v>
      </c>
      <c r="AB18" s="99">
        <f t="shared" si="4"/>
        <v>2280</v>
      </c>
      <c r="AC18" s="58">
        <f t="shared" si="5"/>
        <v>2280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+'15'!N265</f>
        <v>2474</v>
      </c>
      <c r="S19" s="46">
        <f>+'15'!N270</f>
        <v>9</v>
      </c>
      <c r="T19" s="46">
        <f>+'15'!N268</f>
        <v>0</v>
      </c>
      <c r="U19" s="67">
        <f>+'15'!N266</f>
        <v>15</v>
      </c>
      <c r="V19" s="46">
        <f>+'15'!N269</f>
        <v>0</v>
      </c>
      <c r="W19" s="46">
        <f>+'15'!N267</f>
        <v>1905</v>
      </c>
      <c r="X19" s="46">
        <f t="shared" si="7"/>
        <v>545</v>
      </c>
      <c r="Y19" s="46">
        <f>+'15'!N272</f>
        <v>545</v>
      </c>
      <c r="Z19" s="47">
        <f t="shared" si="3"/>
        <v>0</v>
      </c>
      <c r="AA19" s="47" t="s">
        <v>1366</v>
      </c>
      <c r="AB19" s="47">
        <f t="shared" si="4"/>
        <v>2450</v>
      </c>
      <c r="AC19" s="58">
        <f t="shared" si="5"/>
        <v>2450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27</v>
      </c>
      <c r="G20" s="43">
        <f t="shared" si="0"/>
        <v>30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1885</v>
      </c>
      <c r="N20" s="19"/>
      <c r="O20" s="90">
        <v>22.25</v>
      </c>
      <c r="P20" s="79">
        <f t="shared" si="2"/>
        <v>645.25</v>
      </c>
      <c r="Q20" s="45">
        <v>16</v>
      </c>
      <c r="R20" s="46">
        <f>+'16'!N266</f>
        <v>2040</v>
      </c>
      <c r="S20" s="46">
        <f>+'16'!N271</f>
        <v>0</v>
      </c>
      <c r="T20" s="46">
        <f>+'16'!N269</f>
        <v>0</v>
      </c>
      <c r="U20" s="67">
        <f>+'16'!N267</f>
        <v>15</v>
      </c>
      <c r="V20" s="46">
        <f>+'16'!N270</f>
        <v>0</v>
      </c>
      <c r="W20" s="46">
        <f>+'16'!N268</f>
        <v>990</v>
      </c>
      <c r="X20" s="46">
        <f t="shared" si="7"/>
        <v>1035</v>
      </c>
      <c r="Y20" s="46">
        <f>+'16'!N273</f>
        <v>1035</v>
      </c>
      <c r="Z20" s="47">
        <f t="shared" si="3"/>
        <v>0</v>
      </c>
      <c r="AA20" s="98" t="s">
        <v>1367</v>
      </c>
      <c r="AB20" s="47">
        <f t="shared" si="4"/>
        <v>2025</v>
      </c>
      <c r="AC20" s="58">
        <f t="shared" si="5"/>
        <v>2025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30</v>
      </c>
      <c r="G21" s="43">
        <f t="shared" si="0"/>
        <v>31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2550</v>
      </c>
      <c r="N21" s="19"/>
      <c r="O21" s="90">
        <v>22.85</v>
      </c>
      <c r="P21" s="79">
        <f t="shared" si="2"/>
        <v>685.5</v>
      </c>
      <c r="Q21" s="45">
        <v>17</v>
      </c>
      <c r="R21" s="46">
        <f>+'17'!N265</f>
        <v>3545</v>
      </c>
      <c r="S21" s="46">
        <f>+'17'!N270</f>
        <v>300</v>
      </c>
      <c r="T21" s="46">
        <f>+'17'!N268</f>
        <v>0</v>
      </c>
      <c r="U21" s="67">
        <f>+'17'!N266</f>
        <v>15</v>
      </c>
      <c r="V21" s="46">
        <f>+'17'!N269</f>
        <v>0</v>
      </c>
      <c r="W21" s="46">
        <f>+'17'!N267</f>
        <v>1765</v>
      </c>
      <c r="X21" s="46">
        <f t="shared" si="7"/>
        <v>1465</v>
      </c>
      <c r="Y21" s="46">
        <f>+'17'!N272</f>
        <v>1465</v>
      </c>
      <c r="Z21" s="47">
        <f t="shared" si="3"/>
        <v>0</v>
      </c>
      <c r="AA21" s="98" t="s">
        <v>1368</v>
      </c>
      <c r="AB21" s="47">
        <f t="shared" si="4"/>
        <v>3230</v>
      </c>
      <c r="AC21" s="58">
        <f t="shared" si="5"/>
        <v>3230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98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7300</v>
      </c>
      <c r="N22" s="19"/>
      <c r="O22" s="119">
        <v>27.98</v>
      </c>
      <c r="P22" s="79">
        <f t="shared" si="2"/>
        <v>2042.54</v>
      </c>
      <c r="Q22" s="45">
        <v>18</v>
      </c>
      <c r="R22" s="46">
        <f>+'18'!N265</f>
        <v>1995</v>
      </c>
      <c r="S22" s="46">
        <f>+'18'!N270</f>
        <v>100</v>
      </c>
      <c r="T22" s="46">
        <f>+'18'!N268</f>
        <v>0</v>
      </c>
      <c r="U22" s="67">
        <f>+'18'!N266</f>
        <v>15</v>
      </c>
      <c r="V22" s="46">
        <f>+'18'!N269</f>
        <v>0</v>
      </c>
      <c r="W22" s="46">
        <f>+'18'!N267</f>
        <v>690</v>
      </c>
      <c r="X22" s="46">
        <f t="shared" si="7"/>
        <v>1190</v>
      </c>
      <c r="Y22" s="46">
        <f>+'18'!N272</f>
        <v>1190</v>
      </c>
      <c r="Z22" s="47">
        <f t="shared" si="3"/>
        <v>0</v>
      </c>
      <c r="AA22" s="47" t="s">
        <v>1369</v>
      </c>
      <c r="AB22" s="47">
        <f t="shared" si="4"/>
        <v>1880</v>
      </c>
      <c r="AC22" s="58">
        <f t="shared" si="5"/>
        <v>1880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+'19'!N265</f>
        <v>1888</v>
      </c>
      <c r="S23" s="46">
        <f>+'19'!N270</f>
        <v>378</v>
      </c>
      <c r="T23" s="46">
        <f>+'19'!N268</f>
        <v>0</v>
      </c>
      <c r="U23" s="67">
        <f>+'19'!N266</f>
        <v>15</v>
      </c>
      <c r="V23" s="46">
        <f>+'19'!N269</f>
        <v>0</v>
      </c>
      <c r="W23" s="46">
        <f>+'19'!N267</f>
        <v>540</v>
      </c>
      <c r="X23" s="46">
        <f t="shared" si="7"/>
        <v>955</v>
      </c>
      <c r="Y23" s="46">
        <f>+'19'!N272</f>
        <v>955</v>
      </c>
      <c r="Z23" s="47">
        <f t="shared" si="3"/>
        <v>0</v>
      </c>
      <c r="AA23" s="47" t="s">
        <v>1363</v>
      </c>
      <c r="AB23" s="47">
        <f t="shared" si="4"/>
        <v>1495</v>
      </c>
      <c r="AC23" s="58">
        <f t="shared" si="5"/>
        <v>1495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0"/>
        <v>42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4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3200</v>
      </c>
      <c r="N24" s="19"/>
      <c r="O24" s="119">
        <v>38.659999999999997</v>
      </c>
      <c r="P24" s="79">
        <f t="shared" si="2"/>
        <v>1237.1199999999999</v>
      </c>
      <c r="Q24" s="45">
        <v>20</v>
      </c>
      <c r="R24" s="46">
        <f>+'20'!N265</f>
        <v>1440</v>
      </c>
      <c r="S24" s="46">
        <f>+'20'!N270</f>
        <v>50</v>
      </c>
      <c r="T24" s="46">
        <f>+'20'!N268</f>
        <v>0</v>
      </c>
      <c r="U24" s="67">
        <f>+'20'!N266</f>
        <v>15</v>
      </c>
      <c r="V24" s="46">
        <f>+'20'!N269</f>
        <v>0</v>
      </c>
      <c r="W24" s="46">
        <f>+'20'!N267</f>
        <v>960</v>
      </c>
      <c r="X24" s="46">
        <f t="shared" si="7"/>
        <v>415</v>
      </c>
      <c r="Y24" s="46">
        <f>+'20'!N272</f>
        <v>415</v>
      </c>
      <c r="Z24" s="47">
        <f t="shared" si="3"/>
        <v>0</v>
      </c>
      <c r="AA24" s="47" t="s">
        <v>1364</v>
      </c>
      <c r="AB24" s="47">
        <f t="shared" si="4"/>
        <v>1375</v>
      </c>
      <c r="AC24" s="58">
        <f t="shared" si="5"/>
        <v>1375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+'21'!N265</f>
        <v>705</v>
      </c>
      <c r="S25" s="46">
        <f>+'21'!N270</f>
        <v>0</v>
      </c>
      <c r="T25" s="46">
        <f>+'21'!N268</f>
        <v>0</v>
      </c>
      <c r="U25" s="67">
        <f>+'21'!N266</f>
        <v>15</v>
      </c>
      <c r="V25" s="46">
        <f>+'21'!N269</f>
        <v>0</v>
      </c>
      <c r="W25" s="46">
        <f>+'21'!N267</f>
        <v>285</v>
      </c>
      <c r="X25" s="46">
        <f t="shared" si="7"/>
        <v>405</v>
      </c>
      <c r="Y25" s="46">
        <f>+'21'!N272</f>
        <v>405</v>
      </c>
      <c r="Z25" s="47">
        <f t="shared" si="3"/>
        <v>0</v>
      </c>
      <c r="AA25" s="47" t="s">
        <v>1365</v>
      </c>
      <c r="AB25" s="47">
        <f t="shared" si="4"/>
        <v>690</v>
      </c>
      <c r="AC25" s="58">
        <f t="shared" si="5"/>
        <v>690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+'22'!N265</f>
        <v>1510</v>
      </c>
      <c r="S26" s="46">
        <f>+'22'!N270</f>
        <v>170</v>
      </c>
      <c r="T26" s="46">
        <f>+'22'!N268</f>
        <v>0</v>
      </c>
      <c r="U26" s="67">
        <f>+'22'!N266</f>
        <v>15</v>
      </c>
      <c r="V26" s="46">
        <f>+'22'!N269</f>
        <v>0</v>
      </c>
      <c r="W26" s="46">
        <f>+'22'!N267</f>
        <v>525</v>
      </c>
      <c r="X26" s="46">
        <f t="shared" si="7"/>
        <v>800</v>
      </c>
      <c r="Y26" s="46">
        <f>+'22'!N272</f>
        <v>800</v>
      </c>
      <c r="Z26" s="47">
        <f t="shared" si="3"/>
        <v>0</v>
      </c>
      <c r="AA26" s="47" t="s">
        <v>1366</v>
      </c>
      <c r="AB26" s="47">
        <f t="shared" si="4"/>
        <v>1325</v>
      </c>
      <c r="AC26" s="58">
        <f t="shared" si="5"/>
        <v>1325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+'23'!N265</f>
        <v>2470</v>
      </c>
      <c r="S27" s="46">
        <f>+'23'!N270</f>
        <v>490</v>
      </c>
      <c r="T27" s="46">
        <f>+'23'!N268</f>
        <v>0</v>
      </c>
      <c r="U27" s="67">
        <f>+'23'!N266</f>
        <v>15</v>
      </c>
      <c r="V27" s="46">
        <f>+'23'!N269</f>
        <v>0</v>
      </c>
      <c r="W27" s="46">
        <f>+'23'!N267</f>
        <v>1185</v>
      </c>
      <c r="X27" s="46">
        <f>+R27-S27-T27-U27-V27-W27</f>
        <v>780</v>
      </c>
      <c r="Y27" s="46">
        <f>+'23'!N272</f>
        <v>780</v>
      </c>
      <c r="Z27" s="47">
        <f>+Y27-X27</f>
        <v>0</v>
      </c>
      <c r="AA27" s="98" t="s">
        <v>1367</v>
      </c>
      <c r="AB27" s="47">
        <f t="shared" si="4"/>
        <v>1965</v>
      </c>
      <c r="AC27" s="58">
        <f t="shared" si="5"/>
        <v>1965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35</v>
      </c>
      <c r="G28" s="43">
        <f t="shared" si="0"/>
        <v>37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3500</v>
      </c>
      <c r="N28" s="19"/>
      <c r="O28" s="119">
        <v>30.86</v>
      </c>
      <c r="P28" s="79">
        <f t="shared" si="2"/>
        <v>1080.0999999999999</v>
      </c>
      <c r="Q28" s="45">
        <v>24</v>
      </c>
      <c r="R28" s="46">
        <f>+'24'!N265</f>
        <v>3980</v>
      </c>
      <c r="S28" s="46">
        <f>+'24'!N270</f>
        <v>500</v>
      </c>
      <c r="T28" s="46">
        <f>+'24'!N268</f>
        <v>0</v>
      </c>
      <c r="U28" s="67">
        <f>+'24'!N266</f>
        <v>15</v>
      </c>
      <c r="V28" s="46">
        <f>+'24'!N269</f>
        <v>0</v>
      </c>
      <c r="W28" s="46">
        <f>+'24'!N267</f>
        <v>2040</v>
      </c>
      <c r="X28" s="46">
        <f t="shared" si="7"/>
        <v>1425</v>
      </c>
      <c r="Y28" s="46">
        <f>+'24'!N272</f>
        <v>1425</v>
      </c>
      <c r="Z28" s="47">
        <f t="shared" si="3"/>
        <v>0</v>
      </c>
      <c r="AA28" s="98" t="s">
        <v>1368</v>
      </c>
      <c r="AB28" s="47">
        <f t="shared" si="4"/>
        <v>3465</v>
      </c>
      <c r="AC28" s="58">
        <f t="shared" si="5"/>
        <v>3465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+'25'!N265</f>
        <v>4110</v>
      </c>
      <c r="S29" s="46">
        <f>+'25'!N270</f>
        <v>715</v>
      </c>
      <c r="T29" s="46">
        <f>+'25'!N268</f>
        <v>0</v>
      </c>
      <c r="U29" s="67">
        <f>+'25'!N266</f>
        <v>15</v>
      </c>
      <c r="V29" s="46">
        <f>+'25'!N269</f>
        <v>0</v>
      </c>
      <c r="W29" s="46">
        <f>+'25'!N267</f>
        <v>2265</v>
      </c>
      <c r="X29" s="46">
        <f t="shared" si="7"/>
        <v>1115</v>
      </c>
      <c r="Y29" s="46">
        <f>+'25'!N272</f>
        <v>1115</v>
      </c>
      <c r="Z29" s="47">
        <f t="shared" si="3"/>
        <v>0</v>
      </c>
      <c r="AA29" s="47" t="s">
        <v>1369</v>
      </c>
      <c r="AB29" s="47">
        <f t="shared" si="4"/>
        <v>3380</v>
      </c>
      <c r="AC29" s="58">
        <f t="shared" si="5"/>
        <v>3380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+'26'!N265</f>
        <v>2935</v>
      </c>
      <c r="S30" s="46">
        <f>+'26'!N270</f>
        <v>190</v>
      </c>
      <c r="T30" s="46">
        <f>+'26'!N268</f>
        <v>0</v>
      </c>
      <c r="U30" s="67">
        <f>+'26'!N266</f>
        <v>15</v>
      </c>
      <c r="V30" s="46">
        <f>+'26'!N269</f>
        <v>0</v>
      </c>
      <c r="W30" s="46">
        <f>+'26'!N267</f>
        <v>690</v>
      </c>
      <c r="X30" s="46">
        <f t="shared" si="7"/>
        <v>2040</v>
      </c>
      <c r="Y30" s="46">
        <f>+'26'!N272</f>
        <v>2040</v>
      </c>
      <c r="Z30" s="47">
        <f t="shared" si="3"/>
        <v>0</v>
      </c>
      <c r="AA30" s="47" t="s">
        <v>1363</v>
      </c>
      <c r="AB30" s="47">
        <f t="shared" si="4"/>
        <v>2730</v>
      </c>
      <c r="AC30" s="58">
        <f t="shared" si="5"/>
        <v>2730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109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9500</v>
      </c>
      <c r="N31" s="19"/>
      <c r="O31" s="119">
        <v>34.64</v>
      </c>
      <c r="P31" s="79">
        <f t="shared" si="2"/>
        <v>3290.8</v>
      </c>
      <c r="Q31" s="45">
        <v>27</v>
      </c>
      <c r="R31" s="46">
        <f>+'27'!N265</f>
        <v>1620</v>
      </c>
      <c r="S31" s="46">
        <f>+'27'!N270</f>
        <v>100</v>
      </c>
      <c r="T31" s="46">
        <f>+'27'!N268</f>
        <v>0</v>
      </c>
      <c r="U31" s="67">
        <f>+'27'!N266</f>
        <v>15</v>
      </c>
      <c r="V31" s="46">
        <f>+'27'!N269</f>
        <v>0</v>
      </c>
      <c r="W31" s="46">
        <f>+'27'!N267</f>
        <v>630</v>
      </c>
      <c r="X31" s="46">
        <f t="shared" si="7"/>
        <v>875</v>
      </c>
      <c r="Y31" s="46">
        <f>+'27'!N272</f>
        <v>875</v>
      </c>
      <c r="Z31" s="47">
        <f t="shared" si="3"/>
        <v>0</v>
      </c>
      <c r="AA31" s="47" t="s">
        <v>1364</v>
      </c>
      <c r="AB31" s="47">
        <f t="shared" si="4"/>
        <v>1505</v>
      </c>
      <c r="AC31" s="58">
        <f t="shared" si="5"/>
        <v>1505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18</v>
      </c>
      <c r="G32" s="43">
        <f t="shared" si="0"/>
        <v>19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90">
        <v>46.37</v>
      </c>
      <c r="P32" s="79">
        <f t="shared" si="2"/>
        <v>788.29</v>
      </c>
      <c r="Q32" s="45">
        <v>28</v>
      </c>
      <c r="R32" s="46">
        <f>+'28'!N265</f>
        <v>3855</v>
      </c>
      <c r="S32" s="46">
        <f>+'28'!N270</f>
        <v>540</v>
      </c>
      <c r="T32" s="46">
        <f>+'28'!N268</f>
        <v>0</v>
      </c>
      <c r="U32" s="67">
        <f>+'28'!N266</f>
        <v>15</v>
      </c>
      <c r="V32" s="46">
        <f>+'28'!N269</f>
        <v>0</v>
      </c>
      <c r="W32" s="46">
        <f>+'28'!N267</f>
        <v>1240</v>
      </c>
      <c r="X32" s="46">
        <f t="shared" si="7"/>
        <v>2060</v>
      </c>
      <c r="Y32" s="46">
        <f>+'28'!N272</f>
        <v>2060</v>
      </c>
      <c r="Z32" s="47">
        <f t="shared" si="3"/>
        <v>0</v>
      </c>
      <c r="AA32" s="47" t="s">
        <v>1365</v>
      </c>
      <c r="AB32" s="47">
        <f t="shared" si="4"/>
        <v>3300</v>
      </c>
      <c r="AC32" s="58">
        <f t="shared" si="5"/>
        <v>3300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+'29'!N265</f>
        <v>1250</v>
      </c>
      <c r="S33" s="46">
        <f>+'29'!N270</f>
        <v>300</v>
      </c>
      <c r="T33" s="46">
        <f>+'28'!N268</f>
        <v>0</v>
      </c>
      <c r="U33" s="67">
        <f>+'29'!N266</f>
        <v>15</v>
      </c>
      <c r="V33" s="46">
        <f>+'29'!N269</f>
        <v>0</v>
      </c>
      <c r="W33" s="46">
        <f>+'29'!N267</f>
        <v>135</v>
      </c>
      <c r="X33" s="46">
        <f t="shared" ref="X33" si="8">+R33-S33-T33-U33-V33-W33</f>
        <v>800</v>
      </c>
      <c r="Y33" s="46">
        <f>+'29'!N272</f>
        <v>800</v>
      </c>
      <c r="Z33" s="47">
        <f t="shared" ref="Z33" si="9">+Y33-X33</f>
        <v>0</v>
      </c>
      <c r="AA33" s="47" t="s">
        <v>1366</v>
      </c>
      <c r="AB33" s="47">
        <f t="shared" si="4"/>
        <v>935</v>
      </c>
      <c r="AC33" s="58">
        <f t="shared" si="5"/>
        <v>935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+'30'!N265</f>
        <v>3800</v>
      </c>
      <c r="S34" s="46">
        <f>+'30'!N270</f>
        <v>325</v>
      </c>
      <c r="T34" s="46">
        <f>+'30'!N268</f>
        <v>0</v>
      </c>
      <c r="U34" s="67">
        <f>+'30'!N266</f>
        <v>15</v>
      </c>
      <c r="V34" s="46">
        <f>+'30'!N269</f>
        <v>0</v>
      </c>
      <c r="W34" s="46">
        <f>+'30'!N267</f>
        <v>1280</v>
      </c>
      <c r="X34" s="46">
        <f t="shared" si="7"/>
        <v>2180</v>
      </c>
      <c r="Y34" s="46">
        <f>+'30'!N272</f>
        <v>2180</v>
      </c>
      <c r="Z34" s="47">
        <f t="shared" si="3"/>
        <v>0</v>
      </c>
      <c r="AA34" s="98" t="s">
        <v>1367</v>
      </c>
      <c r="AB34" s="47">
        <f t="shared" si="4"/>
        <v>3460</v>
      </c>
      <c r="AC34" s="58">
        <f t="shared" si="5"/>
        <v>3460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18</v>
      </c>
      <c r="G35" s="43">
        <f t="shared" si="0"/>
        <v>18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2340</v>
      </c>
      <c r="N35" s="19"/>
      <c r="O35" s="90">
        <v>40.799999999999997</v>
      </c>
      <c r="P35" s="79">
        <f t="shared" si="2"/>
        <v>734.4</v>
      </c>
      <c r="Q35" s="45">
        <v>31</v>
      </c>
      <c r="R35" s="46">
        <f>+'31.'!N265</f>
        <v>3630</v>
      </c>
      <c r="S35" s="46">
        <f>+'31.'!N270</f>
        <v>0</v>
      </c>
      <c r="T35" s="46">
        <f>+'31'!N231</f>
        <v>0</v>
      </c>
      <c r="U35" s="67">
        <f>+'31.'!N266</f>
        <v>15</v>
      </c>
      <c r="V35" s="46">
        <f>+'31'!N232</f>
        <v>0</v>
      </c>
      <c r="W35" s="46">
        <f>+'31.'!N267</f>
        <v>1780</v>
      </c>
      <c r="X35" s="46">
        <f>+R35-S35-T35-U35-V35-W35</f>
        <v>1835</v>
      </c>
      <c r="Y35" s="46">
        <f>+'31.'!N272</f>
        <v>1835</v>
      </c>
      <c r="Z35" s="47">
        <f t="shared" si="3"/>
        <v>0</v>
      </c>
      <c r="AA35" s="98" t="s">
        <v>1368</v>
      </c>
      <c r="AB35" s="47">
        <f t="shared" si="4"/>
        <v>3615</v>
      </c>
      <c r="AC35" s="58">
        <f t="shared" si="5"/>
        <v>3615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94062</v>
      </c>
      <c r="S36" s="48">
        <f t="shared" si="10"/>
        <v>10487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39175</v>
      </c>
      <c r="X36" s="48">
        <f t="shared" si="10"/>
        <v>43935</v>
      </c>
      <c r="Y36" s="48">
        <f t="shared" si="10"/>
        <v>43935</v>
      </c>
      <c r="Z36" s="48">
        <f t="shared" si="10"/>
        <v>0</v>
      </c>
      <c r="AA36" s="48">
        <f t="shared" si="10"/>
        <v>0</v>
      </c>
      <c r="AB36" s="48">
        <f>SUM(AB5:AB35)</f>
        <v>83110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90">
        <v>27.84</v>
      </c>
      <c r="P39" s="79">
        <f t="shared" si="2"/>
        <v>501.12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950</v>
      </c>
      <c r="N40" s="19"/>
      <c r="O40" s="90">
        <v>27.12</v>
      </c>
      <c r="P40" s="79">
        <f t="shared" si="2"/>
        <v>515.28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14</v>
      </c>
      <c r="G41" s="43">
        <f t="shared" si="0"/>
        <v>14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500</v>
      </c>
      <c r="N41" s="19"/>
      <c r="O41" s="90">
        <v>15.42</v>
      </c>
      <c r="P41" s="79">
        <f t="shared" si="2"/>
        <v>154.19999999999999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10</v>
      </c>
      <c r="G42" s="43">
        <f t="shared" si="0"/>
        <v>10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10</v>
      </c>
      <c r="L42" s="15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245</v>
      </c>
      <c r="N42" s="17" t="s">
        <v>1431</v>
      </c>
      <c r="O42" s="90">
        <v>15.55</v>
      </c>
      <c r="P42" s="79">
        <f t="shared" si="2"/>
        <v>155.5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10</v>
      </c>
      <c r="G43" s="43">
        <f t="shared" si="0"/>
        <v>10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10</v>
      </c>
      <c r="L43" s="15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250</v>
      </c>
      <c r="N43" s="17" t="s">
        <v>1431</v>
      </c>
      <c r="O43" s="90">
        <v>15.31</v>
      </c>
      <c r="P43" s="79">
        <f t="shared" si="2"/>
        <v>153.1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10</v>
      </c>
      <c r="G44" s="43">
        <f t="shared" si="0"/>
        <v>10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10</v>
      </c>
      <c r="L44" s="15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250</v>
      </c>
      <c r="N44" s="17" t="s">
        <v>1431</v>
      </c>
      <c r="O44" s="90">
        <v>15.31</v>
      </c>
      <c r="P44" s="79">
        <f t="shared" si="2"/>
        <v>153.1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119">
        <v>17.78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19">
        <v>17.989999999999998</v>
      </c>
      <c r="P47" s="79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19">
        <v>18.32</v>
      </c>
      <c r="P48" s="79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119">
        <v>20.059999999999999</v>
      </c>
      <c r="P49" s="79">
        <f t="shared" si="2"/>
        <v>100.3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19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450</v>
      </c>
      <c r="N53" s="19"/>
      <c r="O53" s="119">
        <v>16.37</v>
      </c>
      <c r="P53" s="79">
        <f t="shared" si="2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10</v>
      </c>
      <c r="G56" s="43">
        <f t="shared" si="0"/>
        <v>14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5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119">
        <v>28.31</v>
      </c>
      <c r="P56" s="79">
        <f t="shared" si="2"/>
        <v>198.17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19">
        <v>31.29</v>
      </c>
      <c r="P57" s="79">
        <f t="shared" si="2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10</v>
      </c>
      <c r="G58" s="43">
        <f t="shared" si="0"/>
        <v>10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7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9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19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4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18</v>
      </c>
      <c r="G72" s="43">
        <f t="shared" si="0"/>
        <v>19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17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850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19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2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50</v>
      </c>
      <c r="G77" s="43">
        <f t="shared" si="0"/>
        <v>52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2450</v>
      </c>
      <c r="N77" s="19"/>
      <c r="O77" s="90">
        <v>25.15</v>
      </c>
      <c r="P77" s="79">
        <f t="shared" si="12"/>
        <v>1232.3499999999999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5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2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13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715</v>
      </c>
      <c r="N81" s="19"/>
      <c r="O81" s="90">
        <v>11.58</v>
      </c>
      <c r="P81" s="79">
        <f t="shared" si="12"/>
        <v>150.54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2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13</v>
      </c>
      <c r="G112" s="43">
        <f t="shared" si="13"/>
        <v>16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8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800</v>
      </c>
      <c r="N112" s="19"/>
      <c r="O112" s="119">
        <v>34.25</v>
      </c>
      <c r="P112" s="79">
        <f t="shared" si="12"/>
        <v>274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23</v>
      </c>
      <c r="G113" s="43">
        <f t="shared" si="13"/>
        <v>33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1540</v>
      </c>
      <c r="N113" s="19"/>
      <c r="O113" s="119">
        <v>22.55</v>
      </c>
      <c r="P113" s="79">
        <f t="shared" si="12"/>
        <v>631.4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1260</v>
      </c>
      <c r="N115" s="19"/>
      <c r="O115" s="90">
        <v>23.61</v>
      </c>
      <c r="P115" s="79">
        <f t="shared" si="12"/>
        <v>495.81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23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1500</v>
      </c>
      <c r="N116" s="19"/>
      <c r="O116" s="90">
        <v>13.03</v>
      </c>
      <c r="P116" s="79">
        <f t="shared" si="12"/>
        <v>195.45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6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330</v>
      </c>
      <c r="N117" s="19"/>
      <c r="O117" s="90">
        <v>11.91</v>
      </c>
      <c r="P117" s="79">
        <f t="shared" si="12"/>
        <v>71.460000000000008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10</v>
      </c>
      <c r="G127" s="43">
        <f t="shared" si="13"/>
        <v>10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10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250</v>
      </c>
      <c r="N127" s="19"/>
      <c r="O127" s="90">
        <v>13.67</v>
      </c>
      <c r="P127" s="79">
        <f t="shared" si="12"/>
        <v>136.69999999999999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10</v>
      </c>
      <c r="G128" s="43">
        <f t="shared" si="13"/>
        <v>10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10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250</v>
      </c>
      <c r="N128" s="19"/>
      <c r="O128" s="90">
        <v>11.48</v>
      </c>
      <c r="P128" s="79">
        <f t="shared" si="12"/>
        <v>114.80000000000001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12</v>
      </c>
      <c r="G131" s="43">
        <f t="shared" si="13"/>
        <v>14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90">
        <v>9.91</v>
      </c>
      <c r="P131" s="79">
        <f t="shared" si="12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21</v>
      </c>
      <c r="G132" s="43">
        <f t="shared" si="13"/>
        <v>22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1260</v>
      </c>
      <c r="N132" s="19"/>
      <c r="O132" s="90">
        <v>16.690000000000001</v>
      </c>
      <c r="P132" s="79">
        <f t="shared" si="12"/>
        <v>350.49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46</v>
      </c>
      <c r="G133" s="43">
        <f t="shared" si="13"/>
        <v>48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1750</v>
      </c>
      <c r="N133" s="19"/>
      <c r="O133" s="90">
        <v>24.21</v>
      </c>
      <c r="P133" s="79">
        <f t="shared" si="12"/>
        <v>847.35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8"/>
        <v>42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1750</v>
      </c>
      <c r="N175" s="19"/>
      <c r="O175" s="119">
        <v>23.02</v>
      </c>
      <c r="P175" s="79">
        <f t="shared" si="19"/>
        <v>805.69999999999993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90">
        <v>63</v>
      </c>
      <c r="P185" s="79">
        <f t="shared" si="1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60</v>
      </c>
      <c r="G194" s="43">
        <f t="shared" si="18"/>
        <v>73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7920</v>
      </c>
      <c r="N194" s="19"/>
      <c r="O194" s="90">
        <v>73</v>
      </c>
      <c r="P194" s="79">
        <f t="shared" si="19"/>
        <v>4818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22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45</v>
      </c>
      <c r="G196" s="43">
        <f t="shared" si="18"/>
        <v>67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53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6360</v>
      </c>
      <c r="N196" s="19"/>
      <c r="O196" s="90">
        <v>73</v>
      </c>
      <c r="P196" s="79">
        <f t="shared" si="19"/>
        <v>3869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35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1100</v>
      </c>
      <c r="N205" s="19"/>
      <c r="O205" s="90">
        <v>40</v>
      </c>
      <c r="P205" s="79">
        <f t="shared" si="19"/>
        <v>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27</v>
      </c>
      <c r="G208" s="43">
        <f t="shared" si="18"/>
        <v>28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1200</v>
      </c>
      <c r="N208" s="19"/>
      <c r="O208" s="90">
        <v>33</v>
      </c>
      <c r="P208" s="79">
        <f t="shared" si="19"/>
        <v>792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45</v>
      </c>
      <c r="G209" s="43">
        <f t="shared" si="18"/>
        <v>46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7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39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4680</v>
      </c>
      <c r="N209" s="19"/>
      <c r="O209" s="90">
        <v>83</v>
      </c>
      <c r="P209" s="79">
        <f t="shared" si="19"/>
        <v>3237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1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2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61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46">
        <f>+ยกมา!J251</f>
        <v>4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4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140</v>
      </c>
      <c r="N251" s="19"/>
      <c r="O251" s="90"/>
      <c r="P251" s="79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20</v>
      </c>
      <c r="G252" s="43">
        <f t="shared" si="25"/>
        <v>20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10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200</v>
      </c>
      <c r="N252" s="17" t="s">
        <v>1431</v>
      </c>
      <c r="O252" s="18"/>
      <c r="P252" s="79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12</v>
      </c>
      <c r="G253" s="43">
        <f t="shared" si="25"/>
        <v>12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6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6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147</v>
      </c>
      <c r="N253" s="19"/>
      <c r="O253" s="90"/>
      <c r="P253" s="79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2</v>
      </c>
      <c r="G254" s="43">
        <f t="shared" si="25"/>
        <v>2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20</v>
      </c>
      <c r="N254" s="19"/>
      <c r="O254" s="90"/>
      <c r="P254" s="79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3">
        <f t="shared" si="25"/>
        <v>3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40</v>
      </c>
      <c r="N255" s="19"/>
      <c r="O255" s="90"/>
      <c r="P255" s="79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110044</v>
      </c>
      <c r="C256" s="19" t="s">
        <v>1427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3">
        <f t="shared" si="25"/>
        <v>3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3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105</v>
      </c>
      <c r="N256" s="19"/>
      <c r="O256" s="90"/>
      <c r="P256" s="79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20049130</v>
      </c>
      <c r="C257" s="19" t="s">
        <v>715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3</v>
      </c>
      <c r="G257" s="43">
        <f t="shared" si="25"/>
        <v>3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3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35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8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20051101</v>
      </c>
      <c r="C258" s="19" t="s">
        <v>1442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3</v>
      </c>
      <c r="G258" s="43">
        <f t="shared" si="25"/>
        <v>3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1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2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70</v>
      </c>
      <c r="N258" s="19"/>
      <c r="O258" s="90"/>
      <c r="P258" s="79">
        <f t="shared" si="2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20059796</v>
      </c>
      <c r="C259" s="19" t="s">
        <v>1443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3</v>
      </c>
      <c r="G259" s="43">
        <f t="shared" si="25"/>
        <v>3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3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>
        <v>22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20060974</v>
      </c>
      <c r="C260" s="19" t="s">
        <v>1444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3</v>
      </c>
      <c r="G260" s="43">
        <f t="shared" si="25"/>
        <v>3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3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>
        <v>35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8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8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ht="24" customHeight="1" x14ac:dyDescent="0.55000000000000004">
      <c r="A262" s="10"/>
      <c r="B262" s="10"/>
      <c r="C262" s="19"/>
      <c r="D262" s="10"/>
      <c r="E262" s="46">
        <f>+ยกมา!J246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ref="G262" si="29">+E262+F262</f>
        <v>0</v>
      </c>
      <c r="H262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s="49" customFormat="1" ht="25.5" customHeight="1" x14ac:dyDescent="0.55000000000000004">
      <c r="A263" s="133" t="s">
        <v>223</v>
      </c>
      <c r="B263" s="134"/>
      <c r="C263" s="134"/>
      <c r="D263" s="135"/>
      <c r="E263" s="142" t="s">
        <v>239</v>
      </c>
      <c r="F263" s="143"/>
      <c r="G263" s="136" t="s">
        <v>224</v>
      </c>
      <c r="H263" s="137"/>
      <c r="I263" s="138"/>
      <c r="J263" s="144" t="s">
        <v>225</v>
      </c>
      <c r="K263" s="144"/>
      <c r="L263" s="144"/>
      <c r="M263" s="51">
        <f>SUM(M5:M262)</f>
        <v>94062</v>
      </c>
      <c r="N263" s="52" t="s">
        <v>219</v>
      </c>
      <c r="O263" s="2"/>
      <c r="P263" s="2"/>
      <c r="Q263" s="50"/>
      <c r="R263" s="58"/>
      <c r="S263" s="5"/>
      <c r="T263" s="5"/>
      <c r="U263" s="5"/>
      <c r="V263" s="5"/>
      <c r="W263" s="5"/>
      <c r="X263" s="5"/>
      <c r="Y263" s="5"/>
      <c r="Z263" s="2"/>
      <c r="AA263" s="2"/>
      <c r="AB263" s="2"/>
      <c r="AC263" s="50"/>
    </row>
    <row r="264" spans="1:29" s="50" customFormat="1" ht="24.75" customHeight="1" x14ac:dyDescent="0.55000000000000004">
      <c r="A264" s="145" t="s">
        <v>226</v>
      </c>
      <c r="B264" s="146"/>
      <c r="C264" s="151">
        <f>+M266</f>
        <v>94062</v>
      </c>
      <c r="D264" s="152"/>
      <c r="E264" s="53" t="s">
        <v>227</v>
      </c>
      <c r="F264" s="54">
        <f>+M263</f>
        <v>94062</v>
      </c>
      <c r="G264" s="55" t="s">
        <v>217</v>
      </c>
      <c r="H264" s="160">
        <f>SUM(U36)</f>
        <v>465</v>
      </c>
      <c r="I264" s="161"/>
      <c r="J264" s="156"/>
      <c r="K264" s="156"/>
      <c r="L264" s="156"/>
      <c r="M264" s="57"/>
      <c r="N264" s="57">
        <f>+W36</f>
        <v>39175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45"/>
      <c r="B265" s="146"/>
      <c r="C265" s="151"/>
      <c r="D265" s="152"/>
      <c r="E265" s="53" t="s">
        <v>228</v>
      </c>
      <c r="F265" s="54">
        <f>N266</f>
        <v>10487</v>
      </c>
      <c r="G265" s="55"/>
      <c r="H265" s="160">
        <v>0</v>
      </c>
      <c r="I265" s="161"/>
      <c r="J265" s="156" t="s">
        <v>229</v>
      </c>
      <c r="K265" s="156"/>
      <c r="L265" s="156"/>
      <c r="M265" s="57">
        <f>-T36</f>
        <v>0</v>
      </c>
      <c r="N265" s="57" t="s">
        <v>228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47" t="s">
        <v>10</v>
      </c>
      <c r="B266" s="148"/>
      <c r="C266" s="151">
        <f>+F265</f>
        <v>10487</v>
      </c>
      <c r="D266" s="152"/>
      <c r="E266" s="53"/>
      <c r="F266" s="54"/>
      <c r="G266" s="55" t="s">
        <v>230</v>
      </c>
      <c r="H266" s="160">
        <f>+V36</f>
        <v>0</v>
      </c>
      <c r="I266" s="161"/>
      <c r="J266" s="157" t="s">
        <v>231</v>
      </c>
      <c r="K266" s="158"/>
      <c r="L266" s="159"/>
      <c r="M266" s="57">
        <f>+M263-M264</f>
        <v>94062</v>
      </c>
      <c r="N266" s="59">
        <f>+S36</f>
        <v>10487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49" t="s">
        <v>232</v>
      </c>
      <c r="B267" s="150"/>
      <c r="C267" s="151">
        <f>+C264-C266</f>
        <v>83575</v>
      </c>
      <c r="D267" s="152"/>
      <c r="E267" s="53" t="s">
        <v>232</v>
      </c>
      <c r="F267" s="54">
        <f>+F264-F265</f>
        <v>83575</v>
      </c>
      <c r="G267" s="55" t="s">
        <v>233</v>
      </c>
      <c r="H267" s="160">
        <f>SUM(H264:H266)</f>
        <v>465</v>
      </c>
      <c r="I267" s="161"/>
      <c r="J267" s="156" t="s">
        <v>206</v>
      </c>
      <c r="K267" s="156"/>
      <c r="L267" s="156"/>
      <c r="M267" s="57">
        <f>H267</f>
        <v>465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234</v>
      </c>
      <c r="F268" s="54">
        <v>100000</v>
      </c>
      <c r="J268" s="139" t="s">
        <v>208</v>
      </c>
      <c r="K268" s="140"/>
      <c r="L268" s="141"/>
      <c r="M268" s="57">
        <f>M266-M267-N264-N266</f>
        <v>43935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235</v>
      </c>
      <c r="F269" s="54">
        <f>F267-F268</f>
        <v>-16425</v>
      </c>
      <c r="J269" s="139" t="s">
        <v>209</v>
      </c>
      <c r="K269" s="140"/>
      <c r="L269" s="141"/>
      <c r="M269" s="57">
        <f>+Y36</f>
        <v>43935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236</v>
      </c>
      <c r="F270" s="54">
        <v>0</v>
      </c>
      <c r="J270" s="139" t="s">
        <v>210</v>
      </c>
      <c r="K270" s="140"/>
      <c r="L270" s="141"/>
      <c r="M270" s="57">
        <v>0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ht="24.75" customHeight="1" thickBot="1" x14ac:dyDescent="0.6">
      <c r="A271" s="60"/>
      <c r="B271" s="117"/>
      <c r="C271" s="60"/>
      <c r="D271" s="60"/>
      <c r="E271" s="100" t="s">
        <v>1370</v>
      </c>
      <c r="F271" s="101">
        <v>100</v>
      </c>
      <c r="J271" s="162" t="s">
        <v>211</v>
      </c>
      <c r="K271" s="162"/>
      <c r="L271" s="162"/>
      <c r="M271" s="61">
        <f>+M269-M268</f>
        <v>0</v>
      </c>
      <c r="N271" s="66"/>
    </row>
    <row r="272" spans="1:29" ht="24.75" customHeight="1" thickBot="1" x14ac:dyDescent="0.6">
      <c r="H272" s="153" t="s">
        <v>237</v>
      </c>
      <c r="I272" s="154"/>
      <c r="J272" s="154"/>
      <c r="K272" s="154"/>
      <c r="L272" s="154"/>
      <c r="M272" s="154"/>
      <c r="N272" s="155"/>
    </row>
    <row r="273" spans="6:6" x14ac:dyDescent="0.55000000000000004">
      <c r="F273" s="23"/>
    </row>
  </sheetData>
  <autoFilter ref="A4:AC272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2:N272"/>
    <mergeCell ref="J264:L264"/>
    <mergeCell ref="J265:L265"/>
    <mergeCell ref="J266:L266"/>
    <mergeCell ref="J267:L267"/>
    <mergeCell ref="J268:L268"/>
    <mergeCell ref="J269:L269"/>
    <mergeCell ref="H267:I267"/>
    <mergeCell ref="H264:I264"/>
    <mergeCell ref="H265:I265"/>
    <mergeCell ref="H266:I266"/>
    <mergeCell ref="J271:L271"/>
    <mergeCell ref="A263:D263"/>
    <mergeCell ref="G263:I263"/>
    <mergeCell ref="J270:L270"/>
    <mergeCell ref="E263:F263"/>
    <mergeCell ref="J263:L263"/>
    <mergeCell ref="A264:B264"/>
    <mergeCell ref="A266:B266"/>
    <mergeCell ref="A267:B267"/>
    <mergeCell ref="C264:D264"/>
    <mergeCell ref="C265:D265"/>
    <mergeCell ref="C266:D266"/>
    <mergeCell ref="C267:D267"/>
    <mergeCell ref="A265:B265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9"/>
  <sheetViews>
    <sheetView zoomScale="80" zoomScaleNormal="80" workbookViewId="0">
      <pane xSplit="10" ySplit="4" topLeftCell="K242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C254" sqref="C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9</v>
      </c>
      <c r="F5" s="71"/>
      <c r="G5" s="46">
        <f t="shared" ref="G5" si="0">E5+F5</f>
        <v>9</v>
      </c>
      <c r="H5" s="78">
        <v>0</v>
      </c>
      <c r="I5" s="76">
        <v>0</v>
      </c>
      <c r="J5" s="46">
        <f t="shared" ref="J5" si="1">+G5-H5-K5-I5</f>
        <v>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34</v>
      </c>
      <c r="F6" s="71"/>
      <c r="G6" s="46">
        <f t="shared" ref="G6:G26" si="2">E6+F6</f>
        <v>34</v>
      </c>
      <c r="H6" s="78">
        <v>0</v>
      </c>
      <c r="I6" s="76">
        <v>0</v>
      </c>
      <c r="J6" s="46">
        <f t="shared" ref="J6:J26" si="3">+G6-H6-K6-I6</f>
        <v>34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</v>
      </c>
      <c r="F18" s="71"/>
      <c r="G18" s="46">
        <f t="shared" si="2"/>
        <v>1</v>
      </c>
      <c r="H18" s="78">
        <v>0</v>
      </c>
      <c r="I18" s="76">
        <v>0</v>
      </c>
      <c r="J18" s="46">
        <f t="shared" si="3"/>
        <v>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1</v>
      </c>
      <c r="F21" s="71"/>
      <c r="G21" s="46">
        <f t="shared" si="2"/>
        <v>1</v>
      </c>
      <c r="H21" s="78">
        <v>0</v>
      </c>
      <c r="I21" s="76">
        <v>0</v>
      </c>
      <c r="J21" s="46">
        <f t="shared" si="3"/>
        <v>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18</v>
      </c>
      <c r="F22" s="71"/>
      <c r="G22" s="46">
        <f t="shared" si="2"/>
        <v>18</v>
      </c>
      <c r="H22" s="78">
        <v>0</v>
      </c>
      <c r="I22" s="76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/>
      <c r="G24" s="46">
        <f t="shared" si="2"/>
        <v>11</v>
      </c>
      <c r="H24" s="78">
        <v>0</v>
      </c>
      <c r="I24" s="76">
        <v>0</v>
      </c>
      <c r="J24" s="46">
        <f t="shared" si="3"/>
        <v>11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</v>
      </c>
      <c r="F28" s="71"/>
      <c r="G28" s="46">
        <f t="shared" si="7"/>
        <v>2</v>
      </c>
      <c r="H28" s="78">
        <v>0</v>
      </c>
      <c r="I28" s="76">
        <v>0</v>
      </c>
      <c r="J28" s="46">
        <f t="shared" si="8"/>
        <v>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19</v>
      </c>
      <c r="F31" s="71"/>
      <c r="G31" s="46">
        <f t="shared" si="7"/>
        <v>19</v>
      </c>
      <c r="H31" s="78">
        <v>0</v>
      </c>
      <c r="I31" s="76">
        <v>0</v>
      </c>
      <c r="J31" s="46">
        <f t="shared" si="8"/>
        <v>19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</v>
      </c>
      <c r="F32" s="71"/>
      <c r="G32" s="46">
        <f t="shared" si="7"/>
        <v>1</v>
      </c>
      <c r="H32" s="78">
        <v>0</v>
      </c>
      <c r="I32" s="76">
        <v>0</v>
      </c>
      <c r="J32" s="46">
        <f t="shared" si="8"/>
        <v>1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4</v>
      </c>
      <c r="F56" s="71"/>
      <c r="G56" s="46">
        <f t="shared" si="7"/>
        <v>4</v>
      </c>
      <c r="H56" s="78">
        <v>0</v>
      </c>
      <c r="I56" s="76">
        <v>0</v>
      </c>
      <c r="J56" s="46">
        <f t="shared" si="8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1</v>
      </c>
      <c r="F72" s="71"/>
      <c r="G72" s="46">
        <f t="shared" si="7"/>
        <v>1</v>
      </c>
      <c r="H72" s="78">
        <v>0</v>
      </c>
      <c r="I72" s="76">
        <v>0</v>
      </c>
      <c r="J72" s="46">
        <f t="shared" si="8"/>
        <v>1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</v>
      </c>
      <c r="F112" s="71"/>
      <c r="G112" s="46">
        <f t="shared" si="25"/>
        <v>3</v>
      </c>
      <c r="H112" s="78">
        <v>0</v>
      </c>
      <c r="I112" s="76">
        <v>0</v>
      </c>
      <c r="J112" s="46">
        <f t="shared" si="2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5"/>
        <v>6</v>
      </c>
      <c r="H115" s="78">
        <v>0</v>
      </c>
      <c r="I115" s="76">
        <v>0</v>
      </c>
      <c r="J115" s="46">
        <f t="shared" si="26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5</v>
      </c>
      <c r="F117" s="71"/>
      <c r="G117" s="46">
        <f t="shared" si="25"/>
        <v>5</v>
      </c>
      <c r="H117" s="78">
        <v>0</v>
      </c>
      <c r="I117" s="76">
        <v>0</v>
      </c>
      <c r="J117" s="46">
        <f t="shared" si="26"/>
        <v>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1</v>
      </c>
      <c r="F132" s="71"/>
      <c r="G132" s="46">
        <f t="shared" si="25"/>
        <v>1</v>
      </c>
      <c r="H132" s="78">
        <v>0</v>
      </c>
      <c r="I132" s="76">
        <v>0</v>
      </c>
      <c r="J132" s="46">
        <f t="shared" si="26"/>
        <v>1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2" si="36">+L177*K177</f>
        <v>0</v>
      </c>
      <c r="N177" s="17" t="s">
        <v>16</v>
      </c>
      <c r="O177" s="18"/>
      <c r="P177" s="23">
        <f t="shared" ref="P177:P262" si="37">SUM(M177-O177)</f>
        <v>0</v>
      </c>
      <c r="Q177" s="90"/>
      <c r="R177" s="43">
        <f t="shared" ref="R177:R26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13</v>
      </c>
      <c r="F194" s="71"/>
      <c r="G194" s="46">
        <f t="shared" si="32"/>
        <v>13</v>
      </c>
      <c r="H194" s="78">
        <v>0</v>
      </c>
      <c r="I194" s="76">
        <v>0</v>
      </c>
      <c r="J194" s="46">
        <f t="shared" si="33"/>
        <v>13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22</v>
      </c>
      <c r="F196" s="71"/>
      <c r="G196" s="46">
        <f t="shared" si="32"/>
        <v>22</v>
      </c>
      <c r="H196" s="78">
        <v>0</v>
      </c>
      <c r="I196" s="76">
        <v>0</v>
      </c>
      <c r="J196" s="46">
        <f t="shared" si="33"/>
        <v>22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</v>
      </c>
      <c r="F205" s="71"/>
      <c r="G205" s="46">
        <f t="shared" si="32"/>
        <v>5</v>
      </c>
      <c r="H205" s="78">
        <v>0</v>
      </c>
      <c r="I205" s="76">
        <v>0</v>
      </c>
      <c r="J205" s="46">
        <f t="shared" si="33"/>
        <v>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</v>
      </c>
      <c r="F208" s="71"/>
      <c r="G208" s="46">
        <f t="shared" si="32"/>
        <v>1</v>
      </c>
      <c r="H208" s="78">
        <v>0</v>
      </c>
      <c r="I208" s="76">
        <v>0</v>
      </c>
      <c r="J208" s="46">
        <f t="shared" si="33"/>
        <v>1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2" si="48">E231+F231</f>
        <v>0</v>
      </c>
      <c r="H231" s="78">
        <v>0</v>
      </c>
      <c r="I231" s="76">
        <v>0</v>
      </c>
      <c r="J231" s="46">
        <f t="shared" ref="J231:J262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v>4</v>
      </c>
      <c r="F251" s="71"/>
      <c r="G251" s="46">
        <f t="shared" si="48"/>
        <v>4</v>
      </c>
      <c r="H251" s="78">
        <v>0</v>
      </c>
      <c r="I251" s="76">
        <v>0</v>
      </c>
      <c r="J251" s="46">
        <f t="shared" si="49"/>
        <v>4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8"/>
        <v>0</v>
      </c>
      <c r="H257" s="78">
        <v>0</v>
      </c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8"/>
        <v>0</v>
      </c>
      <c r="H259" s="78">
        <v>0</v>
      </c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8"/>
        <v>0</v>
      </c>
      <c r="H260" s="78">
        <v>0</v>
      </c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8"/>
        <v>0</v>
      </c>
      <c r="H261" s="78">
        <v>0</v>
      </c>
      <c r="I261" s="76">
        <v>0</v>
      </c>
      <c r="J261" s="46">
        <f t="shared" ref="J261" si="64">+G261-H261-K261-I261</f>
        <v>0</v>
      </c>
      <c r="K261" s="72"/>
      <c r="L261" s="20"/>
      <c r="M261" s="65">
        <f t="shared" ref="M261" si="65">+L261*K261</f>
        <v>0</v>
      </c>
      <c r="N261" s="17" t="s">
        <v>16</v>
      </c>
      <c r="O261" s="18"/>
      <c r="P261" s="23">
        <f t="shared" ref="P261" si="66">SUM(M261-O261)</f>
        <v>0</v>
      </c>
      <c r="Q261" s="90"/>
      <c r="R261" s="43">
        <f t="shared" ref="R261" si="67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"/>
      <c r="E263" s="24"/>
      <c r="F263" s="25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0</v>
      </c>
      <c r="S263" s="75"/>
    </row>
    <row r="264" spans="1:19" ht="25.5" customHeight="1" x14ac:dyDescent="0.5">
      <c r="A264" s="1"/>
      <c r="E264" s="24"/>
      <c r="F264" s="25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31"/>
      <c r="G265" s="31"/>
      <c r="J265" s="31"/>
      <c r="K265" s="32"/>
      <c r="L265" s="95" t="s">
        <v>202</v>
      </c>
      <c r="M265" s="95"/>
      <c r="N265" s="33">
        <f>SUM(M5:M264)</f>
        <v>0</v>
      </c>
    </row>
    <row r="266" spans="1:19" ht="25.5" x14ac:dyDescent="0.55000000000000004">
      <c r="A266" s="1"/>
      <c r="E266" s="3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E268" s="3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3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31"/>
      <c r="G271" s="31"/>
      <c r="J271" s="31"/>
      <c r="L271" s="34" t="s">
        <v>208</v>
      </c>
      <c r="M271" s="35"/>
      <c r="N271" s="33">
        <f>N265-N266-N267-N269-N270</f>
        <v>0</v>
      </c>
    </row>
    <row r="272" spans="1:19" ht="25.5" x14ac:dyDescent="0.55000000000000004">
      <c r="A272" s="1"/>
      <c r="E272" s="31"/>
      <c r="G272" s="31"/>
      <c r="J272" s="31"/>
      <c r="L272" s="34" t="s">
        <v>209</v>
      </c>
      <c r="M272" s="35"/>
      <c r="N272" s="37"/>
    </row>
    <row r="273" spans="1:14" ht="25.5" x14ac:dyDescent="0.55000000000000004">
      <c r="A273" s="1"/>
      <c r="E273" s="3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9"/>
  <sheetViews>
    <sheetView zoomScale="70" zoomScaleNormal="70" workbookViewId="0">
      <pane xSplit="10" ySplit="4" topLeftCell="M251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H268" sqref="H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2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50</v>
      </c>
      <c r="P5" s="120">
        <f>SUM(M5-O5)</f>
        <v>300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19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0">
        <f t="shared" si="4"/>
        <v>200</v>
      </c>
      <c r="Q22" s="119">
        <v>27.98</v>
      </c>
      <c r="R22" s="43">
        <f t="shared" si="3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4"/>
        <v>200</v>
      </c>
      <c r="Q28" s="119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0">
        <f t="shared" si="4"/>
        <v>400</v>
      </c>
      <c r="Q31" s="119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9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1" si="46">E231+F231</f>
        <v>0</v>
      </c>
      <c r="H231" s="78">
        <v>0</v>
      </c>
      <c r="I231" s="76">
        <v>0</v>
      </c>
      <c r="J231" s="46">
        <f t="shared" ref="J231:J261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+ยกมา!J251</f>
        <v>4</v>
      </c>
      <c r="F251" s="71"/>
      <c r="G251" s="46">
        <f t="shared" si="48"/>
        <v>4</v>
      </c>
      <c r="H251" s="78">
        <v>0</v>
      </c>
      <c r="I251" s="76">
        <v>0</v>
      </c>
      <c r="J251" s="46">
        <f t="shared" si="49"/>
        <v>2</v>
      </c>
      <c r="K251" s="72">
        <v>2</v>
      </c>
      <c r="L251" s="20">
        <v>35</v>
      </c>
      <c r="M251" s="65">
        <f t="shared" si="34"/>
        <v>70</v>
      </c>
      <c r="N251" s="17" t="s">
        <v>16</v>
      </c>
      <c r="O251" s="18"/>
      <c r="P251" s="120">
        <f t="shared" si="35"/>
        <v>70</v>
      </c>
      <c r="Q251" s="90"/>
      <c r="R251" s="43">
        <f t="shared" si="36"/>
        <v>0</v>
      </c>
    </row>
    <row r="252" spans="1:18" ht="24" customHeight="1" x14ac:dyDescent="0.55000000000000004">
      <c r="A252" s="10"/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1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ref="G260" si="59">E260+F260</f>
        <v>0</v>
      </c>
      <c r="H260" s="78">
        <v>0</v>
      </c>
      <c r="I260" s="76">
        <v>0</v>
      </c>
      <c r="J260" s="46">
        <f t="shared" ref="J260" si="60">+G260-H260-K260-I260</f>
        <v>0</v>
      </c>
      <c r="K260" s="72"/>
      <c r="L260" s="20"/>
      <c r="M260" s="65">
        <f t="shared" ref="M260" si="61">+L260*K260</f>
        <v>0</v>
      </c>
      <c r="N260" s="17" t="s">
        <v>16</v>
      </c>
      <c r="O260" s="18"/>
      <c r="P260" s="23">
        <f t="shared" ref="P260" si="62">SUM(M260-O260)</f>
        <v>0</v>
      </c>
      <c r="Q260" s="90"/>
      <c r="R260" s="43">
        <f t="shared" ref="R260" si="63">+K260*Q260</f>
        <v>0</v>
      </c>
    </row>
    <row r="261" spans="1:21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6"/>
        <v>0</v>
      </c>
      <c r="H261" s="78">
        <v>0</v>
      </c>
      <c r="I261" s="76">
        <v>0</v>
      </c>
      <c r="J261" s="46">
        <f t="shared" si="47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1" ht="24" customHeight="1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ref="G262" si="64">E262+F262</f>
        <v>0</v>
      </c>
      <c r="H262" s="78">
        <v>0</v>
      </c>
      <c r="I262" s="76">
        <v>0</v>
      </c>
      <c r="J262" s="46">
        <f t="shared" ref="J262" si="65">+G262-H262-K262-I262</f>
        <v>0</v>
      </c>
      <c r="K262" s="72"/>
      <c r="L262" s="20"/>
      <c r="M262" s="65">
        <f t="shared" ref="M262" si="66">+L262*K262</f>
        <v>0</v>
      </c>
      <c r="N262" s="17" t="s">
        <v>16</v>
      </c>
      <c r="O262" s="18"/>
      <c r="P262" s="23">
        <f t="shared" ref="P262" si="67">SUM(M262-O262)</f>
        <v>0</v>
      </c>
      <c r="Q262" s="90"/>
      <c r="R262" s="43">
        <f t="shared" ref="R262" si="68">+K262*Q262</f>
        <v>0</v>
      </c>
    </row>
    <row r="263" spans="1:21" ht="25.5" x14ac:dyDescent="0.55000000000000004">
      <c r="A263" s="1"/>
      <c r="E263" s="24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1000.0699999999999</v>
      </c>
      <c r="S263" s="75"/>
    </row>
    <row r="264" spans="1:21" ht="25.5" customHeight="1" x14ac:dyDescent="0.5">
      <c r="A264" s="1"/>
      <c r="E264" s="24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1" ht="25.5" x14ac:dyDescent="0.55000000000000004">
      <c r="A265" s="1"/>
      <c r="E265" s="24"/>
      <c r="F265" s="1"/>
      <c r="G265" s="31"/>
      <c r="J265" s="31"/>
      <c r="K265" s="32"/>
      <c r="L265" s="95" t="s">
        <v>202</v>
      </c>
      <c r="M265" s="95"/>
      <c r="N265" s="33">
        <f>SUM(M5:M264)</f>
        <v>2755</v>
      </c>
    </row>
    <row r="266" spans="1:21" ht="25.5" x14ac:dyDescent="0.55000000000000004">
      <c r="A266" s="1"/>
      <c r="E266" s="24"/>
      <c r="F266" s="1"/>
      <c r="G266" s="31"/>
      <c r="J266" s="31"/>
      <c r="L266" s="34" t="s">
        <v>203</v>
      </c>
      <c r="M266" s="35"/>
      <c r="N266" s="36">
        <v>15</v>
      </c>
    </row>
    <row r="267" spans="1:21" ht="25.5" x14ac:dyDescent="0.55000000000000004">
      <c r="A267" s="1"/>
      <c r="E267" s="24"/>
      <c r="F267" s="1"/>
      <c r="G267" s="31"/>
      <c r="J267" s="31"/>
      <c r="L267" s="34" t="s">
        <v>204</v>
      </c>
      <c r="M267" s="35"/>
      <c r="N267" s="36">
        <f>SUM(O267:AF267)</f>
        <v>1295</v>
      </c>
      <c r="O267" s="2">
        <v>65</v>
      </c>
      <c r="P267" s="2">
        <v>150</v>
      </c>
      <c r="Q267" s="2">
        <v>170</v>
      </c>
      <c r="R267" s="2">
        <v>160</v>
      </c>
      <c r="S267" s="2">
        <v>100</v>
      </c>
      <c r="T267" s="2">
        <v>270</v>
      </c>
      <c r="U267" s="2">
        <v>380</v>
      </c>
    </row>
    <row r="268" spans="1:21" ht="25.5" x14ac:dyDescent="0.55000000000000004">
      <c r="A268" s="1"/>
      <c r="E268" s="24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24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24"/>
      <c r="F270" s="1"/>
      <c r="G270" s="31"/>
      <c r="J270" s="31"/>
      <c r="L270" s="34" t="s">
        <v>207</v>
      </c>
      <c r="M270" s="35"/>
      <c r="N270" s="37">
        <f>SUM(O5:O263)</f>
        <v>375</v>
      </c>
    </row>
    <row r="271" spans="1:21" ht="25.5" x14ac:dyDescent="0.55000000000000004">
      <c r="A271" s="1"/>
      <c r="E271" s="24"/>
      <c r="F271" s="1"/>
      <c r="G271" s="31"/>
      <c r="J271" s="31"/>
      <c r="L271" s="34" t="s">
        <v>208</v>
      </c>
      <c r="M271" s="35"/>
      <c r="N271" s="33">
        <f>N265-N266-N267-N269-N270</f>
        <v>1070</v>
      </c>
    </row>
    <row r="272" spans="1:21" ht="25.5" x14ac:dyDescent="0.55000000000000004">
      <c r="A272" s="1"/>
      <c r="E272" s="24"/>
      <c r="F272" s="1"/>
      <c r="G272" s="31"/>
      <c r="J272" s="31"/>
      <c r="L272" s="34" t="s">
        <v>209</v>
      </c>
      <c r="M272" s="35"/>
      <c r="N272" s="37">
        <v>1070</v>
      </c>
    </row>
    <row r="273" spans="1:14" ht="25.5" x14ac:dyDescent="0.55000000000000004">
      <c r="A273" s="1"/>
      <c r="E273" s="24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24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9"/>
  <sheetViews>
    <sheetView zoomScale="70" zoomScaleNormal="70" workbookViewId="0">
      <pane xSplit="10" ySplit="4" topLeftCell="K246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C267" sqref="C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0">
        <f t="shared" ref="P6:P80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20">
        <f t="shared" si="3"/>
        <v>250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11</v>
      </c>
      <c r="F24" s="71">
        <v>3</v>
      </c>
      <c r="G24" s="46">
        <f t="shared" si="0"/>
        <v>14</v>
      </c>
      <c r="H24" s="78">
        <v>0</v>
      </c>
      <c r="I24" s="76">
        <v>0</v>
      </c>
      <c r="J24" s="46">
        <f t="shared" si="1"/>
        <v>11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0">
        <f t="shared" si="3"/>
        <v>200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0">
        <f t="shared" si="3"/>
        <v>250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+'1'!J42</f>
        <v>0</v>
      </c>
      <c r="F42" s="71">
        <v>10</v>
      </c>
      <c r="G42" s="46">
        <f t="shared" si="5"/>
        <v>10</v>
      </c>
      <c r="H42" s="78">
        <v>0</v>
      </c>
      <c r="I42" s="76">
        <v>0</v>
      </c>
      <c r="J42" s="46">
        <f t="shared" si="6"/>
        <v>8</v>
      </c>
      <c r="K42" s="72">
        <v>2</v>
      </c>
      <c r="L42" s="15">
        <v>25</v>
      </c>
      <c r="M42" s="65">
        <f t="shared" si="2"/>
        <v>50</v>
      </c>
      <c r="N42" s="17" t="s">
        <v>1431</v>
      </c>
      <c r="O42" s="18"/>
      <c r="P42" s="120">
        <f t="shared" si="3"/>
        <v>50</v>
      </c>
      <c r="Q42" s="90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+'1'!J43</f>
        <v>0</v>
      </c>
      <c r="F43" s="71">
        <v>10</v>
      </c>
      <c r="G43" s="46">
        <f t="shared" si="5"/>
        <v>10</v>
      </c>
      <c r="H43" s="78">
        <v>0</v>
      </c>
      <c r="I43" s="76">
        <v>0</v>
      </c>
      <c r="J43" s="46">
        <f t="shared" si="6"/>
        <v>8</v>
      </c>
      <c r="K43" s="72">
        <v>2</v>
      </c>
      <c r="L43" s="15">
        <v>25</v>
      </c>
      <c r="M43" s="65">
        <f>+L43*K43</f>
        <v>50</v>
      </c>
      <c r="N43" s="17" t="s">
        <v>1431</v>
      </c>
      <c r="O43" s="18"/>
      <c r="P43" s="120">
        <f>SUM(M43-O43)</f>
        <v>50</v>
      </c>
      <c r="Q43" s="90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+'1'!J44</f>
        <v>0</v>
      </c>
      <c r="F44" s="71">
        <v>10</v>
      </c>
      <c r="G44" s="46">
        <f t="shared" si="5"/>
        <v>10</v>
      </c>
      <c r="H44" s="78">
        <v>0</v>
      </c>
      <c r="I44" s="76">
        <v>0</v>
      </c>
      <c r="J44" s="46">
        <f t="shared" si="6"/>
        <v>6</v>
      </c>
      <c r="K44" s="72">
        <v>4</v>
      </c>
      <c r="L44" s="15">
        <v>25</v>
      </c>
      <c r="M44" s="65">
        <f t="shared" si="2"/>
        <v>100</v>
      </c>
      <c r="N44" s="17" t="s">
        <v>1431</v>
      </c>
      <c r="O44" s="18"/>
      <c r="P44" s="120">
        <f t="shared" si="3"/>
        <v>100</v>
      </c>
      <c r="Q44" s="90">
        <v>15.31</v>
      </c>
      <c r="R44" s="43">
        <f t="shared" si="4"/>
        <v>61.24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2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0">
        <f>SUM(M56-O56)</f>
        <v>170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0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>
        <v>10</v>
      </c>
      <c r="G127" s="46">
        <f t="shared" si="23"/>
        <v>10</v>
      </c>
      <c r="H127" s="78">
        <v>0</v>
      </c>
      <c r="I127" s="76">
        <v>0</v>
      </c>
      <c r="J127" s="46">
        <f t="shared" si="24"/>
        <v>8</v>
      </c>
      <c r="K127" s="72">
        <v>2</v>
      </c>
      <c r="L127" s="22">
        <v>25</v>
      </c>
      <c r="M127" s="65">
        <f t="shared" si="7"/>
        <v>50</v>
      </c>
      <c r="N127" s="17" t="s">
        <v>1431</v>
      </c>
      <c r="O127" s="18"/>
      <c r="P127" s="120">
        <f t="shared" si="8"/>
        <v>50</v>
      </c>
      <c r="Q127" s="90">
        <v>13.67</v>
      </c>
      <c r="R127" s="43">
        <f t="shared" si="9"/>
        <v>27.34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>
        <v>10</v>
      </c>
      <c r="G128" s="46">
        <f t="shared" si="23"/>
        <v>10</v>
      </c>
      <c r="H128" s="78">
        <v>0</v>
      </c>
      <c r="I128" s="76">
        <v>0</v>
      </c>
      <c r="J128" s="46">
        <f t="shared" si="24"/>
        <v>8</v>
      </c>
      <c r="K128" s="72">
        <v>2</v>
      </c>
      <c r="L128" s="22">
        <v>25</v>
      </c>
      <c r="M128" s="65">
        <f t="shared" si="7"/>
        <v>50</v>
      </c>
      <c r="N128" s="17" t="s">
        <v>1431</v>
      </c>
      <c r="O128" s="18"/>
      <c r="P128" s="120">
        <f t="shared" si="8"/>
        <v>50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>
        <v>2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</v>
      </c>
      <c r="F133" s="71">
        <v>13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1428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8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0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6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0" si="40">E231+F231</f>
        <v>0</v>
      </c>
      <c r="H231" s="78">
        <v>0</v>
      </c>
      <c r="I231" s="76">
        <v>0</v>
      </c>
      <c r="J231" s="46">
        <f t="shared" ref="J231:J26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+'1'!J251</f>
        <v>2</v>
      </c>
      <c r="F251" s="71"/>
      <c r="G251" s="46">
        <f t="shared" si="47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+'1'!J260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2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2" ht="25.5" x14ac:dyDescent="0.55000000000000004">
      <c r="A260" s="10">
        <v>254</v>
      </c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2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22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60">E262+F262</f>
        <v>0</v>
      </c>
      <c r="H262" s="78">
        <v>0</v>
      </c>
      <c r="I262" s="76">
        <v>0</v>
      </c>
      <c r="J262" s="46">
        <f t="shared" ref="J262" si="61">+G262-H262-K262-I262</f>
        <v>0</v>
      </c>
      <c r="K262" s="72"/>
      <c r="L262" s="20"/>
      <c r="M262" s="65">
        <f t="shared" ref="M262" si="62">+L262*K262</f>
        <v>0</v>
      </c>
      <c r="N262" s="17" t="s">
        <v>16</v>
      </c>
      <c r="O262" s="18"/>
      <c r="P262" s="23">
        <f t="shared" ref="P262" si="63">SUM(M262-O262)</f>
        <v>0</v>
      </c>
      <c r="Q262" s="90"/>
      <c r="R262" s="43">
        <f t="shared" ref="R262" si="64">+K262*Q262</f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1403.69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3540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930</v>
      </c>
      <c r="O267" s="2">
        <v>100</v>
      </c>
      <c r="P267" s="2">
        <v>65</v>
      </c>
      <c r="Q267" s="88">
        <v>50</v>
      </c>
      <c r="R267" s="2">
        <v>100</v>
      </c>
      <c r="S267" s="2">
        <v>175</v>
      </c>
      <c r="T267" s="2">
        <v>55</v>
      </c>
      <c r="U267" s="2">
        <v>115</v>
      </c>
      <c r="V267" s="2">
        <v>270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540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2055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AA349"/>
  <sheetViews>
    <sheetView zoomScale="70" zoomScaleNormal="70" workbookViewId="0">
      <pane xSplit="10" ySplit="4" topLeftCell="K249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F269" sqref="F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3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100</v>
      </c>
      <c r="P5" s="120">
        <f>SUM(M5-O5)</f>
        <v>250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150</v>
      </c>
      <c r="P6" s="120">
        <f t="shared" ref="P6:P80" si="3">SUM(M6-O6)</f>
        <v>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0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0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200</v>
      </c>
      <c r="P31" s="120">
        <f t="shared" si="3"/>
        <v>500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/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+'2'!J42</f>
        <v>8</v>
      </c>
      <c r="F42" s="71"/>
      <c r="G42" s="46">
        <f t="shared" si="5"/>
        <v>8</v>
      </c>
      <c r="H42" s="78">
        <v>0</v>
      </c>
      <c r="I42" s="76">
        <v>0</v>
      </c>
      <c r="J42" s="46">
        <f t="shared" si="6"/>
        <v>4</v>
      </c>
      <c r="K42" s="72">
        <v>4</v>
      </c>
      <c r="L42" s="15">
        <v>25</v>
      </c>
      <c r="M42" s="65">
        <f t="shared" si="2"/>
        <v>100</v>
      </c>
      <c r="N42" s="17" t="s">
        <v>1431</v>
      </c>
      <c r="O42" s="18"/>
      <c r="P42" s="120">
        <f t="shared" si="3"/>
        <v>100</v>
      </c>
      <c r="Q42" s="90">
        <v>15.55</v>
      </c>
      <c r="R42" s="43">
        <f t="shared" si="4"/>
        <v>62.2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+'2'!J43</f>
        <v>8</v>
      </c>
      <c r="F43" s="71"/>
      <c r="G43" s="46">
        <f t="shared" si="5"/>
        <v>8</v>
      </c>
      <c r="H43" s="78">
        <v>0</v>
      </c>
      <c r="I43" s="76">
        <v>0</v>
      </c>
      <c r="J43" s="46">
        <f t="shared" si="6"/>
        <v>3</v>
      </c>
      <c r="K43" s="72">
        <v>5</v>
      </c>
      <c r="L43" s="15">
        <v>25</v>
      </c>
      <c r="M43" s="65">
        <f>+L43*K43</f>
        <v>125</v>
      </c>
      <c r="N43" s="17" t="s">
        <v>1431</v>
      </c>
      <c r="O43" s="18"/>
      <c r="P43" s="120">
        <f>SUM(M43-O43)</f>
        <v>125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+'2'!J44</f>
        <v>6</v>
      </c>
      <c r="F44" s="71"/>
      <c r="G44" s="46">
        <f t="shared" si="5"/>
        <v>6</v>
      </c>
      <c r="H44" s="78">
        <v>0</v>
      </c>
      <c r="I44" s="76">
        <v>0</v>
      </c>
      <c r="J44" s="46">
        <f t="shared" si="6"/>
        <v>3</v>
      </c>
      <c r="K44" s="72">
        <v>3</v>
      </c>
      <c r="L44" s="15">
        <v>25</v>
      </c>
      <c r="M44" s="65">
        <f t="shared" si="2"/>
        <v>75</v>
      </c>
      <c r="N44" s="17" t="s">
        <v>1431</v>
      </c>
      <c r="O44" s="18"/>
      <c r="P44" s="120">
        <f t="shared" si="3"/>
        <v>75</v>
      </c>
      <c r="Q44" s="90">
        <v>15.31</v>
      </c>
      <c r="R44" s="43">
        <f t="shared" si="4"/>
        <v>45.93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0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20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8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0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8</v>
      </c>
      <c r="F127" s="71"/>
      <c r="G127" s="46">
        <f t="shared" si="23"/>
        <v>8</v>
      </c>
      <c r="H127" s="78">
        <v>0</v>
      </c>
      <c r="I127" s="76">
        <v>0</v>
      </c>
      <c r="J127" s="46">
        <f t="shared" si="24"/>
        <v>4</v>
      </c>
      <c r="K127" s="72">
        <v>4</v>
      </c>
      <c r="L127" s="22">
        <v>25</v>
      </c>
      <c r="M127" s="65">
        <f t="shared" si="7"/>
        <v>100</v>
      </c>
      <c r="N127" s="17" t="s">
        <v>16</v>
      </c>
      <c r="O127" s="18"/>
      <c r="P127" s="120">
        <f t="shared" si="8"/>
        <v>100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2</v>
      </c>
      <c r="K128" s="72">
        <v>6</v>
      </c>
      <c r="L128" s="22">
        <v>25</v>
      </c>
      <c r="M128" s="65">
        <f t="shared" si="7"/>
        <v>150</v>
      </c>
      <c r="N128" s="17" t="s">
        <v>16</v>
      </c>
      <c r="O128" s="18"/>
      <c r="P128" s="120">
        <f t="shared" si="8"/>
        <v>150</v>
      </c>
      <c r="Q128" s="90">
        <v>11.48</v>
      </c>
      <c r="R128" s="43">
        <f t="shared" si="9"/>
        <v>68.88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0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2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>
        <v>110</v>
      </c>
      <c r="P194" s="120">
        <f t="shared" si="35"/>
        <v>610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13</v>
      </c>
      <c r="K196" s="72">
        <v>9</v>
      </c>
      <c r="L196" s="20">
        <v>120</v>
      </c>
      <c r="M196" s="65">
        <f t="shared" si="34"/>
        <v>1080</v>
      </c>
      <c r="N196" s="17" t="s">
        <v>16</v>
      </c>
      <c r="O196" s="18">
        <v>60</v>
      </c>
      <c r="P196" s="120">
        <f t="shared" si="35"/>
        <v>1020</v>
      </c>
      <c r="Q196" s="90">
        <v>73</v>
      </c>
      <c r="R196" s="43">
        <f t="shared" si="36"/>
        <v>657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0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7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7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7" ht="25.5" x14ac:dyDescent="0.55000000000000004">
      <c r="A260" s="10"/>
      <c r="B260" s="10"/>
      <c r="C260" s="19"/>
      <c r="D260" s="10"/>
      <c r="E260" s="64">
        <f>+'2'!J257</f>
        <v>0</v>
      </c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27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7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27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2977.54</v>
      </c>
      <c r="S263" s="75"/>
    </row>
    <row r="264" spans="1:27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7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6580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2760</v>
      </c>
      <c r="O267" s="2">
        <v>100</v>
      </c>
      <c r="P267" s="2">
        <v>250</v>
      </c>
      <c r="Q267" s="88">
        <v>75</v>
      </c>
      <c r="R267" s="2">
        <v>225</v>
      </c>
      <c r="S267" s="2">
        <v>225</v>
      </c>
      <c r="T267" s="2">
        <v>105</v>
      </c>
      <c r="U267" s="2">
        <v>45</v>
      </c>
      <c r="V267" s="2">
        <v>300</v>
      </c>
      <c r="W267" s="2">
        <v>390</v>
      </c>
      <c r="X267" s="2">
        <v>210</v>
      </c>
      <c r="Y267" s="2">
        <v>275</v>
      </c>
      <c r="Z267" s="2">
        <v>240</v>
      </c>
      <c r="AA267" s="2">
        <v>320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7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670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3135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3135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,020.00"/>
        <filter val="100.00"/>
        <filter val="110.00"/>
        <filter val="120.00"/>
        <filter val="125.00"/>
        <filter val="130.00"/>
        <filter val="150.00"/>
        <filter val="165.00"/>
        <filter val="200.00"/>
        <filter val="250"/>
        <filter val="250.00"/>
        <filter val="260.00"/>
        <filter val="400.00"/>
        <filter val="480.00"/>
        <filter val="50.00"/>
        <filter val="500.00"/>
        <filter val="75.00"/>
        <filter val="85.00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9"/>
  <sheetViews>
    <sheetView zoomScale="70" zoomScaleNormal="70" workbookViewId="0">
      <pane xSplit="10" ySplit="4" topLeftCell="L252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C268" sqref="C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350</v>
      </c>
      <c r="P6" s="120">
        <f t="shared" ref="P6:P80" si="3">SUM(M6-O6)</f>
        <v>350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0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18</v>
      </c>
      <c r="F22" s="71"/>
      <c r="G22" s="46">
        <f t="shared" si="0"/>
        <v>18</v>
      </c>
      <c r="H22" s="78">
        <v>1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1435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11</v>
      </c>
      <c r="F24" s="71"/>
      <c r="G24" s="46">
        <f t="shared" si="0"/>
        <v>11</v>
      </c>
      <c r="H24" s="78">
        <v>3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1435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0">
        <f t="shared" si="3"/>
        <v>100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0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+'3'!J42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1431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+'3'!J43</f>
        <v>3</v>
      </c>
      <c r="F43" s="71"/>
      <c r="G43" s="46">
        <f t="shared" si="5"/>
        <v>3</v>
      </c>
      <c r="H43" s="78">
        <v>0</v>
      </c>
      <c r="I43" s="76">
        <v>0</v>
      </c>
      <c r="J43" s="46">
        <f t="shared" si="6"/>
        <v>2</v>
      </c>
      <c r="K43" s="72">
        <v>1</v>
      </c>
      <c r="L43" s="15">
        <v>25</v>
      </c>
      <c r="M43" s="65">
        <f>+L43*K43</f>
        <v>25</v>
      </c>
      <c r="N43" s="17" t="s">
        <v>1431</v>
      </c>
      <c r="O43" s="18">
        <v>5</v>
      </c>
      <c r="P43" s="120">
        <f>SUM(M43-O43)</f>
        <v>20</v>
      </c>
      <c r="Q43" s="90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+'3'!J44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25</v>
      </c>
      <c r="M44" s="65">
        <f t="shared" si="2"/>
        <v>0</v>
      </c>
      <c r="N44" s="17" t="s">
        <v>1431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1435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1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1435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1435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1435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23"/>
        <v>8</v>
      </c>
      <c r="H116" s="78">
        <v>2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1435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25</v>
      </c>
      <c r="M127" s="65">
        <f t="shared" si="7"/>
        <v>0</v>
      </c>
      <c r="N127" s="17" t="s">
        <v>1431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1</v>
      </c>
      <c r="K128" s="72">
        <v>1</v>
      </c>
      <c r="L128" s="22">
        <v>25</v>
      </c>
      <c r="M128" s="65">
        <f t="shared" si="7"/>
        <v>25</v>
      </c>
      <c r="N128" s="17" t="s">
        <v>1431</v>
      </c>
      <c r="O128" s="18">
        <v>5</v>
      </c>
      <c r="P128" s="120">
        <f t="shared" si="8"/>
        <v>20</v>
      </c>
      <c r="Q128" s="90">
        <v>11.48</v>
      </c>
      <c r="R128" s="43">
        <f t="shared" si="9"/>
        <v>11.48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8</v>
      </c>
      <c r="K133" s="72">
        <v>5</v>
      </c>
      <c r="L133" s="20">
        <v>50</v>
      </c>
      <c r="M133" s="65">
        <f t="shared" si="7"/>
        <v>250</v>
      </c>
      <c r="N133" s="17" t="s">
        <v>1431</v>
      </c>
      <c r="O133" s="18">
        <v>150</v>
      </c>
      <c r="P133" s="120">
        <f t="shared" si="8"/>
        <v>100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9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0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0</v>
      </c>
      <c r="K251" s="72">
        <v>2</v>
      </c>
      <c r="L251" s="20">
        <v>35</v>
      </c>
      <c r="M251" s="65">
        <f t="shared" si="34"/>
        <v>70</v>
      </c>
      <c r="N251" s="17" t="s">
        <v>16</v>
      </c>
      <c r="O251" s="18"/>
      <c r="P251" s="120">
        <f t="shared" si="35"/>
        <v>70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0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0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0" ht="25.5" x14ac:dyDescent="0.55000000000000004">
      <c r="A260" s="10">
        <v>253</v>
      </c>
      <c r="B260" s="10"/>
      <c r="C260" s="19"/>
      <c r="D260" s="10"/>
      <c r="E260" s="64">
        <f>+'3'!J260</f>
        <v>0</v>
      </c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20" ht="25.5" x14ac:dyDescent="0.55000000000000004">
      <c r="A261" s="10">
        <v>254</v>
      </c>
      <c r="B261" s="10"/>
      <c r="C261" s="19"/>
      <c r="D261" s="10"/>
      <c r="E261" s="64">
        <f>+'3'!J261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1233.1099999999999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2930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1380</v>
      </c>
      <c r="O267" s="2">
        <v>120</v>
      </c>
      <c r="P267" s="2">
        <v>510</v>
      </c>
      <c r="Q267" s="88">
        <v>130</v>
      </c>
      <c r="R267" s="2">
        <v>160</v>
      </c>
      <c r="S267" s="2">
        <v>220</v>
      </c>
      <c r="T267" s="2">
        <v>240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725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810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810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9"/>
  <sheetViews>
    <sheetView zoomScale="70" zoomScaleNormal="70" workbookViewId="0">
      <pane xSplit="10" ySplit="4" topLeftCell="L243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C266" sqref="C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500</v>
      </c>
      <c r="P6" s="120">
        <f t="shared" ref="P6:P80" si="3">SUM(M6-O6)</f>
        <v>500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>SUM(M11-O11)</f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0">
        <f t="shared" si="3"/>
        <v>400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+'4'!J42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1431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+'4'!J43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1431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+'4'!J44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25</v>
      </c>
      <c r="M44" s="65">
        <f t="shared" si="2"/>
        <v>0</v>
      </c>
      <c r="N44" s="17" t="s">
        <v>1431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39</v>
      </c>
      <c r="M127" s="65">
        <f t="shared" si="7"/>
        <v>0</v>
      </c>
      <c r="N127" s="17" t="s">
        <v>1431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1</v>
      </c>
      <c r="F128" s="71"/>
      <c r="G128" s="46">
        <f t="shared" si="23"/>
        <v>1</v>
      </c>
      <c r="H128" s="78">
        <v>0</v>
      </c>
      <c r="I128" s="76">
        <v>0</v>
      </c>
      <c r="J128" s="46">
        <f t="shared" si="24"/>
        <v>1</v>
      </c>
      <c r="K128" s="72"/>
      <c r="L128" s="22">
        <v>35</v>
      </c>
      <c r="M128" s="65">
        <f t="shared" si="7"/>
        <v>0</v>
      </c>
      <c r="N128" s="17" t="s">
        <v>1431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</v>
      </c>
      <c r="F132" s="71">
        <v>2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8</v>
      </c>
      <c r="F133" s="71">
        <v>3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1431</v>
      </c>
      <c r="O133" s="18">
        <v>30</v>
      </c>
      <c r="P133" s="120">
        <f t="shared" si="8"/>
        <v>20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6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>
        <v>120</v>
      </c>
      <c r="P196" s="120">
        <f t="shared" si="35"/>
        <v>240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</v>
      </c>
      <c r="F205" s="71">
        <v>30</v>
      </c>
      <c r="G205" s="46">
        <f t="shared" si="30"/>
        <v>33</v>
      </c>
      <c r="H205" s="78">
        <v>0</v>
      </c>
      <c r="I205" s="76">
        <v>0</v>
      </c>
      <c r="J205" s="46">
        <f t="shared" si="31"/>
        <v>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2</v>
      </c>
      <c r="F208" s="71">
        <v>3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3" ht="25.5" x14ac:dyDescent="0.55000000000000004">
      <c r="A260" s="10">
        <v>253</v>
      </c>
      <c r="B260" s="10"/>
      <c r="C260" s="19"/>
      <c r="D260" s="10"/>
      <c r="E260" s="64">
        <f>+'4'!J260</f>
        <v>0</v>
      </c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23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3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1085.98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2910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1790</v>
      </c>
      <c r="O267" s="2">
        <v>370</v>
      </c>
      <c r="P267" s="2">
        <v>100</v>
      </c>
      <c r="Q267" s="88">
        <v>100</v>
      </c>
      <c r="R267" s="2">
        <v>320</v>
      </c>
      <c r="S267" s="2">
        <v>100</v>
      </c>
      <c r="T267" s="2">
        <v>200</v>
      </c>
      <c r="U267" s="2">
        <v>300</v>
      </c>
      <c r="V267" s="2">
        <v>100</v>
      </c>
      <c r="W267" s="2">
        <v>200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750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355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355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9"/>
  <sheetViews>
    <sheetView zoomScale="70" zoomScaleNormal="70" workbookViewId="0">
      <pane xSplit="10" ySplit="4" topLeftCell="K244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7" sqref="A257:XFD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500</v>
      </c>
      <c r="P6" s="120">
        <f t="shared" ref="P6:P80" si="3">SUM(M6-O6)</f>
        <v>500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1436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200</v>
      </c>
      <c r="P31" s="120">
        <f t="shared" si="3"/>
        <v>500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+'5'!J42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+'5'!J43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+'5'!J44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1</v>
      </c>
      <c r="F128" s="71"/>
      <c r="G128" s="46">
        <f t="shared" si="23"/>
        <v>1</v>
      </c>
      <c r="H128" s="78">
        <v>0</v>
      </c>
      <c r="I128" s="76">
        <v>0</v>
      </c>
      <c r="J128" s="46">
        <f t="shared" si="24"/>
        <v>1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0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>SUM(M175-O175)</f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3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0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0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0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0" ht="25.5" x14ac:dyDescent="0.55000000000000004">
      <c r="A260" s="10">
        <v>253</v>
      </c>
      <c r="B260" s="10"/>
      <c r="C260" s="19"/>
      <c r="D260" s="10"/>
      <c r="E260" s="64">
        <f>+'5'!J260</f>
        <v>0</v>
      </c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20" ht="25.5" x14ac:dyDescent="0.55000000000000004">
      <c r="A261" s="10">
        <v>254</v>
      </c>
      <c r="B261" s="10"/>
      <c r="C261" s="19"/>
      <c r="D261" s="10"/>
      <c r="E261" s="64">
        <f>+'5'!J261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1503.42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3715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860</v>
      </c>
      <c r="O267" s="2">
        <v>150</v>
      </c>
      <c r="P267" s="2">
        <v>100</v>
      </c>
      <c r="Q267" s="88">
        <v>100</v>
      </c>
      <c r="R267" s="2">
        <v>50</v>
      </c>
      <c r="S267" s="2">
        <v>260</v>
      </c>
      <c r="T267" s="2">
        <v>200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800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2040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2040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9"/>
  <sheetViews>
    <sheetView zoomScale="70" zoomScaleNormal="70" workbookViewId="0">
      <pane xSplit="10" ySplit="4" topLeftCell="K242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7" sqref="A257:XFD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6</v>
      </c>
      <c r="F24" s="71">
        <v>3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+'6'!J42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1431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+'6'!J43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1431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+'6'!J44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25</v>
      </c>
      <c r="M44" s="65">
        <f t="shared" si="2"/>
        <v>0</v>
      </c>
      <c r="N44" s="17" t="s">
        <v>1431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</v>
      </c>
      <c r="F112" s="71">
        <v>3</v>
      </c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5</v>
      </c>
      <c r="F113" s="71">
        <v>10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3</v>
      </c>
      <c r="F116" s="71">
        <v>10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39</v>
      </c>
      <c r="M127" s="65">
        <f t="shared" si="7"/>
        <v>0</v>
      </c>
      <c r="N127" s="17" t="s">
        <v>1431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1</v>
      </c>
      <c r="F128" s="71"/>
      <c r="G128" s="46">
        <f t="shared" si="23"/>
        <v>1</v>
      </c>
      <c r="H128" s="78">
        <v>0</v>
      </c>
      <c r="I128" s="76">
        <v>0</v>
      </c>
      <c r="J128" s="46">
        <f t="shared" si="24"/>
        <v>1</v>
      </c>
      <c r="K128" s="72"/>
      <c r="L128" s="22">
        <v>35</v>
      </c>
      <c r="M128" s="65">
        <f t="shared" si="7"/>
        <v>0</v>
      </c>
      <c r="N128" s="17" t="s">
        <v>1431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>
        <v>10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6</v>
      </c>
      <c r="F196" s="71">
        <v>5</v>
      </c>
      <c r="G196" s="46">
        <f t="shared" si="30"/>
        <v>11</v>
      </c>
      <c r="H196" s="78">
        <v>0</v>
      </c>
      <c r="I196" s="76">
        <v>0</v>
      </c>
      <c r="J196" s="46">
        <f t="shared" si="31"/>
        <v>10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20">
        <f t="shared" si="35"/>
        <v>60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>
        <v>253</v>
      </c>
      <c r="B260" s="10"/>
      <c r="C260" s="19"/>
      <c r="D260" s="10"/>
      <c r="E260" s="64">
        <f>+'6'!J260</f>
        <v>0</v>
      </c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>
        <f>+'6'!J261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287.91000000000003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705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385</v>
      </c>
      <c r="O267" s="2">
        <v>85</v>
      </c>
      <c r="P267" s="2">
        <v>100</v>
      </c>
      <c r="Q267" s="88"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110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195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9"/>
  <sheetViews>
    <sheetView zoomScale="80" zoomScaleNormal="80" workbookViewId="0">
      <pane xSplit="10" ySplit="4" topLeftCell="K249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+'7'!J42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4</v>
      </c>
      <c r="K42" s="72"/>
      <c r="L42" s="15">
        <v>25</v>
      </c>
      <c r="M42" s="65">
        <f t="shared" si="2"/>
        <v>0</v>
      </c>
      <c r="N42" s="17" t="s">
        <v>1431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+'7'!J43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1431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+'7'!J44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3</v>
      </c>
      <c r="K44" s="72"/>
      <c r="L44" s="15">
        <v>25</v>
      </c>
      <c r="M44" s="65">
        <f t="shared" si="2"/>
        <v>0</v>
      </c>
      <c r="N44" s="17" t="s">
        <v>1431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0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4</v>
      </c>
      <c r="K127" s="72"/>
      <c r="L127" s="22">
        <v>39</v>
      </c>
      <c r="M127" s="65">
        <f t="shared" si="7"/>
        <v>0</v>
      </c>
      <c r="N127" s="17" t="s">
        <v>1431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1</v>
      </c>
      <c r="F128" s="71"/>
      <c r="G128" s="46">
        <f t="shared" si="23"/>
        <v>1</v>
      </c>
      <c r="H128" s="78">
        <v>0</v>
      </c>
      <c r="I128" s="76">
        <v>0</v>
      </c>
      <c r="J128" s="46">
        <f t="shared" si="24"/>
        <v>1</v>
      </c>
      <c r="K128" s="72"/>
      <c r="L128" s="22">
        <v>35</v>
      </c>
      <c r="M128" s="65">
        <f t="shared" si="7"/>
        <v>0</v>
      </c>
      <c r="N128" s="17" t="s">
        <v>1431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2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2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2" ht="25.5" x14ac:dyDescent="0.55000000000000004">
      <c r="A259" s="10">
        <v>252</v>
      </c>
      <c r="B259" s="10"/>
      <c r="C259" s="19"/>
      <c r="D259" s="10"/>
      <c r="E259" s="64">
        <f>+'7'!J256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2" ht="25.5" x14ac:dyDescent="0.55000000000000004">
      <c r="A260" s="10">
        <v>253</v>
      </c>
      <c r="B260" s="10"/>
      <c r="C260" s="19"/>
      <c r="D260" s="10"/>
      <c r="E260" s="64"/>
      <c r="F260" s="71"/>
      <c r="G260" s="46">
        <f t="shared" ref="G260" si="54">E260+F260</f>
        <v>0</v>
      </c>
      <c r="H260" s="78">
        <v>0</v>
      </c>
      <c r="I260" s="76">
        <v>0</v>
      </c>
      <c r="J260" s="46">
        <f t="shared" ref="J260" si="55">+G260-H260-K260-I260</f>
        <v>0</v>
      </c>
      <c r="K260" s="72"/>
      <c r="L260" s="20"/>
      <c r="M260" s="65">
        <f t="shared" ref="M260" si="56">+L260*K260</f>
        <v>0</v>
      </c>
      <c r="N260" s="17" t="s">
        <v>16</v>
      </c>
      <c r="O260" s="18"/>
      <c r="P260" s="23">
        <f t="shared" ref="P260" si="57">SUM(M260-O260)</f>
        <v>0</v>
      </c>
      <c r="Q260" s="90"/>
      <c r="R260" s="43">
        <f t="shared" ref="R260" si="58">+K260*Q260</f>
        <v>0</v>
      </c>
    </row>
    <row r="261" spans="1:22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2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662.24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1550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760</v>
      </c>
      <c r="O267" s="2">
        <v>100</v>
      </c>
      <c r="P267" s="2">
        <v>50</v>
      </c>
      <c r="Q267" s="88">
        <v>50</v>
      </c>
      <c r="R267" s="2">
        <v>105</v>
      </c>
      <c r="S267" s="2">
        <v>100</v>
      </c>
      <c r="T267" s="2">
        <v>120</v>
      </c>
      <c r="U267" s="2">
        <v>115</v>
      </c>
      <c r="V267" s="2">
        <v>120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100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675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675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9"/>
  <sheetViews>
    <sheetView zoomScale="80" zoomScaleNormal="80" workbookViewId="0">
      <pane xSplit="10" ySplit="4" topLeftCell="K250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7" sqref="A257:XFD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0">
        <f t="shared" ref="P6:P80" si="3">SUM(M6-O6)</f>
        <v>400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1436</v>
      </c>
      <c r="O15" s="18">
        <v>50</v>
      </c>
      <c r="P15" s="23">
        <f t="shared" si="3"/>
        <v>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12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200</v>
      </c>
      <c r="P22" s="120">
        <f t="shared" si="3"/>
        <v>600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0">
        <f t="shared" si="3"/>
        <v>150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+'8'!J42</f>
        <v>4</v>
      </c>
      <c r="F42" s="71"/>
      <c r="G42" s="46">
        <f t="shared" si="5"/>
        <v>4</v>
      </c>
      <c r="H42" s="78">
        <v>0</v>
      </c>
      <c r="I42" s="76">
        <v>0</v>
      </c>
      <c r="J42" s="46">
        <f t="shared" si="6"/>
        <v>1</v>
      </c>
      <c r="K42" s="72">
        <v>3</v>
      </c>
      <c r="L42" s="15">
        <v>25</v>
      </c>
      <c r="M42" s="65">
        <f t="shared" si="2"/>
        <v>75</v>
      </c>
      <c r="N42" s="17" t="s">
        <v>1431</v>
      </c>
      <c r="O42" s="18">
        <v>30</v>
      </c>
      <c r="P42" s="120">
        <f t="shared" si="3"/>
        <v>45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+'8'!J43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0</v>
      </c>
      <c r="K43" s="72">
        <v>2</v>
      </c>
      <c r="L43" s="15">
        <v>25</v>
      </c>
      <c r="M43" s="65">
        <f>+L43*K43</f>
        <v>50</v>
      </c>
      <c r="N43" s="17" t="s">
        <v>1431</v>
      </c>
      <c r="O43" s="18">
        <v>20</v>
      </c>
      <c r="P43" s="120">
        <f>SUM(M43-O43)</f>
        <v>30</v>
      </c>
      <c r="Q43" s="90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+'8'!J44</f>
        <v>3</v>
      </c>
      <c r="F44" s="71"/>
      <c r="G44" s="46">
        <f t="shared" si="5"/>
        <v>3</v>
      </c>
      <c r="H44" s="78">
        <v>0</v>
      </c>
      <c r="I44" s="76">
        <v>0</v>
      </c>
      <c r="J44" s="46">
        <f t="shared" si="6"/>
        <v>0</v>
      </c>
      <c r="K44" s="72">
        <v>3</v>
      </c>
      <c r="L44" s="15">
        <v>25</v>
      </c>
      <c r="M44" s="65">
        <f t="shared" si="2"/>
        <v>75</v>
      </c>
      <c r="N44" s="17" t="s">
        <v>1431</v>
      </c>
      <c r="O44" s="18">
        <v>30</v>
      </c>
      <c r="P44" s="120">
        <f t="shared" si="3"/>
        <v>45</v>
      </c>
      <c r="Q44" s="90">
        <v>15.31</v>
      </c>
      <c r="R44" s="43">
        <f t="shared" si="4"/>
        <v>45.93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1436</v>
      </c>
      <c r="O53" s="18">
        <v>50</v>
      </c>
      <c r="P53" s="23">
        <f>SUM(M53-O53)</f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0">
        <f>SUM(M56-O56)</f>
        <v>170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0">
        <f t="shared" si="3"/>
        <v>170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0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4</v>
      </c>
      <c r="F127" s="71"/>
      <c r="G127" s="46">
        <f t="shared" si="23"/>
        <v>4</v>
      </c>
      <c r="H127" s="78">
        <v>0</v>
      </c>
      <c r="I127" s="76">
        <v>0</v>
      </c>
      <c r="J127" s="46">
        <f t="shared" si="24"/>
        <v>0</v>
      </c>
      <c r="K127" s="72">
        <v>4</v>
      </c>
      <c r="L127" s="22">
        <v>25</v>
      </c>
      <c r="M127" s="65">
        <f t="shared" si="7"/>
        <v>100</v>
      </c>
      <c r="N127" s="17" t="s">
        <v>1431</v>
      </c>
      <c r="O127" s="18">
        <v>40</v>
      </c>
      <c r="P127" s="120">
        <f t="shared" si="8"/>
        <v>60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1</v>
      </c>
      <c r="F128" s="71"/>
      <c r="G128" s="46">
        <f t="shared" si="23"/>
        <v>1</v>
      </c>
      <c r="H128" s="78">
        <v>0</v>
      </c>
      <c r="I128" s="76">
        <v>0</v>
      </c>
      <c r="J128" s="46">
        <f t="shared" si="24"/>
        <v>0</v>
      </c>
      <c r="K128" s="72">
        <v>1</v>
      </c>
      <c r="L128" s="22">
        <v>25</v>
      </c>
      <c r="M128" s="65">
        <f t="shared" si="7"/>
        <v>25</v>
      </c>
      <c r="N128" s="17" t="s">
        <v>1431</v>
      </c>
      <c r="O128" s="18">
        <v>10</v>
      </c>
      <c r="P128" s="120">
        <f t="shared" si="8"/>
        <v>15</v>
      </c>
      <c r="Q128" s="90">
        <v>11.48</v>
      </c>
      <c r="R128" s="43">
        <f t="shared" si="9"/>
        <v>11.48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5</v>
      </c>
      <c r="F133" s="71">
        <v>3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7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0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+'8'!J252</f>
        <v>0</v>
      </c>
      <c r="F252" s="71">
        <v>20</v>
      </c>
      <c r="G252" s="46">
        <f t="shared" si="40"/>
        <v>20</v>
      </c>
      <c r="H252" s="78">
        <v>0</v>
      </c>
      <c r="I252" s="76">
        <v>0</v>
      </c>
      <c r="J252" s="46">
        <f t="shared" si="43"/>
        <v>20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+'8'!J259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1" ht="25.5" x14ac:dyDescent="0.55000000000000004">
      <c r="A260" s="10">
        <v>253</v>
      </c>
      <c r="B260" s="10"/>
      <c r="C260" s="19"/>
      <c r="D260" s="10"/>
      <c r="E260" s="64">
        <f>+'8'!J260</f>
        <v>0</v>
      </c>
      <c r="F260" s="71"/>
      <c r="G260" s="46">
        <f t="shared" ref="G260" si="53">E260+F260</f>
        <v>0</v>
      </c>
      <c r="H260" s="78">
        <v>0</v>
      </c>
      <c r="I260" s="76">
        <v>0</v>
      </c>
      <c r="J260" s="46">
        <f t="shared" ref="J260" si="54">+G260-H260-K260-I260</f>
        <v>0</v>
      </c>
      <c r="K260" s="72"/>
      <c r="L260" s="20"/>
      <c r="M260" s="65">
        <f t="shared" ref="M260" si="55">+L260*K260</f>
        <v>0</v>
      </c>
      <c r="N260" s="17" t="s">
        <v>16</v>
      </c>
      <c r="O260" s="18"/>
      <c r="P260" s="23">
        <f t="shared" ref="P260" si="56">SUM(M260-O260)</f>
        <v>0</v>
      </c>
      <c r="Q260" s="90"/>
      <c r="R260" s="43">
        <f t="shared" ref="R260" si="57">+K260*Q260</f>
        <v>0</v>
      </c>
    </row>
    <row r="261" spans="1:21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1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8">E262+F262</f>
        <v>0</v>
      </c>
      <c r="H262" s="78">
        <v>0</v>
      </c>
      <c r="I262" s="76">
        <v>0</v>
      </c>
      <c r="J262" s="46">
        <f t="shared" ref="J262" si="59">+G262-H262-K262-I262</f>
        <v>0</v>
      </c>
      <c r="K262" s="72"/>
      <c r="L262" s="20"/>
      <c r="M262" s="65">
        <f t="shared" ref="M262" si="60">+L262*K262</f>
        <v>0</v>
      </c>
      <c r="N262" s="17" t="s">
        <v>16</v>
      </c>
      <c r="O262" s="18"/>
      <c r="P262" s="23">
        <f t="shared" ref="P262" si="61">SUM(M262-O262)</f>
        <v>0</v>
      </c>
      <c r="Q262" s="90"/>
      <c r="R262" s="43">
        <f t="shared" ref="R262" si="62"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1655.27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4115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1330</v>
      </c>
      <c r="O267" s="2">
        <v>250</v>
      </c>
      <c r="P267" s="2">
        <v>510</v>
      </c>
      <c r="Q267" s="88">
        <v>200</v>
      </c>
      <c r="R267" s="2">
        <v>50</v>
      </c>
      <c r="S267" s="2">
        <v>100</v>
      </c>
      <c r="T267" s="2">
        <v>170</v>
      </c>
      <c r="U267" s="2"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720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2050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2050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W349"/>
  <sheetViews>
    <sheetView zoomScale="80" zoomScaleNormal="80" workbookViewId="0">
      <pane xSplit="10" ySplit="4" topLeftCell="K253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7" sqref="A257:XFD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0">
        <f t="shared" si="3"/>
        <v>400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0">
        <f t="shared" si="3"/>
        <v>250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+'9'!J42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0">
        <f t="shared" si="8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3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0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0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5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3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0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+'9'!J252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43"/>
        <v>20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3" ht="25.5" x14ac:dyDescent="0.55000000000000004">
      <c r="A260" s="10">
        <v>253</v>
      </c>
      <c r="B260" s="10"/>
      <c r="C260" s="19"/>
      <c r="D260" s="10"/>
      <c r="E260" s="64">
        <f>+'9'!J260</f>
        <v>0</v>
      </c>
      <c r="F260" s="71"/>
      <c r="G260" s="46">
        <f t="shared" ref="G260" si="53">E260+F260</f>
        <v>0</v>
      </c>
      <c r="H260" s="78">
        <v>0</v>
      </c>
      <c r="I260" s="76">
        <v>0</v>
      </c>
      <c r="J260" s="46">
        <f t="shared" ref="J260" si="54">+G260-H260-K260-I260</f>
        <v>0</v>
      </c>
      <c r="K260" s="72"/>
      <c r="L260" s="20"/>
      <c r="M260" s="65">
        <f t="shared" ref="M260" si="55">+L260*K260</f>
        <v>0</v>
      </c>
      <c r="N260" s="17" t="s">
        <v>16</v>
      </c>
      <c r="O260" s="18"/>
      <c r="P260" s="23">
        <f t="shared" ref="P260" si="56">SUM(M260-O260)</f>
        <v>0</v>
      </c>
      <c r="Q260" s="90"/>
      <c r="R260" s="43">
        <f t="shared" ref="R260" si="57">+K260*Q260</f>
        <v>0</v>
      </c>
    </row>
    <row r="261" spans="1:23" ht="25.5" x14ac:dyDescent="0.55000000000000004">
      <c r="A261" s="10">
        <v>254</v>
      </c>
      <c r="B261" s="10"/>
      <c r="C261" s="19"/>
      <c r="D261" s="10"/>
      <c r="E261" s="64">
        <f>+'9'!J261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3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8">E262+F262</f>
        <v>0</v>
      </c>
      <c r="H262" s="78">
        <v>0</v>
      </c>
      <c r="I262" s="76">
        <v>0</v>
      </c>
      <c r="J262" s="46">
        <f t="shared" ref="J262" si="59">+G262-H262-K262-I262</f>
        <v>0</v>
      </c>
      <c r="K262" s="72"/>
      <c r="L262" s="20"/>
      <c r="M262" s="65">
        <f t="shared" ref="M262" si="60">+L262*K262</f>
        <v>0</v>
      </c>
      <c r="N262" s="17" t="s">
        <v>16</v>
      </c>
      <c r="O262" s="18"/>
      <c r="P262" s="23">
        <f t="shared" ref="P262" si="61">SUM(M262-O262)</f>
        <v>0</v>
      </c>
      <c r="Q262" s="90"/>
      <c r="R262" s="43">
        <f t="shared" ref="R262" si="62"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1898.4399999999998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4620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1400</v>
      </c>
      <c r="O267" s="2">
        <v>50</v>
      </c>
      <c r="P267" s="2">
        <v>100</v>
      </c>
      <c r="Q267" s="88">
        <v>350</v>
      </c>
      <c r="R267" s="2">
        <v>100</v>
      </c>
      <c r="S267" s="2">
        <v>110</v>
      </c>
      <c r="T267" s="2">
        <v>50</v>
      </c>
      <c r="U267" s="2">
        <v>100</v>
      </c>
      <c r="V267" s="2">
        <v>240</v>
      </c>
      <c r="W267" s="2">
        <v>300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250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2955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2955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A349"/>
  <sheetViews>
    <sheetView zoomScale="80" zoomScaleNormal="80" workbookViewId="0">
      <pane xSplit="10" ySplit="4" topLeftCell="K249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9</v>
      </c>
      <c r="F5" s="71">
        <v>20</v>
      </c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13</v>
      </c>
      <c r="F6" s="71">
        <v>40</v>
      </c>
      <c r="G6" s="46">
        <f t="shared" si="0"/>
        <v>53</v>
      </c>
      <c r="H6" s="78">
        <v>0</v>
      </c>
      <c r="I6" s="76">
        <v>0</v>
      </c>
      <c r="J6" s="46">
        <f t="shared" si="1"/>
        <v>48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120">
        <f t="shared" ref="P6:P80" si="3">SUM(M6-O6)</f>
        <v>250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3</v>
      </c>
      <c r="F21" s="71">
        <v>6</v>
      </c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9</v>
      </c>
      <c r="F22" s="71">
        <v>30</v>
      </c>
      <c r="G22" s="46">
        <f t="shared" si="0"/>
        <v>39</v>
      </c>
      <c r="H22" s="78">
        <v>0</v>
      </c>
      <c r="I22" s="76">
        <v>0</v>
      </c>
      <c r="J22" s="46">
        <f t="shared" si="1"/>
        <v>32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0">
        <f t="shared" si="3"/>
        <v>700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</v>
      </c>
      <c r="F24" s="71">
        <v>13</v>
      </c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</v>
      </c>
      <c r="F28" s="71">
        <v>20</v>
      </c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4</v>
      </c>
      <c r="F31" s="71">
        <v>40</v>
      </c>
      <c r="G31" s="46">
        <f t="shared" si="5"/>
        <v>44</v>
      </c>
      <c r="H31" s="78">
        <v>0</v>
      </c>
      <c r="I31" s="76">
        <v>0</v>
      </c>
      <c r="J31" s="46">
        <f t="shared" si="6"/>
        <v>39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>
        <v>4</v>
      </c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1</v>
      </c>
      <c r="F35" s="71">
        <v>4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+'10'!J42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5</v>
      </c>
      <c r="F132" s="71">
        <v>2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8</v>
      </c>
      <c r="F133" s="71">
        <v>5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0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+'10'!J252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43"/>
        <v>18</v>
      </c>
      <c r="K252" s="72">
        <v>2</v>
      </c>
      <c r="L252" s="20">
        <v>20</v>
      </c>
      <c r="M252" s="65">
        <f t="shared" si="34"/>
        <v>40</v>
      </c>
      <c r="N252" s="17" t="s">
        <v>1431</v>
      </c>
      <c r="O252" s="18"/>
      <c r="P252" s="120">
        <f t="shared" si="35"/>
        <v>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7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7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7" ht="25.5" x14ac:dyDescent="0.55000000000000004">
      <c r="A259" s="10">
        <v>252</v>
      </c>
      <c r="B259" s="10"/>
      <c r="C259" s="19"/>
      <c r="D259" s="10"/>
      <c r="E259" s="64">
        <f>+'10'!J256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7" ht="25.5" x14ac:dyDescent="0.55000000000000004">
      <c r="A260" s="10">
        <v>253</v>
      </c>
      <c r="B260" s="10"/>
      <c r="C260" s="19"/>
      <c r="D260" s="10"/>
      <c r="E260" s="64">
        <f>+'10'!J260</f>
        <v>0</v>
      </c>
      <c r="F260" s="71"/>
      <c r="G260" s="46">
        <f t="shared" ref="G260" si="53">E260+F260</f>
        <v>0</v>
      </c>
      <c r="H260" s="78">
        <v>0</v>
      </c>
      <c r="I260" s="76">
        <v>0</v>
      </c>
      <c r="J260" s="46">
        <f t="shared" ref="J260" si="54">+G260-H260-K260-I260</f>
        <v>0</v>
      </c>
      <c r="K260" s="72"/>
      <c r="L260" s="20"/>
      <c r="M260" s="65">
        <f t="shared" ref="M260" si="55">+L260*K260</f>
        <v>0</v>
      </c>
      <c r="N260" s="17" t="s">
        <v>16</v>
      </c>
      <c r="O260" s="18"/>
      <c r="P260" s="23">
        <f t="shared" ref="P260" si="56">SUM(M260-O260)</f>
        <v>0</v>
      </c>
      <c r="Q260" s="90"/>
      <c r="R260" s="43">
        <f t="shared" ref="R260" si="57">+K260*Q260</f>
        <v>0</v>
      </c>
    </row>
    <row r="261" spans="1:27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7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8">E262+F262</f>
        <v>0</v>
      </c>
      <c r="H262" s="78">
        <v>0</v>
      </c>
      <c r="I262" s="76">
        <v>0</v>
      </c>
      <c r="J262" s="46">
        <f t="shared" ref="J262" si="59">+G262-H262-K262-I262</f>
        <v>0</v>
      </c>
      <c r="K262" s="72"/>
      <c r="L262" s="20"/>
      <c r="M262" s="65">
        <f t="shared" ref="M262" si="60">+L262*K262</f>
        <v>0</v>
      </c>
      <c r="N262" s="17" t="s">
        <v>16</v>
      </c>
      <c r="O262" s="18"/>
      <c r="P262" s="23">
        <f t="shared" ref="P262" si="61">SUM(M262-O262)</f>
        <v>0</v>
      </c>
      <c r="Q262" s="90"/>
      <c r="R262" s="43">
        <f t="shared" ref="R262" si="62">+K262*Q262</f>
        <v>0</v>
      </c>
    </row>
    <row r="263" spans="1:27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1794.3399999999997</v>
      </c>
      <c r="S263" s="75"/>
    </row>
    <row r="264" spans="1:27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7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4460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2195</v>
      </c>
      <c r="O267" s="2">
        <v>100</v>
      </c>
      <c r="P267" s="2">
        <v>115</v>
      </c>
      <c r="Q267" s="88">
        <v>85</v>
      </c>
      <c r="R267" s="2">
        <v>120</v>
      </c>
      <c r="S267" s="2">
        <v>50</v>
      </c>
      <c r="T267" s="2">
        <v>245</v>
      </c>
      <c r="U267" s="2">
        <v>100</v>
      </c>
      <c r="V267" s="2">
        <v>500</v>
      </c>
      <c r="W267" s="2">
        <v>105</v>
      </c>
      <c r="X267" s="2">
        <v>270</v>
      </c>
      <c r="Y267" s="2">
        <v>55</v>
      </c>
      <c r="Z267" s="2">
        <v>150</v>
      </c>
      <c r="AA267" s="2">
        <v>300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7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250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2000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AC349"/>
  <sheetViews>
    <sheetView zoomScale="80" zoomScaleNormal="80" workbookViewId="0">
      <pane xSplit="10" ySplit="4" topLeftCell="K249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22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0">
        <f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0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2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>
        <v>85</v>
      </c>
      <c r="P21" s="120">
        <f t="shared" si="3"/>
        <v>340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24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100</v>
      </c>
      <c r="P22" s="120">
        <f t="shared" si="3"/>
        <v>700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8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50</v>
      </c>
      <c r="P24" s="120">
        <f t="shared" si="3"/>
        <v>450</v>
      </c>
      <c r="Q24" s="119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20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>
        <v>325</v>
      </c>
      <c r="P31" s="120">
        <f t="shared" si="3"/>
        <v>1575</v>
      </c>
      <c r="Q31" s="119">
        <v>34.64</v>
      </c>
      <c r="R31" s="43">
        <f t="shared" si="4"/>
        <v>658.16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140</v>
      </c>
      <c r="P32" s="120">
        <f t="shared" si="3"/>
        <v>250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+'11'!J42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0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35</v>
      </c>
      <c r="P62" s="120">
        <f t="shared" si="3"/>
        <v>205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2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/>
      <c r="P77" s="120">
        <f t="shared" si="3"/>
        <v>300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5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0">
        <f t="shared" si="8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0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0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9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0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0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+'11'!J252</f>
        <v>18</v>
      </c>
      <c r="F252" s="71"/>
      <c r="G252" s="46">
        <f t="shared" si="42"/>
        <v>18</v>
      </c>
      <c r="H252" s="78">
        <v>0</v>
      </c>
      <c r="I252" s="76">
        <v>0</v>
      </c>
      <c r="J252" s="46">
        <f t="shared" si="43"/>
        <v>14</v>
      </c>
      <c r="K252" s="72">
        <v>4</v>
      </c>
      <c r="L252" s="20">
        <v>20</v>
      </c>
      <c r="M252" s="65">
        <f t="shared" si="34"/>
        <v>80</v>
      </c>
      <c r="N252" s="17" t="s">
        <v>1431</v>
      </c>
      <c r="O252" s="18"/>
      <c r="P252" s="120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9" ht="25.5" x14ac:dyDescent="0.55000000000000004">
      <c r="A259" s="10">
        <v>252</v>
      </c>
      <c r="B259" s="10"/>
      <c r="C259" s="19"/>
      <c r="D259" s="10"/>
      <c r="E259" s="64">
        <f>+'11'!J259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9" ht="25.5" x14ac:dyDescent="0.55000000000000004">
      <c r="A260" s="10">
        <v>253</v>
      </c>
      <c r="B260" s="10"/>
      <c r="C260" s="19"/>
      <c r="D260" s="10"/>
      <c r="E260" s="64">
        <f>+'11'!J260</f>
        <v>0</v>
      </c>
      <c r="F260" s="71"/>
      <c r="G260" s="46">
        <f t="shared" ref="G260" si="53">E260+F260</f>
        <v>0</v>
      </c>
      <c r="H260" s="78">
        <v>0</v>
      </c>
      <c r="I260" s="76">
        <v>0</v>
      </c>
      <c r="J260" s="46">
        <f t="shared" ref="J260" si="54">+G260-H260-K260-I260</f>
        <v>0</v>
      </c>
      <c r="K260" s="72"/>
      <c r="L260" s="20"/>
      <c r="M260" s="65">
        <f t="shared" ref="M260" si="55">+L260*K260</f>
        <v>0</v>
      </c>
      <c r="N260" s="17" t="s">
        <v>16</v>
      </c>
      <c r="O260" s="18"/>
      <c r="P260" s="23">
        <f t="shared" ref="P260" si="56">SUM(M260-O260)</f>
        <v>0</v>
      </c>
      <c r="Q260" s="90"/>
      <c r="R260" s="43">
        <f t="shared" ref="R260" si="57">+K260*Q260</f>
        <v>0</v>
      </c>
    </row>
    <row r="261" spans="1:29" ht="25.5" x14ac:dyDescent="0.55000000000000004">
      <c r="A261" s="10">
        <v>254</v>
      </c>
      <c r="B261" s="10"/>
      <c r="C261" s="19"/>
      <c r="D261" s="10"/>
      <c r="E261" s="64">
        <f>+'11'!J261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8">E262+F262</f>
        <v>0</v>
      </c>
      <c r="H262" s="78">
        <v>0</v>
      </c>
      <c r="I262" s="76">
        <v>0</v>
      </c>
      <c r="J262" s="46">
        <f t="shared" ref="J262" si="59">+G262-H262-K262-I262</f>
        <v>0</v>
      </c>
      <c r="K262" s="72"/>
      <c r="L262" s="20"/>
      <c r="M262" s="65">
        <f t="shared" ref="M262" si="60">+L262*K262</f>
        <v>0</v>
      </c>
      <c r="N262" s="17" t="s">
        <v>16</v>
      </c>
      <c r="O262" s="18"/>
      <c r="P262" s="23">
        <f t="shared" ref="P262" si="61">SUM(M262-O262)</f>
        <v>0</v>
      </c>
      <c r="Q262" s="90"/>
      <c r="R262" s="43">
        <f t="shared" ref="R262" si="62">+K262*Q262</f>
        <v>0</v>
      </c>
    </row>
    <row r="263" spans="1:2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3066.2799999999993</v>
      </c>
      <c r="S263" s="75"/>
    </row>
    <row r="264" spans="1:29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8295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2615</v>
      </c>
      <c r="O267" s="2">
        <v>350</v>
      </c>
      <c r="P267" s="2">
        <v>135</v>
      </c>
      <c r="Q267" s="88">
        <v>250</v>
      </c>
      <c r="R267" s="2">
        <v>205</v>
      </c>
      <c r="S267" s="2">
        <v>50</v>
      </c>
      <c r="T267" s="2">
        <v>100</v>
      </c>
      <c r="U267" s="2">
        <v>220</v>
      </c>
      <c r="V267" s="2">
        <v>300</v>
      </c>
      <c r="W267" s="2">
        <v>250</v>
      </c>
      <c r="X267" s="2">
        <v>65</v>
      </c>
      <c r="Y267" s="2">
        <v>110</v>
      </c>
      <c r="Z267" s="2">
        <v>330</v>
      </c>
      <c r="AA267" s="2">
        <v>55</v>
      </c>
      <c r="AB267" s="2">
        <v>100</v>
      </c>
      <c r="AC267" s="2">
        <v>95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820</v>
      </c>
    </row>
    <row r="271" spans="1:2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4845</v>
      </c>
    </row>
    <row r="272" spans="1:2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4845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20.00"/>
        <filter val="130.00"/>
        <filter val="135"/>
        <filter val="150.00"/>
        <filter val="165.00"/>
        <filter val="180.00"/>
        <filter val="195.00"/>
        <filter val="200.00"/>
        <filter val="205.00"/>
        <filter val="220.00"/>
        <filter val="300.00"/>
        <filter val="50.00"/>
        <filter val="55.00"/>
        <filter val="700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9"/>
  <sheetViews>
    <sheetView zoomScale="80" zoomScaleNormal="80" workbookViewId="0">
      <pane xSplit="10" ySplit="4" topLeftCell="K248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E268" sqref="E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1436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41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0">
        <f t="shared" si="3"/>
        <v>100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19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35</v>
      </c>
      <c r="P22" s="120">
        <f t="shared" si="3"/>
        <v>465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25</v>
      </c>
      <c r="P24" s="120">
        <f t="shared" si="3"/>
        <v>75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25</v>
      </c>
      <c r="P28" s="120">
        <f t="shared" si="3"/>
        <v>175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25</v>
      </c>
      <c r="P31" s="120">
        <f t="shared" si="3"/>
        <v>175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+'12'!J42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+'12'!J252</f>
        <v>14</v>
      </c>
      <c r="F252" s="71"/>
      <c r="G252" s="46">
        <f t="shared" si="42"/>
        <v>14</v>
      </c>
      <c r="H252" s="78">
        <v>0</v>
      </c>
      <c r="I252" s="76">
        <v>0</v>
      </c>
      <c r="J252" s="46">
        <f t="shared" si="43"/>
        <v>10</v>
      </c>
      <c r="K252" s="72">
        <v>4</v>
      </c>
      <c r="L252" s="20">
        <v>20</v>
      </c>
      <c r="M252" s="65">
        <f t="shared" si="34"/>
        <v>80</v>
      </c>
      <c r="N252" s="17" t="s">
        <v>1431</v>
      </c>
      <c r="O252" s="18"/>
      <c r="P252" s="120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+'12'!J253</f>
        <v>0</v>
      </c>
      <c r="F253" s="71">
        <v>7</v>
      </c>
      <c r="G253" s="46">
        <f t="shared" si="42"/>
        <v>7</v>
      </c>
      <c r="H253" s="78">
        <v>0</v>
      </c>
      <c r="I253" s="76">
        <v>0</v>
      </c>
      <c r="J253" s="46">
        <f t="shared" si="43"/>
        <v>7</v>
      </c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+'12'!J254</f>
        <v>0</v>
      </c>
      <c r="F254" s="71">
        <v>1</v>
      </c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+'12'!J255</f>
        <v>0</v>
      </c>
      <c r="F255" s="71">
        <v>2</v>
      </c>
      <c r="G255" s="46">
        <f t="shared" si="42"/>
        <v>2</v>
      </c>
      <c r="H255" s="78">
        <v>0</v>
      </c>
      <c r="I255" s="76">
        <v>0</v>
      </c>
      <c r="J255" s="46">
        <f t="shared" si="43"/>
        <v>2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>
        <f>+'12'!J259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>
        <f>+'12'!J260</f>
        <v>0</v>
      </c>
      <c r="F260" s="71"/>
      <c r="G260" s="46">
        <f t="shared" ref="G260" si="52">E260+F260</f>
        <v>0</v>
      </c>
      <c r="H260" s="78">
        <v>0</v>
      </c>
      <c r="I260" s="76">
        <v>0</v>
      </c>
      <c r="J260" s="46">
        <f t="shared" ref="J260" si="53">+G260-H260-K260-I260</f>
        <v>0</v>
      </c>
      <c r="K260" s="72"/>
      <c r="L260" s="20"/>
      <c r="M260" s="65">
        <f t="shared" ref="M260" si="54">+L260*K260</f>
        <v>0</v>
      </c>
      <c r="N260" s="17" t="s">
        <v>16</v>
      </c>
      <c r="O260" s="18"/>
      <c r="P260" s="23">
        <f t="shared" ref="P260" si="55">SUM(M260-O260)</f>
        <v>0</v>
      </c>
      <c r="Q260" s="90"/>
      <c r="R260" s="43">
        <f t="shared" ref="R260" si="56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>
        <f>+'12'!J261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7">E262+F262</f>
        <v>0</v>
      </c>
      <c r="H262" s="78">
        <v>0</v>
      </c>
      <c r="I262" s="76">
        <v>0</v>
      </c>
      <c r="J262" s="46">
        <f t="shared" ref="J262" si="58">+G262-H262-K262-I262</f>
        <v>0</v>
      </c>
      <c r="K262" s="72"/>
      <c r="L262" s="20"/>
      <c r="M262" s="65">
        <f t="shared" ref="M262" si="59">+L262*K262</f>
        <v>0</v>
      </c>
      <c r="N262" s="17" t="s">
        <v>16</v>
      </c>
      <c r="O262" s="18"/>
      <c r="P262" s="23">
        <f t="shared" ref="P262" si="60">SUM(M262-O262)</f>
        <v>0</v>
      </c>
      <c r="Q262" s="90"/>
      <c r="R262" s="43">
        <f t="shared" ref="R262" si="61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790.40999999999985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2295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910</v>
      </c>
      <c r="O267" s="2">
        <v>500</v>
      </c>
      <c r="P267" s="2">
        <v>260</v>
      </c>
      <c r="Q267" s="88">
        <v>100</v>
      </c>
      <c r="R267" s="2"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1210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1210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9"/>
  <sheetViews>
    <sheetView zoomScale="80" zoomScaleNormal="80" workbookViewId="0">
      <pane xSplit="10" ySplit="4" topLeftCell="M256" activePane="bottomRight" state="frozen"/>
      <selection activeCell="P249" sqref="P249:P254"/>
      <selection pane="topRight" activeCell="P249" sqref="P249:P254"/>
      <selection pane="bottomLeft" activeCell="P249" sqref="P249:P254"/>
      <selection pane="bottomRight" activeCell="V261" sqref="V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41</v>
      </c>
      <c r="F6" s="71"/>
      <c r="G6" s="46">
        <f t="shared" si="0"/>
        <v>41</v>
      </c>
      <c r="H6" s="78">
        <v>1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1435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1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1435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+'13'!J42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>
        <v>5</v>
      </c>
      <c r="G77" s="46">
        <f t="shared" si="5"/>
        <v>6</v>
      </c>
      <c r="H77" s="78">
        <v>1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1435</v>
      </c>
      <c r="O77" s="18"/>
      <c r="P77" s="120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>
        <v>10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1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0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1435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0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3</v>
      </c>
      <c r="F175" s="71">
        <v>10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1</v>
      </c>
      <c r="F196" s="71">
        <v>10</v>
      </c>
      <c r="G196" s="46">
        <f t="shared" si="30"/>
        <v>11</v>
      </c>
      <c r="H196" s="78">
        <v>0</v>
      </c>
      <c r="I196" s="76">
        <v>0</v>
      </c>
      <c r="J196" s="46">
        <f t="shared" si="31"/>
        <v>11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0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+'13'!J252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+'13'!J253</f>
        <v>7</v>
      </c>
      <c r="F253" s="71"/>
      <c r="G253" s="46">
        <f t="shared" si="42"/>
        <v>7</v>
      </c>
      <c r="H253" s="78">
        <v>0</v>
      </c>
      <c r="I253" s="76">
        <v>0</v>
      </c>
      <c r="J253" s="46">
        <f t="shared" si="43"/>
        <v>6</v>
      </c>
      <c r="K253" s="72">
        <v>1</v>
      </c>
      <c r="L253" s="20">
        <v>20</v>
      </c>
      <c r="M253" s="65">
        <f t="shared" ref="M253" si="50">+L253*K253</f>
        <v>20</v>
      </c>
      <c r="N253" s="17" t="s">
        <v>16</v>
      </c>
      <c r="O253" s="18"/>
      <c r="P253" s="120">
        <f t="shared" si="35"/>
        <v>20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+'13'!J254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+'13'!J255</f>
        <v>2</v>
      </c>
      <c r="F255" s="71"/>
      <c r="G255" s="46">
        <f t="shared" si="42"/>
        <v>2</v>
      </c>
      <c r="H255" s="78">
        <v>0</v>
      </c>
      <c r="I255" s="76">
        <v>0</v>
      </c>
      <c r="J255" s="46">
        <f t="shared" si="43"/>
        <v>1</v>
      </c>
      <c r="K255" s="72">
        <v>1</v>
      </c>
      <c r="L255" s="20">
        <v>20</v>
      </c>
      <c r="M255" s="65">
        <f t="shared" si="34"/>
        <v>20</v>
      </c>
      <c r="N255" s="17" t="s">
        <v>16</v>
      </c>
      <c r="O255" s="18"/>
      <c r="P255" s="120">
        <f t="shared" si="35"/>
        <v>20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+'13'!J259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3" ht="25.5" x14ac:dyDescent="0.55000000000000004">
      <c r="A260" s="10">
        <v>253</v>
      </c>
      <c r="B260" s="10"/>
      <c r="C260" s="19"/>
      <c r="D260" s="10"/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23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3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5">E262+F262</f>
        <v>0</v>
      </c>
      <c r="H262" s="78">
        <v>0</v>
      </c>
      <c r="I262" s="76">
        <v>0</v>
      </c>
      <c r="J262" s="46">
        <f t="shared" ref="J262" si="56">+G262-H262-K262-I262</f>
        <v>0</v>
      </c>
      <c r="K262" s="72"/>
      <c r="L262" s="20"/>
      <c r="M262" s="65">
        <f t="shared" ref="M262" si="57">+L262*K262</f>
        <v>0</v>
      </c>
      <c r="N262" s="17" t="s">
        <v>16</v>
      </c>
      <c r="O262" s="18"/>
      <c r="P262" s="23">
        <f t="shared" ref="P262" si="58">SUM(M262-O262)</f>
        <v>0</v>
      </c>
      <c r="Q262" s="90"/>
      <c r="R262" s="43">
        <f t="shared" ref="R262" si="59"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1030.2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2345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1660</v>
      </c>
      <c r="O267" s="2">
        <v>300</v>
      </c>
      <c r="P267" s="2">
        <v>50</v>
      </c>
      <c r="Q267" s="88">
        <v>100</v>
      </c>
      <c r="R267" s="2">
        <v>260</v>
      </c>
      <c r="S267" s="2">
        <v>50</v>
      </c>
      <c r="T267" s="2">
        <v>560</v>
      </c>
      <c r="U267" s="2">
        <v>100</v>
      </c>
      <c r="V267" s="2">
        <v>200</v>
      </c>
      <c r="W267" s="2">
        <v>40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50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620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620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Y349"/>
  <sheetViews>
    <sheetView zoomScale="80" zoomScaleNormal="80" workbookViewId="0">
      <pane xSplit="10" ySplit="4" topLeftCell="L252" activePane="bottomRight" state="frozen"/>
      <selection activeCell="N257" sqref="N257"/>
      <selection pane="topRight" activeCell="N257" sqref="N257"/>
      <selection pane="bottomLeft" activeCell="N257" sqref="N257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+'14'!J42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0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4</v>
      </c>
      <c r="K196" s="72">
        <v>7</v>
      </c>
      <c r="L196" s="20">
        <v>120</v>
      </c>
      <c r="M196" s="65">
        <f t="shared" si="34"/>
        <v>840</v>
      </c>
      <c r="N196" s="17" t="s">
        <v>16</v>
      </c>
      <c r="O196" s="18"/>
      <c r="P196" s="120">
        <f t="shared" si="35"/>
        <v>840</v>
      </c>
      <c r="Q196" s="90">
        <v>73</v>
      </c>
      <c r="R196" s="43">
        <f t="shared" si="36"/>
        <v>511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+'14'!J252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+'14'!J253</f>
        <v>6</v>
      </c>
      <c r="F253" s="71"/>
      <c r="G253" s="46">
        <f t="shared" si="42"/>
        <v>6</v>
      </c>
      <c r="H253" s="78">
        <v>0</v>
      </c>
      <c r="I253" s="76">
        <v>0</v>
      </c>
      <c r="J253" s="46">
        <f t="shared" si="43"/>
        <v>5</v>
      </c>
      <c r="K253" s="72">
        <v>1</v>
      </c>
      <c r="L253" s="20">
        <v>29</v>
      </c>
      <c r="M253" s="65">
        <f t="shared" ref="M253" si="50">+L253*K253</f>
        <v>29</v>
      </c>
      <c r="N253" s="17" t="s">
        <v>16</v>
      </c>
      <c r="O253" s="18">
        <v>9</v>
      </c>
      <c r="P253" s="120">
        <f t="shared" si="35"/>
        <v>20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+'14'!J254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+'14'!J255</f>
        <v>1</v>
      </c>
      <c r="F255" s="71"/>
      <c r="G255" s="46">
        <f t="shared" si="42"/>
        <v>1</v>
      </c>
      <c r="H255" s="78">
        <v>0</v>
      </c>
      <c r="I255" s="76">
        <v>0</v>
      </c>
      <c r="J255" s="46">
        <f t="shared" si="43"/>
        <v>1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5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5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5" ht="25.5" x14ac:dyDescent="0.55000000000000004">
      <c r="A259" s="10">
        <v>252</v>
      </c>
      <c r="B259" s="10"/>
      <c r="C259" s="19"/>
      <c r="D259" s="10"/>
      <c r="E259" s="64">
        <f>+'14'!J256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5" ht="25.5" x14ac:dyDescent="0.55000000000000004">
      <c r="A260" s="10">
        <v>253</v>
      </c>
      <c r="B260" s="10"/>
      <c r="C260" s="19"/>
      <c r="D260" s="10"/>
      <c r="E260" s="64">
        <f>+'14'!J260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25" ht="25.5" x14ac:dyDescent="0.55000000000000004">
      <c r="A261" s="10">
        <v>254</v>
      </c>
      <c r="B261" s="10"/>
      <c r="C261" s="19"/>
      <c r="D261" s="10"/>
      <c r="E261" s="64">
        <f>+'14'!J261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5" ht="24" customHeight="1" x14ac:dyDescent="0.55000000000000004">
      <c r="A262" s="10">
        <v>255</v>
      </c>
      <c r="B262" s="10"/>
      <c r="C262" s="19"/>
      <c r="D262" s="10"/>
      <c r="E262" s="64">
        <f>+'14'!J262</f>
        <v>0</v>
      </c>
      <c r="F262" s="71"/>
      <c r="G262" s="46">
        <f t="shared" ref="G262" si="55">E262+F262</f>
        <v>0</v>
      </c>
      <c r="H262" s="78">
        <v>0</v>
      </c>
      <c r="I262" s="76">
        <v>0</v>
      </c>
      <c r="J262" s="46">
        <f t="shared" ref="J262" si="56">+G262-H262-K262-I262</f>
        <v>0</v>
      </c>
      <c r="K262" s="72"/>
      <c r="L262" s="20"/>
      <c r="M262" s="65">
        <f t="shared" ref="M262" si="57">+L262*K262</f>
        <v>0</v>
      </c>
      <c r="N262" s="17" t="s">
        <v>16</v>
      </c>
      <c r="O262" s="18"/>
      <c r="P262" s="23">
        <f t="shared" ref="P262" si="58">SUM(M262-O262)</f>
        <v>0</v>
      </c>
      <c r="Q262" s="90"/>
      <c r="R262" s="43">
        <f t="shared" ref="R262" si="59">+K262*Q262</f>
        <v>0</v>
      </c>
    </row>
    <row r="263" spans="1:25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1223.01</v>
      </c>
      <c r="S263" s="75"/>
    </row>
    <row r="264" spans="1:25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5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2474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1905</v>
      </c>
      <c r="O267" s="2">
        <v>185</v>
      </c>
      <c r="P267" s="2">
        <v>130</v>
      </c>
      <c r="Q267" s="88">
        <v>160</v>
      </c>
      <c r="R267" s="2">
        <v>155</v>
      </c>
      <c r="S267" s="2">
        <v>180</v>
      </c>
      <c r="T267" s="2">
        <v>240</v>
      </c>
      <c r="U267" s="2">
        <v>100</v>
      </c>
      <c r="V267" s="2">
        <v>220</v>
      </c>
      <c r="W267" s="2">
        <v>240</v>
      </c>
      <c r="X267" s="2">
        <v>55</v>
      </c>
      <c r="Y267" s="2">
        <v>240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5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9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545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545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50"/>
  <sheetViews>
    <sheetView zoomScale="80" zoomScaleNormal="80" workbookViewId="0">
      <pane xSplit="10" ySplit="4" topLeftCell="K248" activePane="bottomRight" state="frozen"/>
      <selection activeCell="N257" sqref="N257"/>
      <selection pane="topRight" activeCell="N257" sqref="N257"/>
      <selection pane="bottomLeft" activeCell="N257" sqref="N257"/>
      <selection pane="bottomRight" activeCell="C265" sqref="C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+'15'!J42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0</v>
      </c>
      <c r="K42" s="72">
        <v>1</v>
      </c>
      <c r="L42" s="15">
        <v>20</v>
      </c>
      <c r="M42" s="65">
        <f t="shared" si="2"/>
        <v>20</v>
      </c>
      <c r="N42" s="17" t="s">
        <v>16</v>
      </c>
      <c r="O42" s="18"/>
      <c r="P42" s="120">
        <f t="shared" si="3"/>
        <v>20</v>
      </c>
      <c r="Q42" s="90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>
        <v>2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2" si="34">+L177*K177</f>
        <v>0</v>
      </c>
      <c r="N177" s="17" t="s">
        <v>16</v>
      </c>
      <c r="O177" s="18"/>
      <c r="P177" s="23">
        <f t="shared" ref="P177:P262" si="35">SUM(M177-O177)</f>
        <v>0</v>
      </c>
      <c r="Q177" s="90"/>
      <c r="R177" s="43">
        <f t="shared" ref="R177:R26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8</v>
      </c>
      <c r="F194" s="71">
        <v>10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4</v>
      </c>
      <c r="F196" s="71">
        <v>10</v>
      </c>
      <c r="G196" s="46">
        <f t="shared" si="30"/>
        <v>14</v>
      </c>
      <c r="H196" s="78">
        <v>0</v>
      </c>
      <c r="I196" s="76">
        <v>0</v>
      </c>
      <c r="J196" s="46">
        <f t="shared" si="31"/>
        <v>11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0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0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0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2" si="40">E231+F231</f>
        <v>0</v>
      </c>
      <c r="H231" s="78">
        <v>0</v>
      </c>
      <c r="I231" s="76">
        <v>0</v>
      </c>
      <c r="J231" s="46">
        <f t="shared" ref="J231:J262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+'15'!J252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+'15'!J253</f>
        <v>5</v>
      </c>
      <c r="F253" s="71"/>
      <c r="G253" s="46">
        <f t="shared" si="42"/>
        <v>5</v>
      </c>
      <c r="H253" s="78">
        <v>0</v>
      </c>
      <c r="I253" s="76">
        <v>0</v>
      </c>
      <c r="J253" s="46">
        <f t="shared" si="43"/>
        <v>5</v>
      </c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+'15'!J254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1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+'15'!J255</f>
        <v>1</v>
      </c>
      <c r="F255" s="71"/>
      <c r="G255" s="46">
        <f t="shared" si="42"/>
        <v>1</v>
      </c>
      <c r="H255" s="78">
        <v>0</v>
      </c>
      <c r="I255" s="76">
        <v>0</v>
      </c>
      <c r="J255" s="46">
        <f t="shared" si="43"/>
        <v>1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1" ht="25.5" x14ac:dyDescent="0.55000000000000004">
      <c r="A260" s="10">
        <v>252</v>
      </c>
      <c r="B260" s="10"/>
      <c r="C260" s="19"/>
      <c r="D260" s="10"/>
      <c r="E260" s="64">
        <f>+'15'!J259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1" ht="25.5" x14ac:dyDescent="0.55000000000000004">
      <c r="A261" s="10">
        <v>253</v>
      </c>
      <c r="B261" s="10"/>
      <c r="C261" s="19"/>
      <c r="D261" s="10"/>
      <c r="E261" s="64">
        <f>+'15'!J260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ref="M261" si="52">+L261*K261</f>
        <v>0</v>
      </c>
      <c r="N261" s="17" t="s">
        <v>16</v>
      </c>
      <c r="O261" s="18"/>
      <c r="P261" s="23">
        <f t="shared" ref="P261" si="53">SUM(M261-O261)</f>
        <v>0</v>
      </c>
      <c r="Q261" s="90"/>
      <c r="R261" s="43">
        <f t="shared" ref="R261" si="54">+K261*Q261</f>
        <v>0</v>
      </c>
    </row>
    <row r="262" spans="1:21" ht="25.5" x14ac:dyDescent="0.55000000000000004">
      <c r="A262" s="10">
        <v>254</v>
      </c>
      <c r="B262" s="10"/>
      <c r="C262" s="19"/>
      <c r="D262" s="10"/>
      <c r="E262" s="64">
        <f>+'15'!J261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1" ht="24" customHeight="1" x14ac:dyDescent="0.55000000000000004">
      <c r="A263" s="10">
        <v>255</v>
      </c>
      <c r="B263" s="10"/>
      <c r="C263" s="19"/>
      <c r="D263" s="10"/>
      <c r="E263" s="64"/>
      <c r="F263" s="71"/>
      <c r="G263" s="46">
        <f t="shared" ref="G263" si="55">E263+F263</f>
        <v>0</v>
      </c>
      <c r="H263" s="78">
        <v>0</v>
      </c>
      <c r="I263" s="76">
        <v>0</v>
      </c>
      <c r="J263" s="46">
        <f t="shared" ref="J263" si="56">+G263-H263-K263-I263</f>
        <v>0</v>
      </c>
      <c r="K263" s="72"/>
      <c r="L263" s="20"/>
      <c r="M263" s="65">
        <f t="shared" ref="M263" si="57">+L263*K263</f>
        <v>0</v>
      </c>
      <c r="N263" s="17" t="s">
        <v>16</v>
      </c>
      <c r="O263" s="18"/>
      <c r="P263" s="23">
        <f t="shared" ref="P263" si="58">SUM(M263-O263)</f>
        <v>0</v>
      </c>
      <c r="Q263" s="90"/>
      <c r="R263" s="43">
        <f t="shared" ref="R263" si="59">+K263*Q263</f>
        <v>0</v>
      </c>
    </row>
    <row r="264" spans="1:21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Q264" s="91"/>
      <c r="R264" s="75">
        <f>SUM(R5:R263)</f>
        <v>1052.94</v>
      </c>
      <c r="S264" s="75"/>
    </row>
    <row r="265" spans="1:21" ht="25.5" customHeight="1" x14ac:dyDescent="0.5">
      <c r="A265" s="1"/>
      <c r="E265" s="1"/>
      <c r="F265" s="1"/>
      <c r="G265" s="24"/>
      <c r="H265" s="25"/>
      <c r="I265" s="25"/>
      <c r="J265" s="24"/>
      <c r="K265" s="173" t="s">
        <v>212</v>
      </c>
      <c r="L265" s="174"/>
      <c r="M265" s="30">
        <f>+O264</f>
        <v>0</v>
      </c>
      <c r="N265" s="27"/>
      <c r="O265" s="29"/>
    </row>
    <row r="266" spans="1:21" ht="25.5" x14ac:dyDescent="0.55000000000000004">
      <c r="A266" s="1"/>
      <c r="E266" s="1"/>
      <c r="F266" s="1"/>
      <c r="G266" s="31"/>
      <c r="J266" s="31"/>
      <c r="K266" s="32"/>
      <c r="L266" s="95" t="s">
        <v>202</v>
      </c>
      <c r="M266" s="95"/>
      <c r="N266" s="33">
        <f>SUM(M5:M265)</f>
        <v>2040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>
        <v>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990</v>
      </c>
      <c r="O268" s="2">
        <v>55</v>
      </c>
      <c r="P268" s="2">
        <v>300</v>
      </c>
      <c r="Q268" s="88">
        <v>50</v>
      </c>
      <c r="R268" s="2">
        <v>305</v>
      </c>
      <c r="S268" s="2">
        <v>50</v>
      </c>
      <c r="T268" s="2">
        <v>130</v>
      </c>
      <c r="U268" s="2">
        <v>100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1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1035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1035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3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A349"/>
  <sheetViews>
    <sheetView zoomScale="80" zoomScaleNormal="80" workbookViewId="0">
      <pane xSplit="10" ySplit="4" topLeftCell="K248" activePane="bottomRight" state="frozen"/>
      <selection activeCell="N257" sqref="N257"/>
      <selection pane="topRight" activeCell="N257" sqref="N257"/>
      <selection pane="bottomLeft" activeCell="N257" sqref="N257"/>
      <selection pane="bottomRight" activeCell="U258" sqref="U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200</v>
      </c>
      <c r="P6" s="120">
        <f t="shared" ref="P6:P80" si="3">SUM(M6-O6)</f>
        <v>300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0">
        <f t="shared" si="3"/>
        <v>200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0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0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0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9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+'16'!J252</f>
        <v>10</v>
      </c>
      <c r="F252" s="71"/>
      <c r="G252" s="46">
        <f t="shared" si="42"/>
        <v>10</v>
      </c>
      <c r="H252" s="78">
        <v>10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+'16'!J253</f>
        <v>5</v>
      </c>
      <c r="F253" s="71"/>
      <c r="G253" s="46"/>
      <c r="H253" s="78"/>
      <c r="I253" s="76"/>
      <c r="J253" s="46"/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+'16'!J254</f>
        <v>1</v>
      </c>
      <c r="F254" s="71"/>
      <c r="G254" s="46"/>
      <c r="H254" s="78"/>
      <c r="I254" s="76"/>
      <c r="J254" s="46"/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+'16'!J255</f>
        <v>1</v>
      </c>
      <c r="F255" s="71"/>
      <c r="G255" s="46"/>
      <c r="H255" s="78"/>
      <c r="I255" s="76"/>
      <c r="J255" s="46"/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>
        <f t="shared" si="35"/>
        <v>0</v>
      </c>
      <c r="Q256" s="90"/>
      <c r="R256" s="43"/>
    </row>
    <row r="257" spans="1:27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5"/>
        <v>0</v>
      </c>
      <c r="Q257" s="90"/>
      <c r="R257" s="43"/>
    </row>
    <row r="258" spans="1:27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5"/>
        <v>0</v>
      </c>
      <c r="Q258" s="90"/>
      <c r="R258" s="43"/>
    </row>
    <row r="259" spans="1:27" ht="25.5" x14ac:dyDescent="0.55000000000000004">
      <c r="A259" s="10">
        <v>252</v>
      </c>
      <c r="B259" s="10"/>
      <c r="C259" s="19"/>
      <c r="D259" s="10"/>
      <c r="E259" s="64">
        <f>+'16'!J260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7" ht="25.5" x14ac:dyDescent="0.55000000000000004">
      <c r="A260" s="10">
        <v>253</v>
      </c>
      <c r="B260" s="10"/>
      <c r="C260" s="19"/>
      <c r="D260" s="10"/>
      <c r="E260" s="64">
        <f>+'16'!J261</f>
        <v>0</v>
      </c>
      <c r="F260" s="71"/>
      <c r="G260" s="46">
        <f t="shared" ref="G260" si="52">E260+F260</f>
        <v>0</v>
      </c>
      <c r="H260" s="78">
        <v>0</v>
      </c>
      <c r="I260" s="76">
        <v>0</v>
      </c>
      <c r="J260" s="46">
        <f t="shared" ref="J260" si="53">+G260-H260-K260-I260</f>
        <v>0</v>
      </c>
      <c r="K260" s="72"/>
      <c r="L260" s="20"/>
      <c r="M260" s="65">
        <f t="shared" ref="M260" si="54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5">+K260*Q260</f>
        <v>0</v>
      </c>
    </row>
    <row r="261" spans="1:27" ht="25.5" x14ac:dyDescent="0.55000000000000004">
      <c r="A261" s="10">
        <v>254</v>
      </c>
      <c r="B261" s="10"/>
      <c r="C261" s="19"/>
      <c r="D261" s="10"/>
      <c r="E261" s="64">
        <f>+'16'!J262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7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6">E262+F262</f>
        <v>0</v>
      </c>
      <c r="H262" s="78">
        <v>0</v>
      </c>
      <c r="I262" s="76">
        <v>0</v>
      </c>
      <c r="J262" s="46">
        <f t="shared" ref="J262" si="57">+G262-H262-K262-I262</f>
        <v>0</v>
      </c>
      <c r="K262" s="72"/>
      <c r="L262" s="20"/>
      <c r="M262" s="65">
        <f t="shared" ref="M262" si="58">+L262*K262</f>
        <v>0</v>
      </c>
      <c r="N262" s="17" t="s">
        <v>16</v>
      </c>
      <c r="O262" s="18"/>
      <c r="P262" s="23">
        <f t="shared" ref="P262" si="59">SUM(M262-O262)</f>
        <v>0</v>
      </c>
      <c r="Q262" s="90"/>
      <c r="R262" s="43">
        <f t="shared" ref="R262" si="60">+K262*Q262</f>
        <v>0</v>
      </c>
    </row>
    <row r="263" spans="1:27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1488.4</v>
      </c>
      <c r="S263" s="75"/>
    </row>
    <row r="264" spans="1:27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7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3545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1765</v>
      </c>
      <c r="O267" s="2">
        <v>105</v>
      </c>
      <c r="P267" s="2">
        <v>100</v>
      </c>
      <c r="Q267" s="88">
        <v>220</v>
      </c>
      <c r="R267" s="2">
        <v>205</v>
      </c>
      <c r="S267" s="2">
        <v>150</v>
      </c>
      <c r="T267" s="2">
        <v>50</v>
      </c>
      <c r="U267" s="2">
        <v>65</v>
      </c>
      <c r="V267" s="2">
        <v>180</v>
      </c>
      <c r="W267" s="2">
        <v>100</v>
      </c>
      <c r="X267" s="2">
        <v>300</v>
      </c>
      <c r="Y267" s="2">
        <v>50</v>
      </c>
      <c r="Z267" s="2">
        <v>120</v>
      </c>
      <c r="AA267" s="2">
        <v>120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7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300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1465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1465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9"/>
  <sheetViews>
    <sheetView zoomScale="80" zoomScaleNormal="80" workbookViewId="0">
      <pane xSplit="10" ySplit="4" topLeftCell="M254" activePane="bottomRight" state="frozen"/>
      <selection activeCell="N257" sqref="N257"/>
      <selection pane="topRight" activeCell="N257" sqref="N257"/>
      <selection pane="bottomLeft" activeCell="N257" sqref="N257"/>
      <selection pane="bottomRight" activeCell="V267" sqref="V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0">
        <f t="shared" ref="P6:P80" si="3">SUM(M6-O6)</f>
        <v>300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+'17'!J253</f>
        <v>0</v>
      </c>
      <c r="F253" s="71">
        <v>5</v>
      </c>
      <c r="G253" s="46">
        <f t="shared" si="42"/>
        <v>5</v>
      </c>
      <c r="H253" s="78">
        <v>0</v>
      </c>
      <c r="I253" s="76">
        <v>0</v>
      </c>
      <c r="J253" s="46">
        <f t="shared" si="43"/>
        <v>3</v>
      </c>
      <c r="K253" s="72">
        <v>2</v>
      </c>
      <c r="L253" s="20">
        <v>20</v>
      </c>
      <c r="M253" s="65">
        <f t="shared" ref="M253" si="50">+L253*K253</f>
        <v>40</v>
      </c>
      <c r="N253" s="17" t="s">
        <v>16</v>
      </c>
      <c r="O253" s="18"/>
      <c r="P253" s="120">
        <f t="shared" si="35"/>
        <v>40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+'17'!J254</f>
        <v>0</v>
      </c>
      <c r="F254" s="71">
        <v>1</v>
      </c>
      <c r="G254" s="46">
        <f t="shared" si="42"/>
        <v>1</v>
      </c>
      <c r="H254" s="78">
        <v>0</v>
      </c>
      <c r="I254" s="76">
        <v>0</v>
      </c>
      <c r="J254" s="46">
        <f t="shared" si="43"/>
        <v>0</v>
      </c>
      <c r="K254" s="72">
        <v>1</v>
      </c>
      <c r="L254" s="20">
        <v>20</v>
      </c>
      <c r="M254" s="65">
        <f t="shared" si="34"/>
        <v>20</v>
      </c>
      <c r="N254" s="17" t="s">
        <v>16</v>
      </c>
      <c r="O254" s="18"/>
      <c r="P254" s="120">
        <f t="shared" si="35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+'17'!J255</f>
        <v>0</v>
      </c>
      <c r="F255" s="71">
        <v>1</v>
      </c>
      <c r="G255" s="46">
        <f t="shared" si="42"/>
        <v>1</v>
      </c>
      <c r="H255" s="78">
        <v>0</v>
      </c>
      <c r="I255" s="76">
        <v>0</v>
      </c>
      <c r="J255" s="46">
        <f t="shared" si="43"/>
        <v>0</v>
      </c>
      <c r="K255" s="72">
        <v>1</v>
      </c>
      <c r="L255" s="20">
        <v>20</v>
      </c>
      <c r="M255" s="65">
        <f t="shared" si="34"/>
        <v>20</v>
      </c>
      <c r="N255" s="17" t="s">
        <v>16</v>
      </c>
      <c r="O255" s="18"/>
      <c r="P255" s="120">
        <f t="shared" si="35"/>
        <v>20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120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120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120"/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>
        <f>+'17'!J260</f>
        <v>0</v>
      </c>
      <c r="F260" s="71"/>
      <c r="G260" s="46">
        <f t="shared" ref="G260" si="52">E260+F260</f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ref="P260" si="54">SUM(M260-O260)</f>
        <v>0</v>
      </c>
      <c r="Q260" s="90"/>
      <c r="R260" s="43">
        <f t="shared" ref="R260" si="55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>
        <f>+'17'!J261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6">E262+F262</f>
        <v>0</v>
      </c>
      <c r="H262" s="78">
        <v>0</v>
      </c>
      <c r="I262" s="76">
        <v>0</v>
      </c>
      <c r="J262" s="46">
        <f t="shared" ref="J262" si="57">+G262-H262-K262-I262</f>
        <v>0</v>
      </c>
      <c r="K262" s="72"/>
      <c r="L262" s="20"/>
      <c r="M262" s="65">
        <f t="shared" ref="M262" si="58">+L262*K262</f>
        <v>0</v>
      </c>
      <c r="N262" s="17" t="s">
        <v>16</v>
      </c>
      <c r="O262" s="18"/>
      <c r="P262" s="23">
        <f t="shared" ref="P262" si="59">SUM(M262-O262)</f>
        <v>0</v>
      </c>
      <c r="Q262" s="90"/>
      <c r="R262" s="43">
        <f t="shared" ref="R262" si="60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785.6400000000001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1995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690</v>
      </c>
      <c r="O267" s="2">
        <v>220</v>
      </c>
      <c r="P267" s="2">
        <v>200</v>
      </c>
      <c r="Q267" s="88">
        <v>170</v>
      </c>
      <c r="R267" s="2"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1190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1190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9"/>
  <sheetViews>
    <sheetView zoomScale="80" zoomScaleNormal="80" workbookViewId="0">
      <pane xSplit="10" ySplit="4" topLeftCell="M252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68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69" si="2">+L6*K6</f>
        <v>500</v>
      </c>
      <c r="N6" s="17" t="s">
        <v>16</v>
      </c>
      <c r="O6" s="18">
        <v>250</v>
      </c>
      <c r="P6" s="120">
        <f t="shared" ref="P6:P80" si="3">SUM(M6-O6)</f>
        <v>250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/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1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1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1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1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1"/>
        <v>2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1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1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7"/>
        <v>50</v>
      </c>
      <c r="N72" s="17" t="s">
        <v>16</v>
      </c>
      <c r="O72" s="18"/>
      <c r="P72" s="120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6</v>
      </c>
      <c r="F80" s="71">
        <v>1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4</v>
      </c>
      <c r="F81" s="71">
        <v>1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8"/>
        <v>13</v>
      </c>
      <c r="H112" s="78">
        <v>0</v>
      </c>
      <c r="I112" s="76">
        <v>0</v>
      </c>
      <c r="J112" s="46">
        <f t="shared" si="6"/>
        <v>13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/>
      <c r="G113" s="46">
        <f t="shared" si="18"/>
        <v>1</v>
      </c>
      <c r="H113" s="78">
        <v>0</v>
      </c>
      <c r="I113" s="76">
        <v>0</v>
      </c>
      <c r="J113" s="46">
        <f t="shared" si="6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</v>
      </c>
      <c r="F115" s="71">
        <v>10</v>
      </c>
      <c r="G115" s="46">
        <f t="shared" si="18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</v>
      </c>
      <c r="F117" s="71">
        <v>10</v>
      </c>
      <c r="G117" s="46">
        <f t="shared" si="18"/>
        <v>11</v>
      </c>
      <c r="H117" s="78">
        <v>0</v>
      </c>
      <c r="I117" s="76">
        <v>0</v>
      </c>
      <c r="J117" s="46">
        <f t="shared" si="6"/>
        <v>10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0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>
        <v>2</v>
      </c>
      <c r="G131" s="46">
        <f t="shared" si="18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>
        <v>2</v>
      </c>
      <c r="G132" s="46">
        <f t="shared" si="18"/>
        <v>5</v>
      </c>
      <c r="H132" s="78">
        <v>0</v>
      </c>
      <c r="I132" s="76">
        <v>0</v>
      </c>
      <c r="J132" s="46">
        <f t="shared" si="6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0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6</v>
      </c>
      <c r="F133" s="71">
        <v>5</v>
      </c>
      <c r="G133" s="46">
        <f t="shared" si="18"/>
        <v>11</v>
      </c>
      <c r="H133" s="78">
        <v>0</v>
      </c>
      <c r="I133" s="76">
        <v>0</v>
      </c>
      <c r="J133" s="46">
        <f t="shared" ref="J133:J196" si="22">+G133-H133-K133-I133</f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7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1" si="26">SUM(M177-O177)</f>
        <v>0</v>
      </c>
      <c r="Q177" s="90"/>
      <c r="R177" s="43">
        <f t="shared" ref="R177:R261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9</v>
      </c>
      <c r="F185" s="71"/>
      <c r="G185" s="46">
        <f t="shared" si="24"/>
        <v>9</v>
      </c>
      <c r="H185" s="78">
        <v>0</v>
      </c>
      <c r="I185" s="76">
        <v>0</v>
      </c>
      <c r="J185" s="46">
        <f t="shared" si="22"/>
        <v>9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11</v>
      </c>
      <c r="F194" s="71"/>
      <c r="G194" s="46">
        <f t="shared" si="24"/>
        <v>11</v>
      </c>
      <c r="H194" s="78">
        <v>0</v>
      </c>
      <c r="I194" s="76">
        <v>0</v>
      </c>
      <c r="J194" s="46">
        <f t="shared" si="22"/>
        <v>9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8</v>
      </c>
      <c r="F196" s="71"/>
      <c r="G196" s="46">
        <f t="shared" si="24"/>
        <v>8</v>
      </c>
      <c r="H196" s="78">
        <v>0</v>
      </c>
      <c r="I196" s="76">
        <v>0</v>
      </c>
      <c r="J196" s="46">
        <f t="shared" si="22"/>
        <v>8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1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1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20</v>
      </c>
      <c r="F205" s="71"/>
      <c r="G205" s="46">
        <f t="shared" si="24"/>
        <v>20</v>
      </c>
      <c r="H205" s="78">
        <v>0</v>
      </c>
      <c r="I205" s="76">
        <v>0</v>
      </c>
      <c r="J205" s="46">
        <f t="shared" si="30"/>
        <v>20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1</v>
      </c>
      <c r="F208" s="71">
        <v>3</v>
      </c>
      <c r="G208" s="46">
        <f t="shared" si="24"/>
        <v>4</v>
      </c>
      <c r="H208" s="78">
        <v>0</v>
      </c>
      <c r="I208" s="76">
        <v>0</v>
      </c>
      <c r="J208" s="46">
        <f t="shared" si="30"/>
        <v>2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0">
        <f t="shared" si="26"/>
        <v>100</v>
      </c>
      <c r="Q208" s="90">
        <v>33</v>
      </c>
      <c r="R208" s="43">
        <f t="shared" si="27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>
        <v>5</v>
      </c>
      <c r="G209" s="46">
        <f t="shared" si="24"/>
        <v>6</v>
      </c>
      <c r="H209" s="78">
        <v>0</v>
      </c>
      <c r="I209" s="76">
        <v>0</v>
      </c>
      <c r="J209" s="46">
        <f t="shared" si="30"/>
        <v>5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0">
        <f t="shared" si="26"/>
        <v>120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1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20</v>
      </c>
      <c r="M252" s="65">
        <f t="shared" si="31"/>
        <v>0</v>
      </c>
      <c r="N252" s="17" t="s">
        <v>1431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+'18'!J253</f>
        <v>3</v>
      </c>
      <c r="F253" s="71"/>
      <c r="G253" s="46">
        <f t="shared" si="34"/>
        <v>3</v>
      </c>
      <c r="H253" s="78">
        <v>0</v>
      </c>
      <c r="I253" s="76">
        <v>0</v>
      </c>
      <c r="J253" s="46">
        <f t="shared" si="30"/>
        <v>1</v>
      </c>
      <c r="K253" s="72">
        <v>2</v>
      </c>
      <c r="L253" s="20">
        <v>29</v>
      </c>
      <c r="M253" s="65">
        <f t="shared" si="31"/>
        <v>58</v>
      </c>
      <c r="N253" s="17" t="s">
        <v>16</v>
      </c>
      <c r="O253" s="18">
        <v>18</v>
      </c>
      <c r="P253" s="120">
        <f t="shared" si="26"/>
        <v>40</v>
      </c>
      <c r="Q253" s="90"/>
      <c r="R253" s="43">
        <f t="shared" ref="R253" si="39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29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>
        <v>252</v>
      </c>
      <c r="B259" s="10"/>
      <c r="C259" s="19"/>
      <c r="D259" s="10"/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26"/>
        <v>0</v>
      </c>
      <c r="Q259" s="90"/>
      <c r="R259" s="43">
        <f t="shared" si="27"/>
        <v>0</v>
      </c>
    </row>
    <row r="260" spans="1:21" ht="25.5" x14ac:dyDescent="0.55000000000000004">
      <c r="A260" s="10">
        <v>253</v>
      </c>
      <c r="B260" s="10"/>
      <c r="C260" s="19"/>
      <c r="D260" s="10"/>
      <c r="E260" s="64">
        <f>+'18'!J260</f>
        <v>0</v>
      </c>
      <c r="F260" s="71"/>
      <c r="G260" s="46">
        <f t="shared" si="34"/>
        <v>0</v>
      </c>
      <c r="H260" s="78">
        <v>0</v>
      </c>
      <c r="I260" s="76">
        <v>0</v>
      </c>
      <c r="J260" s="46">
        <f t="shared" si="3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ref="P260" si="40">SUM(M260-O260)</f>
        <v>0</v>
      </c>
      <c r="Q260" s="90"/>
      <c r="R260" s="43">
        <f t="shared" ref="R260" si="41">+K260*Q260</f>
        <v>0</v>
      </c>
    </row>
    <row r="261" spans="1:21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33"/>
        <v>0</v>
      </c>
      <c r="H261" s="78">
        <v>0</v>
      </c>
      <c r="I261" s="76">
        <v>0</v>
      </c>
      <c r="J261" s="46">
        <f t="shared" si="3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26"/>
        <v>0</v>
      </c>
      <c r="Q261" s="90"/>
      <c r="R261" s="43">
        <f t="shared" si="27"/>
        <v>0</v>
      </c>
    </row>
    <row r="262" spans="1:21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42">E262+F262</f>
        <v>0</v>
      </c>
      <c r="H262" s="78">
        <v>0</v>
      </c>
      <c r="I262" s="76">
        <v>0</v>
      </c>
      <c r="J262" s="46">
        <f t="shared" ref="J262" si="43">+G262-H262-K262-I262</f>
        <v>0</v>
      </c>
      <c r="K262" s="72"/>
      <c r="L262" s="20"/>
      <c r="M262" s="65">
        <f t="shared" ref="M262" si="44">+L262*K262</f>
        <v>0</v>
      </c>
      <c r="N262" s="17" t="s">
        <v>16</v>
      </c>
      <c r="O262" s="18"/>
      <c r="P262" s="23">
        <f t="shared" ref="P262" si="45">SUM(M262-O262)</f>
        <v>0</v>
      </c>
      <c r="Q262" s="90"/>
      <c r="R262" s="43">
        <f t="shared" ref="R262" si="46"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762.68000000000006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1888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540</v>
      </c>
      <c r="O267" s="2">
        <v>50</v>
      </c>
      <c r="P267" s="2">
        <v>100</v>
      </c>
      <c r="Q267" s="88">
        <v>100</v>
      </c>
      <c r="R267" s="2">
        <v>50</v>
      </c>
      <c r="S267" s="2">
        <v>180</v>
      </c>
      <c r="T267" s="2">
        <v>50</v>
      </c>
      <c r="U267" s="2">
        <v>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378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955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955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9"/>
  <sheetViews>
    <sheetView zoomScale="80" zoomScaleNormal="80" workbookViewId="0">
      <pane xSplit="10" ySplit="4" topLeftCell="K249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9" x14ac:dyDescent="0.5">
      <c r="A1" s="1"/>
      <c r="J1" s="2"/>
      <c r="L1" s="2"/>
    </row>
    <row r="2" spans="1:19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9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9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9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9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69" si="3">SUM(M6-O6)</f>
        <v>50</v>
      </c>
      <c r="Q6" s="119">
        <v>36.43</v>
      </c>
      <c r="R6" s="43">
        <f t="shared" ref="R6:R80" si="4">+K6*Q6</f>
        <v>36.43</v>
      </c>
      <c r="S6" s="2" t="s">
        <v>1441</v>
      </c>
    </row>
    <row r="7" spans="1:19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9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9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9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9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9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9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9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9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9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>
        <v>3</v>
      </c>
      <c r="G113" s="46">
        <f t="shared" si="20"/>
        <v>4</v>
      </c>
      <c r="H113" s="78">
        <v>0</v>
      </c>
      <c r="I113" s="76">
        <v>0</v>
      </c>
      <c r="J113" s="46">
        <f t="shared" si="21"/>
        <v>0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20">
        <f t="shared" si="7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0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1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1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20</v>
      </c>
      <c r="F205" s="71"/>
      <c r="G205" s="46">
        <f t="shared" si="27"/>
        <v>20</v>
      </c>
      <c r="H205" s="78">
        <v>0</v>
      </c>
      <c r="I205" s="76">
        <v>0</v>
      </c>
      <c r="J205" s="46">
        <f t="shared" si="28"/>
        <v>18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1" si="37">E231+F231</f>
        <v>0</v>
      </c>
      <c r="H231" s="78">
        <v>0</v>
      </c>
      <c r="I231" s="76">
        <v>0</v>
      </c>
      <c r="J231" s="46">
        <f t="shared" ref="J231:J261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+'19'!J253</f>
        <v>1</v>
      </c>
      <c r="F253" s="71"/>
      <c r="G253" s="46">
        <f t="shared" si="39"/>
        <v>1</v>
      </c>
      <c r="H253" s="78">
        <v>0</v>
      </c>
      <c r="I253" s="76">
        <v>0</v>
      </c>
      <c r="J253" s="46">
        <f t="shared" si="40"/>
        <v>1</v>
      </c>
      <c r="K253" s="72"/>
      <c r="L253" s="20">
        <v>29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>
        <v>252</v>
      </c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1" ht="25.5" x14ac:dyDescent="0.55000000000000004">
      <c r="A260" s="10">
        <v>253</v>
      </c>
      <c r="B260" s="10"/>
      <c r="C260" s="19"/>
      <c r="D260" s="10"/>
      <c r="E260" s="64">
        <f>+'19'!J260</f>
        <v>0</v>
      </c>
      <c r="F260" s="71"/>
      <c r="G260" s="46">
        <f t="shared" ref="G260" si="47">E260+F260</f>
        <v>0</v>
      </c>
      <c r="H260" s="78">
        <v>0</v>
      </c>
      <c r="I260" s="76">
        <v>0</v>
      </c>
      <c r="J260" s="46">
        <f t="shared" ref="J260" si="48">+G260-H260-K260-I260</f>
        <v>0</v>
      </c>
      <c r="K260" s="72"/>
      <c r="L260" s="20"/>
      <c r="M260" s="65">
        <f t="shared" ref="M260" si="49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0">+K260*Q260</f>
        <v>0</v>
      </c>
    </row>
    <row r="261" spans="1:21" ht="25.5" x14ac:dyDescent="0.55000000000000004">
      <c r="A261" s="10">
        <v>254</v>
      </c>
      <c r="B261" s="10"/>
      <c r="C261" s="19"/>
      <c r="D261" s="10"/>
      <c r="E261" s="64">
        <f>+'19'!J261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21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610.69000000000005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73" t="s">
        <v>212</v>
      </c>
      <c r="L264" s="174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1440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960</v>
      </c>
      <c r="O267" s="2">
        <v>210</v>
      </c>
      <c r="P267" s="2">
        <v>170</v>
      </c>
      <c r="Q267" s="88">
        <v>130</v>
      </c>
      <c r="R267" s="2">
        <v>55</v>
      </c>
      <c r="S267" s="2">
        <v>180</v>
      </c>
      <c r="T267" s="2">
        <v>110</v>
      </c>
      <c r="U267" s="2">
        <v>105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415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415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9"/>
  <sheetViews>
    <sheetView zoomScale="80" zoomScaleNormal="80" workbookViewId="0">
      <pane xSplit="10" ySplit="4" topLeftCell="K250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22</v>
      </c>
      <c r="F6" s="71">
        <v>20</v>
      </c>
      <c r="G6" s="46">
        <f t="shared" si="0"/>
        <v>42</v>
      </c>
      <c r="H6" s="78">
        <v>0</v>
      </c>
      <c r="I6" s="76">
        <v>0</v>
      </c>
      <c r="J6" s="46">
        <f t="shared" si="1"/>
        <v>39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7</v>
      </c>
      <c r="F175" s="71">
        <v>1</v>
      </c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+'20'!J253</f>
        <v>1</v>
      </c>
      <c r="F253" s="71"/>
      <c r="G253" s="46">
        <f t="shared" si="42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>
        <f>+'20'!J260</f>
        <v>0</v>
      </c>
      <c r="F260" s="71"/>
      <c r="G260" s="46">
        <f t="shared" ref="G260" si="52">E260+F260</f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ref="P260" si="54">SUM(M260-O260)</f>
        <v>0</v>
      </c>
      <c r="Q260" s="90"/>
      <c r="R260" s="43">
        <f t="shared" ref="R260" si="55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6">E262+F262</f>
        <v>0</v>
      </c>
      <c r="H262" s="78">
        <v>0</v>
      </c>
      <c r="I262" s="76">
        <v>0</v>
      </c>
      <c r="J262" s="46">
        <f t="shared" ref="J262" si="57">+G262-H262-K262-I262</f>
        <v>0</v>
      </c>
      <c r="K262" s="72"/>
      <c r="L262" s="20"/>
      <c r="M262" s="65">
        <f t="shared" ref="M262" si="58">+L262*K262</f>
        <v>0</v>
      </c>
      <c r="N262" s="17" t="s">
        <v>16</v>
      </c>
      <c r="O262" s="18"/>
      <c r="P262" s="23">
        <f t="shared" ref="P262" si="59">SUM(M262-O262)</f>
        <v>0</v>
      </c>
      <c r="Q262" s="90"/>
      <c r="R262" s="43">
        <f t="shared" ref="R262" si="60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289.83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705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285</v>
      </c>
      <c r="O267" s="2">
        <v>85</v>
      </c>
      <c r="P267" s="2"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405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405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9"/>
  <sheetViews>
    <sheetView zoomScale="80" zoomScaleNormal="80" workbookViewId="0">
      <pane xSplit="10" ySplit="4" topLeftCell="K250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0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+'21'!J253</f>
        <v>1</v>
      </c>
      <c r="F253" s="71"/>
      <c r="G253" s="46"/>
      <c r="H253" s="78"/>
      <c r="I253" s="76"/>
      <c r="J253" s="46"/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+'21'!J254</f>
        <v>0</v>
      </c>
      <c r="F254" s="71"/>
      <c r="G254" s="46"/>
      <c r="H254" s="78"/>
      <c r="I254" s="76"/>
      <c r="J254" s="46"/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+'21'!J255</f>
        <v>0</v>
      </c>
      <c r="F255" s="71"/>
      <c r="G255" s="46"/>
      <c r="H255" s="78"/>
      <c r="I255" s="76"/>
      <c r="J255" s="46"/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>
        <f>+'21'!J259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>
        <f>+'21'!J260</f>
        <v>0</v>
      </c>
      <c r="F260" s="71"/>
      <c r="G260" s="46">
        <f t="shared" ref="G260" si="52">E260+F260</f>
        <v>0</v>
      </c>
      <c r="H260" s="78">
        <v>0</v>
      </c>
      <c r="I260" s="76">
        <v>0</v>
      </c>
      <c r="J260" s="46">
        <f t="shared" ref="J260" si="53">+G260-H260-K260-I260</f>
        <v>0</v>
      </c>
      <c r="K260" s="72"/>
      <c r="L260" s="20"/>
      <c r="M260" s="65">
        <f t="shared" ref="M260" si="54">+L260*K260</f>
        <v>0</v>
      </c>
      <c r="N260" s="17" t="s">
        <v>16</v>
      </c>
      <c r="O260" s="18"/>
      <c r="P260" s="23">
        <f t="shared" ref="P260" si="55">SUM(M260-O260)</f>
        <v>0</v>
      </c>
      <c r="Q260" s="90"/>
      <c r="R260" s="43">
        <f t="shared" ref="R260" si="56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7">E262+F262</f>
        <v>0</v>
      </c>
      <c r="H262" s="78">
        <v>0</v>
      </c>
      <c r="I262" s="76">
        <v>0</v>
      </c>
      <c r="J262" s="46">
        <f t="shared" ref="J262" si="58">+G262-H262-K262-I262</f>
        <v>0</v>
      </c>
      <c r="K262" s="72"/>
      <c r="L262" s="20"/>
      <c r="M262" s="65">
        <f t="shared" ref="M262" si="59">+L262*K262</f>
        <v>0</v>
      </c>
      <c r="N262" s="17" t="s">
        <v>16</v>
      </c>
      <c r="O262" s="18"/>
      <c r="P262" s="23">
        <f t="shared" ref="P262" si="60">SUM(M262-O262)</f>
        <v>0</v>
      </c>
      <c r="Q262" s="90"/>
      <c r="R262" s="43">
        <f t="shared" ref="R262" si="61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553.63999999999987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1510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525</v>
      </c>
      <c r="O267" s="2">
        <v>50</v>
      </c>
      <c r="P267" s="2">
        <v>50</v>
      </c>
      <c r="Q267" s="2">
        <v>220</v>
      </c>
      <c r="R267" s="2"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170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9"/>
  <sheetViews>
    <sheetView zoomScale="80" zoomScaleNormal="80" workbookViewId="0">
      <pane xSplit="10" ySplit="4" topLeftCell="K249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0">
        <f t="shared" ref="P6:P69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0">
        <f t="shared" si="3"/>
        <v>150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0">
        <f t="shared" si="3"/>
        <v>85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0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20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6</v>
      </c>
      <c r="F80" s="71">
        <v>1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5</v>
      </c>
      <c r="F81" s="71">
        <v>1</v>
      </c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>
        <v>2</v>
      </c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0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12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1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1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>
        <v>10</v>
      </c>
      <c r="G194" s="46">
        <f t="shared" si="27"/>
        <v>15</v>
      </c>
      <c r="H194" s="78">
        <v>0</v>
      </c>
      <c r="I194" s="76">
        <v>0</v>
      </c>
      <c r="J194" s="46">
        <f t="shared" si="28"/>
        <v>13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7</v>
      </c>
      <c r="F196" s="71">
        <v>10</v>
      </c>
      <c r="G196" s="46">
        <f t="shared" si="27"/>
        <v>17</v>
      </c>
      <c r="H196" s="78">
        <v>0</v>
      </c>
      <c r="I196" s="76">
        <v>0</v>
      </c>
      <c r="J196" s="46">
        <f t="shared" si="28"/>
        <v>16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0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2</v>
      </c>
      <c r="F208" s="71">
        <v>3</v>
      </c>
      <c r="G208" s="46">
        <f t="shared" si="27"/>
        <v>5</v>
      </c>
      <c r="H208" s="78">
        <v>0</v>
      </c>
      <c r="I208" s="76">
        <v>0</v>
      </c>
      <c r="J208" s="46">
        <f t="shared" si="28"/>
        <v>3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5</v>
      </c>
      <c r="F209" s="71">
        <v>5</v>
      </c>
      <c r="G209" s="46">
        <f t="shared" si="27"/>
        <v>10</v>
      </c>
      <c r="H209" s="78">
        <v>0</v>
      </c>
      <c r="I209" s="76">
        <v>0</v>
      </c>
      <c r="J209" s="46">
        <f t="shared" si="28"/>
        <v>10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1" si="37">E231+F231</f>
        <v>0</v>
      </c>
      <c r="H231" s="78">
        <v>0</v>
      </c>
      <c r="I231" s="76">
        <v>0</v>
      </c>
      <c r="J231" s="46">
        <f t="shared" ref="J231:J261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0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ref="P255:P261" si="47">SUM(M255-O255)</f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1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1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1" ht="25.5" x14ac:dyDescent="0.55000000000000004">
      <c r="A259" s="10">
        <v>252</v>
      </c>
      <c r="B259" s="10"/>
      <c r="C259" s="19"/>
      <c r="D259" s="10"/>
      <c r="E259" s="64">
        <f>+'22'!J259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47"/>
        <v>0</v>
      </c>
      <c r="Q259" s="90"/>
      <c r="R259" s="43">
        <f t="shared" si="32"/>
        <v>0</v>
      </c>
    </row>
    <row r="260" spans="1:21" ht="25.5" x14ac:dyDescent="0.55000000000000004">
      <c r="A260" s="10">
        <v>253</v>
      </c>
      <c r="B260" s="10"/>
      <c r="C260" s="19"/>
      <c r="D260" s="10"/>
      <c r="E260" s="64">
        <f>+'22'!J260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ref="J260" si="48">+G260-H260-K260-I260</f>
        <v>0</v>
      </c>
      <c r="K260" s="72"/>
      <c r="L260" s="20"/>
      <c r="M260" s="65">
        <f t="shared" ref="M260" si="49">+L260*K260</f>
        <v>0</v>
      </c>
      <c r="N260" s="17" t="s">
        <v>16</v>
      </c>
      <c r="O260" s="18"/>
      <c r="P260" s="23">
        <f t="shared" ref="P260" si="50">SUM(M260-O260)</f>
        <v>0</v>
      </c>
      <c r="Q260" s="90"/>
      <c r="R260" s="43">
        <f t="shared" ref="R260" si="51">+K260*Q260</f>
        <v>0</v>
      </c>
    </row>
    <row r="261" spans="1:21" ht="25.5" x14ac:dyDescent="0.55000000000000004">
      <c r="A261" s="10">
        <v>254</v>
      </c>
      <c r="B261" s="10"/>
      <c r="C261" s="19"/>
      <c r="D261" s="10"/>
      <c r="E261" s="64">
        <f>+'22'!J261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47"/>
        <v>0</v>
      </c>
      <c r="Q261" s="90"/>
      <c r="R261" s="43">
        <f t="shared" si="32"/>
        <v>0</v>
      </c>
    </row>
    <row r="262" spans="1:21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2">E262+F262</f>
        <v>0</v>
      </c>
      <c r="H262" s="78">
        <v>0</v>
      </c>
      <c r="I262" s="76">
        <v>0</v>
      </c>
      <c r="J262" s="46">
        <f t="shared" ref="J262" si="53">+G262-H262-K262-I262</f>
        <v>0</v>
      </c>
      <c r="K262" s="72"/>
      <c r="L262" s="20"/>
      <c r="M262" s="65">
        <f t="shared" ref="M262" si="54">+L262*K262</f>
        <v>0</v>
      </c>
      <c r="N262" s="17" t="s">
        <v>16</v>
      </c>
      <c r="O262" s="18"/>
      <c r="P262" s="23">
        <f t="shared" ref="P262" si="55">SUM(M262-O262)</f>
        <v>0</v>
      </c>
      <c r="Q262" s="90"/>
      <c r="R262" s="43">
        <f t="shared" ref="R262" si="56"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945.85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2470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1185</v>
      </c>
      <c r="O267" s="2">
        <v>510</v>
      </c>
      <c r="P267" s="2">
        <v>60</v>
      </c>
      <c r="Q267" s="2">
        <v>85</v>
      </c>
      <c r="R267" s="2">
        <v>250</v>
      </c>
      <c r="S267" s="2">
        <v>115</v>
      </c>
      <c r="T267" s="2">
        <v>50</v>
      </c>
      <c r="U267" s="2">
        <v>115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490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780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Z349"/>
  <sheetViews>
    <sheetView zoomScale="80" zoomScaleNormal="80" workbookViewId="0">
      <pane xSplit="10" ySplit="4" topLeftCell="L249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100</v>
      </c>
      <c r="P15" s="120">
        <f t="shared" si="3"/>
        <v>50</v>
      </c>
      <c r="Q15" s="119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20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0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0">
        <f t="shared" si="3"/>
        <v>150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0">
        <f t="shared" si="3"/>
        <v>100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0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0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4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/>
      <c r="P185" s="120">
        <f t="shared" si="35"/>
        <v>320</v>
      </c>
      <c r="Q185" s="90">
        <v>63</v>
      </c>
      <c r="R185" s="43">
        <f t="shared" si="36"/>
        <v>252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7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0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4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29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29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6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6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6" ht="25.5" x14ac:dyDescent="0.55000000000000004">
      <c r="A259" s="10">
        <v>252</v>
      </c>
      <c r="B259" s="10"/>
      <c r="C259" s="19"/>
      <c r="D259" s="10"/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6" ht="25.5" x14ac:dyDescent="0.55000000000000004">
      <c r="A260" s="10">
        <v>253</v>
      </c>
      <c r="B260" s="10"/>
      <c r="C260" s="19"/>
      <c r="D260" s="10"/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26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6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5">E262+F262</f>
        <v>0</v>
      </c>
      <c r="H262" s="78">
        <v>0</v>
      </c>
      <c r="I262" s="76">
        <v>0</v>
      </c>
      <c r="J262" s="46">
        <f t="shared" ref="J262" si="56">+G262-H262-K262-I262</f>
        <v>0</v>
      </c>
      <c r="K262" s="72"/>
      <c r="L262" s="20"/>
      <c r="M262" s="65">
        <f t="shared" ref="M262" si="57">+L262*K262</f>
        <v>0</v>
      </c>
      <c r="N262" s="17" t="s">
        <v>16</v>
      </c>
      <c r="O262" s="18"/>
      <c r="P262" s="23">
        <f t="shared" ref="P262" si="58">SUM(M262-O262)</f>
        <v>0</v>
      </c>
      <c r="Q262" s="90"/>
      <c r="R262" s="43">
        <f t="shared" ref="R262" si="59">+K262*Q262</f>
        <v>0</v>
      </c>
    </row>
    <row r="263" spans="1:26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1729.97</v>
      </c>
      <c r="S263" s="75"/>
    </row>
    <row r="264" spans="1:26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6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3980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2040</v>
      </c>
      <c r="O267" s="2">
        <v>320</v>
      </c>
      <c r="P267" s="2">
        <v>300</v>
      </c>
      <c r="Q267" s="2">
        <v>210</v>
      </c>
      <c r="R267" s="2">
        <v>100</v>
      </c>
      <c r="S267" s="2">
        <v>120</v>
      </c>
      <c r="T267" s="2">
        <v>100</v>
      </c>
      <c r="U267" s="2">
        <v>50</v>
      </c>
      <c r="V267" s="2">
        <v>420</v>
      </c>
      <c r="W267" s="2">
        <v>115</v>
      </c>
      <c r="X267" s="2">
        <v>60</v>
      </c>
      <c r="Y267" s="2">
        <v>65</v>
      </c>
      <c r="Z267" s="2">
        <v>180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6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500</v>
      </c>
    </row>
    <row r="271" spans="1:26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1425</v>
      </c>
    </row>
    <row r="272" spans="1:26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1425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W349"/>
  <sheetViews>
    <sheetView zoomScale="80" zoomScaleNormal="80" workbookViewId="0">
      <pane xSplit="10" ySplit="4" topLeftCell="K247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75</v>
      </c>
      <c r="P5" s="120">
        <f>SUM(M5-O5)</f>
        <v>75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0">
        <f t="shared" si="3"/>
        <v>250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0">
        <f t="shared" si="3"/>
        <v>200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0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0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0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0">
        <f t="shared" ref="P81:P144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0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25</v>
      </c>
      <c r="P133" s="120">
        <f t="shared" si="8"/>
        <v>125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1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1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7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20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15</v>
      </c>
      <c r="F196" s="71"/>
      <c r="G196" s="46">
        <f t="shared" si="27"/>
        <v>15</v>
      </c>
      <c r="H196" s="78">
        <v>0</v>
      </c>
      <c r="I196" s="76">
        <v>0</v>
      </c>
      <c r="J196" s="46">
        <f t="shared" si="28"/>
        <v>11</v>
      </c>
      <c r="K196" s="72">
        <v>4</v>
      </c>
      <c r="L196" s="20">
        <v>120</v>
      </c>
      <c r="M196" s="65">
        <f t="shared" si="31"/>
        <v>480</v>
      </c>
      <c r="N196" s="17" t="s">
        <v>16</v>
      </c>
      <c r="O196" s="18"/>
      <c r="P196" s="120">
        <f t="shared" si="26"/>
        <v>480</v>
      </c>
      <c r="Q196" s="90">
        <v>73</v>
      </c>
      <c r="R196" s="43">
        <f t="shared" si="32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50</v>
      </c>
      <c r="P208" s="23">
        <f t="shared" si="26"/>
        <v>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7</v>
      </c>
      <c r="F209" s="71"/>
      <c r="G209" s="46">
        <f t="shared" si="27"/>
        <v>7</v>
      </c>
      <c r="H209" s="78">
        <v>0</v>
      </c>
      <c r="I209" s="76">
        <v>0</v>
      </c>
      <c r="J209" s="46">
        <f t="shared" si="28"/>
        <v>3</v>
      </c>
      <c r="K209" s="72">
        <v>4</v>
      </c>
      <c r="L209" s="20">
        <v>120</v>
      </c>
      <c r="M209" s="65">
        <f t="shared" si="31"/>
        <v>480</v>
      </c>
      <c r="N209" s="17" t="s">
        <v>16</v>
      </c>
      <c r="O209" s="18"/>
      <c r="P209" s="120">
        <f t="shared" ref="P209:P260" si="36">SUM(M209-O209)</f>
        <v>480</v>
      </c>
      <c r="Q209" s="90">
        <v>83</v>
      </c>
      <c r="R209" s="43">
        <f t="shared" si="32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1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1431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29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29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3" ht="25.5" x14ac:dyDescent="0.55000000000000004">
      <c r="A259" s="10">
        <v>252</v>
      </c>
      <c r="B259" s="10"/>
      <c r="C259" s="19"/>
      <c r="D259" s="10"/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23" ht="25.5" x14ac:dyDescent="0.55000000000000004">
      <c r="A260" s="10">
        <v>253</v>
      </c>
      <c r="B260" s="10"/>
      <c r="C260" s="19"/>
      <c r="D260" s="10"/>
      <c r="E260" s="64">
        <f>+'24'!J260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ref="J260" si="47">+G260-H260-K260-I260</f>
        <v>0</v>
      </c>
      <c r="K260" s="72"/>
      <c r="L260" s="20"/>
      <c r="M260" s="65">
        <f t="shared" ref="M260" si="48">+L260*K260</f>
        <v>0</v>
      </c>
      <c r="N260" s="17" t="s">
        <v>16</v>
      </c>
      <c r="O260" s="18"/>
      <c r="P260" s="23">
        <f t="shared" si="36"/>
        <v>0</v>
      </c>
      <c r="Q260" s="90"/>
      <c r="R260" s="43">
        <f t="shared" ref="R260" si="49">+K260*Q260</f>
        <v>0</v>
      </c>
    </row>
    <row r="261" spans="1:23" ht="25.5" x14ac:dyDescent="0.55000000000000004">
      <c r="A261" s="10">
        <v>254</v>
      </c>
      <c r="B261" s="10"/>
      <c r="C261" s="19"/>
      <c r="D261" s="10"/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" si="50">SUM(M261-O261)</f>
        <v>0</v>
      </c>
      <c r="Q261" s="90"/>
      <c r="R261" s="43">
        <f t="shared" si="32"/>
        <v>0</v>
      </c>
    </row>
    <row r="262" spans="1:23" ht="24" customHeight="1" x14ac:dyDescent="0.55000000000000004">
      <c r="A262" s="10">
        <v>255</v>
      </c>
      <c r="B262" s="10"/>
      <c r="C262" s="19"/>
      <c r="D262" s="10"/>
      <c r="E262" s="64">
        <f>+'24'!J262</f>
        <v>0</v>
      </c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1913.05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4110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2265</v>
      </c>
      <c r="O267" s="2">
        <v>50</v>
      </c>
      <c r="P267" s="2">
        <v>200</v>
      </c>
      <c r="Q267" s="2">
        <v>105</v>
      </c>
      <c r="R267" s="2">
        <v>315</v>
      </c>
      <c r="S267" s="2">
        <v>155</v>
      </c>
      <c r="T267" s="2">
        <v>120</v>
      </c>
      <c r="U267" s="2">
        <v>120</v>
      </c>
      <c r="V267" s="2">
        <v>100</v>
      </c>
      <c r="W267" s="2">
        <v>1100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715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1115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1115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9"/>
  <sheetViews>
    <sheetView zoomScale="80" zoomScaleNormal="80" workbookViewId="0">
      <pane xSplit="10" ySplit="4" topLeftCell="K248" activePane="bottomRight" state="frozen"/>
      <selection activeCell="N257" sqref="N257"/>
      <selection pane="topRight" activeCell="N257" sqref="N257"/>
      <selection pane="bottomLeft" activeCell="N257" sqref="N257"/>
      <selection pane="bottomRight" activeCell="A256" sqref="A256:XFD25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35</v>
      </c>
      <c r="F6" s="71">
        <v>10</v>
      </c>
      <c r="G6" s="46">
        <f t="shared" si="0"/>
        <v>45</v>
      </c>
      <c r="H6" s="78">
        <v>0</v>
      </c>
      <c r="I6" s="76">
        <v>0</v>
      </c>
      <c r="J6" s="46">
        <f t="shared" si="1"/>
        <v>45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0">
        <f t="shared" si="3"/>
        <v>85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>
        <v>2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0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0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>
        <v>2</v>
      </c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7</v>
      </c>
      <c r="F133" s="71">
        <v>5</v>
      </c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1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1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2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0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7</v>
      </c>
      <c r="F194" s="71">
        <v>10</v>
      </c>
      <c r="G194" s="46">
        <f t="shared" si="27"/>
        <v>17</v>
      </c>
      <c r="H194" s="78">
        <v>0</v>
      </c>
      <c r="I194" s="76">
        <v>0</v>
      </c>
      <c r="J194" s="46">
        <f t="shared" si="28"/>
        <v>13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0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11</v>
      </c>
      <c r="F196" s="71">
        <v>10</v>
      </c>
      <c r="G196" s="46">
        <f t="shared" si="27"/>
        <v>21</v>
      </c>
      <c r="H196" s="78">
        <v>0</v>
      </c>
      <c r="I196" s="76">
        <v>0</v>
      </c>
      <c r="J196" s="46">
        <f t="shared" si="28"/>
        <v>20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0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>
        <v>3</v>
      </c>
      <c r="G208" s="46">
        <f t="shared" si="27"/>
        <v>4</v>
      </c>
      <c r="H208" s="78">
        <v>0</v>
      </c>
      <c r="I208" s="76">
        <v>0</v>
      </c>
      <c r="J208" s="46">
        <f t="shared" si="28"/>
        <v>3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>
        <v>5</v>
      </c>
      <c r="G209" s="46">
        <f t="shared" si="27"/>
        <v>8</v>
      </c>
      <c r="H209" s="78">
        <v>0</v>
      </c>
      <c r="I209" s="76">
        <v>0</v>
      </c>
      <c r="J209" s="46">
        <f t="shared" si="28"/>
        <v>8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1" si="37">E231+F231</f>
        <v>0</v>
      </c>
      <c r="H231" s="78">
        <v>0</v>
      </c>
      <c r="I231" s="76">
        <v>0</v>
      </c>
      <c r="J231" s="46">
        <f t="shared" ref="J231:J261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+'25'!J253</f>
        <v>0</v>
      </c>
      <c r="F253" s="71"/>
      <c r="G253" s="46"/>
      <c r="H253" s="78"/>
      <c r="I253" s="76"/>
      <c r="J253" s="46"/>
      <c r="K253" s="72"/>
      <c r="L253" s="20">
        <v>29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+'25'!J254</f>
        <v>0</v>
      </c>
      <c r="F254" s="71"/>
      <c r="G254" s="46"/>
      <c r="H254" s="78"/>
      <c r="I254" s="76"/>
      <c r="J254" s="46"/>
      <c r="K254" s="72"/>
      <c r="L254" s="20">
        <v>29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+'25'!J255</f>
        <v>0</v>
      </c>
      <c r="F255" s="71"/>
      <c r="G255" s="46"/>
      <c r="H255" s="78"/>
      <c r="I255" s="76"/>
      <c r="J255" s="46"/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>
        <f>+'25'!J259</f>
        <v>0</v>
      </c>
      <c r="F259" s="71"/>
      <c r="G259" s="46">
        <f t="shared" si="37"/>
        <v>0</v>
      </c>
      <c r="H259" s="78">
        <v>0</v>
      </c>
      <c r="I259" s="76">
        <v>0</v>
      </c>
      <c r="J259" s="46">
        <f t="shared" si="38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>
        <f>+'25'!J260</f>
        <v>0</v>
      </c>
      <c r="F260" s="71"/>
      <c r="G260" s="46">
        <f t="shared" ref="G260" si="47">E260+F260</f>
        <v>0</v>
      </c>
      <c r="H260" s="78">
        <v>0</v>
      </c>
      <c r="I260" s="76">
        <v>0</v>
      </c>
      <c r="J260" s="46">
        <f t="shared" ref="J260" si="48">+G260-H260-K260-I260</f>
        <v>0</v>
      </c>
      <c r="K260" s="72"/>
      <c r="L260" s="20"/>
      <c r="M260" s="65">
        <f t="shared" ref="M260" si="49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0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>
        <f>+'25'!J261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1212.42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2935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690</v>
      </c>
      <c r="O267" s="2">
        <v>200</v>
      </c>
      <c r="P267" s="2">
        <v>110</v>
      </c>
      <c r="Q267" s="2">
        <v>120</v>
      </c>
      <c r="R267" s="2"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190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2040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9"/>
  <sheetViews>
    <sheetView zoomScale="80" zoomScaleNormal="80" workbookViewId="0">
      <pane xSplit="10" ySplit="4" topLeftCell="K260" activePane="bottomRight" state="frozen"/>
      <selection activeCell="N257" sqref="N257"/>
      <selection pane="topRight" activeCell="N257" sqref="N257"/>
      <selection pane="bottomLeft" activeCell="N257" sqref="N257"/>
      <selection pane="bottomRight" activeCell="S276" sqref="S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2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1436</v>
      </c>
      <c r="O77" s="18">
        <v>50</v>
      </c>
      <c r="P77" s="23">
        <f t="shared" si="7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0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10</v>
      </c>
      <c r="F112" s="71"/>
      <c r="G112" s="46">
        <f t="shared" si="21"/>
        <v>10</v>
      </c>
      <c r="H112" s="78">
        <v>0</v>
      </c>
      <c r="I112" s="76">
        <v>0</v>
      </c>
      <c r="J112" s="46">
        <f t="shared" si="22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1"/>
        <v>8</v>
      </c>
      <c r="H113" s="78">
        <v>0</v>
      </c>
      <c r="I113" s="76">
        <v>0</v>
      </c>
      <c r="J113" s="46">
        <f t="shared" si="22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2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10</v>
      </c>
      <c r="F117" s="71"/>
      <c r="G117" s="46">
        <f t="shared" si="21"/>
        <v>10</v>
      </c>
      <c r="H117" s="78">
        <v>0</v>
      </c>
      <c r="I117" s="76">
        <v>0</v>
      </c>
      <c r="J117" s="46">
        <f t="shared" si="22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12</v>
      </c>
      <c r="F133" s="71"/>
      <c r="G133" s="46">
        <f t="shared" si="21"/>
        <v>12</v>
      </c>
      <c r="H133" s="78">
        <v>0</v>
      </c>
      <c r="I133" s="76">
        <v>0</v>
      </c>
      <c r="J133" s="46">
        <f t="shared" si="22"/>
        <v>11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28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32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9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20">
        <f t="shared" si="32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20</v>
      </c>
      <c r="F196" s="71"/>
      <c r="G196" s="46">
        <f t="shared" si="30"/>
        <v>20</v>
      </c>
      <c r="H196" s="78">
        <v>0</v>
      </c>
      <c r="I196" s="76">
        <v>0</v>
      </c>
      <c r="J196" s="46">
        <f t="shared" si="31"/>
        <v>18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20">
        <f t="shared" si="32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5"/>
        <v>100</v>
      </c>
      <c r="N208" s="17" t="s">
        <v>16</v>
      </c>
      <c r="O208" s="18"/>
      <c r="P208" s="120">
        <f t="shared" si="32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1" si="40">E231+F231</f>
        <v>0</v>
      </c>
      <c r="H231" s="78">
        <v>0</v>
      </c>
      <c r="I231" s="76">
        <v>0</v>
      </c>
      <c r="J231" s="46">
        <f t="shared" ref="J231:J261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61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20</v>
      </c>
      <c r="M252" s="65">
        <f t="shared" si="35"/>
        <v>0</v>
      </c>
      <c r="N252" s="17" t="s">
        <v>1431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29</v>
      </c>
      <c r="M253" s="65">
        <f t="shared" ref="M253" si="49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29</v>
      </c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5"/>
        <v>0</v>
      </c>
      <c r="N259" s="17" t="s">
        <v>16</v>
      </c>
      <c r="O259" s="18"/>
      <c r="P259" s="23">
        <f t="shared" si="46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ref="M260" si="51">+L260*K260</f>
        <v>0</v>
      </c>
      <c r="N260" s="17" t="s">
        <v>16</v>
      </c>
      <c r="O260" s="18"/>
      <c r="P260" s="23">
        <f t="shared" si="46"/>
        <v>0</v>
      </c>
      <c r="Q260" s="90"/>
      <c r="R260" s="43">
        <f t="shared" ref="R260" si="52"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5"/>
        <v>0</v>
      </c>
      <c r="N261" s="17" t="s">
        <v>16</v>
      </c>
      <c r="O261" s="18"/>
      <c r="P261" s="23">
        <f t="shared" si="46"/>
        <v>0</v>
      </c>
      <c r="Q261" s="90"/>
      <c r="R261" s="43">
        <f t="shared" si="36"/>
        <v>0</v>
      </c>
    </row>
    <row r="262" spans="1:19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3">E262+F262</f>
        <v>0</v>
      </c>
      <c r="H262" s="78">
        <v>0</v>
      </c>
      <c r="I262" s="76">
        <v>0</v>
      </c>
      <c r="J262" s="46">
        <f t="shared" ref="J262" si="54">+G262-H262-K262-I262</f>
        <v>0</v>
      </c>
      <c r="K262" s="72"/>
      <c r="L262" s="20"/>
      <c r="M262" s="65">
        <f t="shared" ref="M262" si="55">+L262*K262</f>
        <v>0</v>
      </c>
      <c r="N262" s="17" t="s">
        <v>16</v>
      </c>
      <c r="O262" s="18"/>
      <c r="P262" s="23">
        <f t="shared" ref="P262" si="56">SUM(M262-O262)</f>
        <v>0</v>
      </c>
      <c r="Q262" s="90"/>
      <c r="R262" s="43">
        <f t="shared" ref="R262" si="57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770.49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1620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630</v>
      </c>
      <c r="O267" s="2">
        <v>150</v>
      </c>
      <c r="P267" s="2">
        <v>360</v>
      </c>
      <c r="Q267" s="2"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875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875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9"/>
  <sheetViews>
    <sheetView zoomScale="80" zoomScaleNormal="80" workbookViewId="0">
      <pane xSplit="10" ySplit="4" topLeftCell="K248" activePane="bottomRight" state="frozen"/>
      <selection activeCell="N257" sqref="N257"/>
      <selection pane="topRight" activeCell="N257" sqref="N257"/>
      <selection pane="bottomLeft" activeCell="N257" sqref="N257"/>
      <selection pane="bottomRight" activeCell="C268" sqref="C267:C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150</v>
      </c>
      <c r="P6" s="120">
        <f t="shared" ref="P6:P31" si="3">SUM(M6-O6)</f>
        <v>250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20">
        <f t="shared" si="3"/>
        <v>300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0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ref="P32:P80" si="7"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7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0">
        <f t="shared" si="7"/>
        <v>50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7"/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10</v>
      </c>
      <c r="F112" s="71"/>
      <c r="G112" s="46">
        <f t="shared" si="24"/>
        <v>10</v>
      </c>
      <c r="H112" s="78">
        <v>0</v>
      </c>
      <c r="I112" s="76">
        <v>0</v>
      </c>
      <c r="J112" s="46">
        <f t="shared" si="25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90</v>
      </c>
      <c r="P112" s="120">
        <f t="shared" si="12"/>
        <v>110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4"/>
        <v>8</v>
      </c>
      <c r="H115" s="78">
        <v>0</v>
      </c>
      <c r="I115" s="76">
        <v>0</v>
      </c>
      <c r="J115" s="46">
        <f t="shared" si="25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12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4"/>
        <v>8</v>
      </c>
      <c r="H116" s="78">
        <v>0</v>
      </c>
      <c r="I116" s="76">
        <v>0</v>
      </c>
      <c r="J116" s="46">
        <f t="shared" si="25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0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0">
        <f t="shared" si="12"/>
        <v>120</v>
      </c>
      <c r="Q132" s="90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11</v>
      </c>
      <c r="F133" s="71"/>
      <c r="G133" s="46">
        <f t="shared" si="24"/>
        <v>11</v>
      </c>
      <c r="H133" s="78">
        <v>0</v>
      </c>
      <c r="I133" s="76">
        <v>0</v>
      </c>
      <c r="J133" s="46">
        <f t="shared" si="25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0">
        <f t="shared" si="12"/>
        <v>50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31"/>
        <v>5</v>
      </c>
      <c r="H175" s="78">
        <v>0</v>
      </c>
      <c r="I175" s="76">
        <v>0</v>
      </c>
      <c r="J175" s="46">
        <f t="shared" si="32"/>
        <v>4</v>
      </c>
      <c r="K175" s="72">
        <v>1</v>
      </c>
      <c r="L175" s="15">
        <v>50</v>
      </c>
      <c r="M175" s="65">
        <f>+L175*K175</f>
        <v>50</v>
      </c>
      <c r="N175" s="17" t="s">
        <v>1436</v>
      </c>
      <c r="O175" s="18">
        <v>50</v>
      </c>
      <c r="P175" s="23">
        <f t="shared" si="30"/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5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</v>
      </c>
      <c r="F185" s="71"/>
      <c r="G185" s="46">
        <f t="shared" si="31"/>
        <v>2</v>
      </c>
      <c r="H185" s="78">
        <v>0</v>
      </c>
      <c r="I185" s="76">
        <v>0</v>
      </c>
      <c r="J185" s="46">
        <f t="shared" si="32"/>
        <v>2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9</v>
      </c>
      <c r="F194" s="71"/>
      <c r="G194" s="46">
        <f t="shared" si="31"/>
        <v>9</v>
      </c>
      <c r="H194" s="78">
        <v>0</v>
      </c>
      <c r="I194" s="76">
        <v>0</v>
      </c>
      <c r="J194" s="46">
        <f t="shared" si="32"/>
        <v>2</v>
      </c>
      <c r="K194" s="72">
        <v>7</v>
      </c>
      <c r="L194" s="20">
        <v>120</v>
      </c>
      <c r="M194" s="65">
        <f t="shared" si="35"/>
        <v>840</v>
      </c>
      <c r="N194" s="17" t="s">
        <v>16</v>
      </c>
      <c r="O194" s="18"/>
      <c r="P194" s="120">
        <f t="shared" si="30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18</v>
      </c>
      <c r="F196" s="71"/>
      <c r="G196" s="46">
        <f t="shared" si="31"/>
        <v>18</v>
      </c>
      <c r="H196" s="78">
        <v>0</v>
      </c>
      <c r="I196" s="76">
        <v>0</v>
      </c>
      <c r="J196" s="46">
        <f t="shared" si="32"/>
        <v>16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20">
        <f t="shared" si="30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17</v>
      </c>
      <c r="F205" s="71"/>
      <c r="G205" s="46">
        <f t="shared" si="31"/>
        <v>17</v>
      </c>
      <c r="H205" s="78">
        <v>0</v>
      </c>
      <c r="I205" s="76">
        <v>0</v>
      </c>
      <c r="J205" s="46">
        <f t="shared" si="32"/>
        <v>16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0">
        <f t="shared" si="30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31"/>
        <v>1</v>
      </c>
      <c r="H208" s="78">
        <v>0</v>
      </c>
      <c r="I208" s="76">
        <v>0</v>
      </c>
      <c r="J208" s="46">
        <f t="shared" si="32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8</v>
      </c>
      <c r="F209" s="71"/>
      <c r="G209" s="46">
        <f t="shared" si="31"/>
        <v>8</v>
      </c>
      <c r="H209" s="78">
        <v>0</v>
      </c>
      <c r="I209" s="76">
        <v>0</v>
      </c>
      <c r="J209" s="46">
        <f t="shared" si="32"/>
        <v>8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4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20</v>
      </c>
      <c r="M252" s="65">
        <f t="shared" si="35"/>
        <v>0</v>
      </c>
      <c r="N252" s="17" t="s">
        <v>1431</v>
      </c>
      <c r="O252" s="18"/>
      <c r="P252" s="23">
        <f t="shared" si="40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29</v>
      </c>
      <c r="M253" s="65">
        <f t="shared" ref="M253" si="49">+L253*K253</f>
        <v>0</v>
      </c>
      <c r="N253" s="17" t="s">
        <v>16</v>
      </c>
      <c r="O253" s="18"/>
      <c r="P253" s="23">
        <f t="shared" si="40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>
        <v>29</v>
      </c>
      <c r="M254" s="65">
        <f t="shared" si="35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ref="P255" si="51">SUM(M255-O255)</f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1661.02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3855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1240</v>
      </c>
      <c r="O267" s="2">
        <v>1040</v>
      </c>
      <c r="P267" s="2"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2060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2060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N257" sqref="N257"/>
      <selection pane="topRight" activeCell="N257" sqref="N257"/>
      <selection pane="bottomLeft" activeCell="N257" sqref="N257"/>
      <selection pane="bottomRight" activeCell="Q269" sqref="Q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120">
        <f t="shared" ref="P6:P31" si="3">SUM(M6-O6)</f>
        <v>250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0">
        <f t="shared" si="7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7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8</v>
      </c>
      <c r="F113" s="71"/>
      <c r="G113" s="46">
        <f t="shared" si="21"/>
        <v>8</v>
      </c>
      <c r="H113" s="78">
        <v>0</v>
      </c>
      <c r="I113" s="76">
        <v>0</v>
      </c>
      <c r="J113" s="46">
        <f t="shared" si="22"/>
        <v>6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0">
        <f t="shared" si="9"/>
        <v>110</v>
      </c>
      <c r="Q113" s="119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1"/>
        <v>6</v>
      </c>
      <c r="H115" s="78">
        <v>0</v>
      </c>
      <c r="I115" s="76">
        <v>0</v>
      </c>
      <c r="J115" s="46">
        <f t="shared" si="22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10</v>
      </c>
      <c r="F117" s="71"/>
      <c r="G117" s="46">
        <f t="shared" si="21"/>
        <v>10</v>
      </c>
      <c r="H117" s="78">
        <v>0</v>
      </c>
      <c r="I117" s="76">
        <v>0</v>
      </c>
      <c r="J117" s="46">
        <f t="shared" si="22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/>
      <c r="G133" s="46">
        <f t="shared" si="21"/>
        <v>9</v>
      </c>
      <c r="H133" s="78">
        <v>0</v>
      </c>
      <c r="I133" s="76">
        <v>0</v>
      </c>
      <c r="J133" s="46">
        <f t="shared" si="22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16</v>
      </c>
      <c r="F196" s="71"/>
      <c r="G196" s="46">
        <f t="shared" si="28"/>
        <v>16</v>
      </c>
      <c r="H196" s="78">
        <v>0</v>
      </c>
      <c r="I196" s="76">
        <v>0</v>
      </c>
      <c r="J196" s="46">
        <f t="shared" si="29"/>
        <v>16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16</v>
      </c>
      <c r="F205" s="71"/>
      <c r="G205" s="46">
        <f t="shared" si="28"/>
        <v>16</v>
      </c>
      <c r="H205" s="78">
        <v>0</v>
      </c>
      <c r="I205" s="76">
        <v>0</v>
      </c>
      <c r="J205" s="46">
        <f t="shared" si="29"/>
        <v>16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7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0">
        <f t="shared" ref="P209:P262" si="37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1" si="38">E231+F231</f>
        <v>0</v>
      </c>
      <c r="H231" s="78">
        <v>0</v>
      </c>
      <c r="I231" s="76">
        <v>0</v>
      </c>
      <c r="J231" s="46">
        <f t="shared" ref="J231:J26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29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29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110044</v>
      </c>
      <c r="C256" s="19" t="s">
        <v>1427</v>
      </c>
      <c r="D256" s="10" t="s">
        <v>434</v>
      </c>
      <c r="E256" s="64">
        <f>+'28'!J256</f>
        <v>0</v>
      </c>
      <c r="F256" s="71">
        <v>3</v>
      </c>
      <c r="G256" s="46">
        <f t="shared" si="40"/>
        <v>3</v>
      </c>
      <c r="H256" s="78">
        <v>0</v>
      </c>
      <c r="I256" s="76">
        <v>0</v>
      </c>
      <c r="J256" s="46">
        <f t="shared" si="41"/>
        <v>2</v>
      </c>
      <c r="K256" s="72">
        <v>1</v>
      </c>
      <c r="L256" s="20">
        <v>35</v>
      </c>
      <c r="M256" s="65">
        <f t="shared" si="32"/>
        <v>35</v>
      </c>
      <c r="N256" s="17" t="s">
        <v>16</v>
      </c>
      <c r="O256" s="18"/>
      <c r="P256" s="120">
        <f t="shared" si="37"/>
        <v>35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>
        <f>+'28'!J257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7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+'28'!J259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>
        <f t="shared" si="37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+'28'!J260</f>
        <v>0</v>
      </c>
      <c r="F260" s="71"/>
      <c r="G260" s="46">
        <f t="shared" ref="G260" si="48">E260+F260</f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ref="M260" si="49">+L260*K260</f>
        <v>0</v>
      </c>
      <c r="N260" s="17" t="s">
        <v>16</v>
      </c>
      <c r="O260" s="18"/>
      <c r="P260" s="23">
        <f t="shared" si="37"/>
        <v>0</v>
      </c>
      <c r="Q260" s="90"/>
      <c r="R260" s="43">
        <f t="shared" ref="R260" si="50"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+'28'!J261</f>
        <v>0</v>
      </c>
      <c r="F261" s="71"/>
      <c r="G261" s="46">
        <f t="shared" si="38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+'28'!J263</f>
        <v>0</v>
      </c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si="37"/>
        <v>0</v>
      </c>
      <c r="Q262" s="90"/>
      <c r="R262" s="43">
        <f t="shared" ref="R262" si="54"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496.04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1250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135</v>
      </c>
      <c r="O267" s="2">
        <v>100</v>
      </c>
      <c r="P267" s="2">
        <v>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V349"/>
  <sheetViews>
    <sheetView zoomScale="80" zoomScaleNormal="80" workbookViewId="0">
      <pane xSplit="10" ySplit="4" topLeftCell="K173" activePane="bottomRight" state="frozen"/>
      <selection activeCell="N257" sqref="N257"/>
      <selection pane="topRight" activeCell="N257" sqref="N257"/>
      <selection pane="bottomLeft" activeCell="N257" sqref="N257"/>
      <selection pane="bottomRight" activeCell="J181" sqref="J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>
        <v>10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0">
        <f>SUM(M5-O5)</f>
        <v>75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36</v>
      </c>
      <c r="F6" s="71">
        <v>10</v>
      </c>
      <c r="G6" s="46">
        <f t="shared" si="0"/>
        <v>46</v>
      </c>
      <c r="H6" s="78">
        <v>0</v>
      </c>
      <c r="I6" s="76">
        <v>0</v>
      </c>
      <c r="J6" s="46">
        <f t="shared" si="1"/>
        <v>37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200</v>
      </c>
      <c r="P6" s="120">
        <f t="shared" ref="P6:P57" si="3">SUM(M6-O6)</f>
        <v>700</v>
      </c>
      <c r="Q6" s="11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17</v>
      </c>
      <c r="F22" s="71">
        <v>10</v>
      </c>
      <c r="G22" s="46">
        <f t="shared" si="0"/>
        <v>27</v>
      </c>
      <c r="H22" s="78">
        <v>4</v>
      </c>
      <c r="I22" s="76">
        <v>0</v>
      </c>
      <c r="J22" s="46">
        <f t="shared" si="1"/>
        <v>21</v>
      </c>
      <c r="K22" s="72">
        <v>2</v>
      </c>
      <c r="L22" s="20">
        <v>100</v>
      </c>
      <c r="M22" s="65">
        <f t="shared" si="2"/>
        <v>200</v>
      </c>
      <c r="N22" s="17" t="s">
        <v>1435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</v>
      </c>
      <c r="F28" s="71"/>
      <c r="G28" s="46">
        <f t="shared" si="5"/>
        <v>2</v>
      </c>
      <c r="H28" s="78">
        <v>2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1435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11</v>
      </c>
      <c r="F31" s="71">
        <v>10</v>
      </c>
      <c r="G31" s="46">
        <f t="shared" si="5"/>
        <v>21</v>
      </c>
      <c r="H31" s="78">
        <v>3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2"/>
        <v>500</v>
      </c>
      <c r="N31" s="17" t="s">
        <v>1435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0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>
        <v>2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4</v>
      </c>
      <c r="F56" s="71">
        <v>2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6</v>
      </c>
      <c r="F58" s="71">
        <v>2</v>
      </c>
      <c r="G58" s="46">
        <f t="shared" si="5"/>
        <v>8</v>
      </c>
      <c r="H58" s="78">
        <v>1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1435</v>
      </c>
      <c r="O58" s="18"/>
      <c r="P58" s="23">
        <f t="shared" ref="P58:P81" si="7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5</v>
      </c>
      <c r="F80" s="71">
        <v>1</v>
      </c>
      <c r="G80" s="46">
        <f t="shared" si="5"/>
        <v>6</v>
      </c>
      <c r="H80" s="78">
        <v>5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3</v>
      </c>
      <c r="F81" s="71">
        <v>1</v>
      </c>
      <c r="G81" s="46">
        <f t="shared" si="5"/>
        <v>4</v>
      </c>
      <c r="H81" s="78">
        <v>3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2"/>
        <v>8</v>
      </c>
      <c r="H112" s="78">
        <v>0</v>
      </c>
      <c r="I112" s="76">
        <v>0</v>
      </c>
      <c r="J112" s="46">
        <f t="shared" si="23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6</v>
      </c>
      <c r="F113" s="71"/>
      <c r="G113" s="46">
        <f t="shared" si="22"/>
        <v>6</v>
      </c>
      <c r="H113" s="78">
        <v>0</v>
      </c>
      <c r="I113" s="76">
        <v>0</v>
      </c>
      <c r="J113" s="46">
        <f t="shared" si="23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21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21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23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21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10</v>
      </c>
      <c r="F117" s="71"/>
      <c r="G117" s="46">
        <f t="shared" si="22"/>
        <v>10</v>
      </c>
      <c r="H117" s="78">
        <v>0</v>
      </c>
      <c r="I117" s="76">
        <v>0</v>
      </c>
      <c r="J117" s="46">
        <f t="shared" si="23"/>
        <v>9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0">
        <f t="shared" si="21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>
        <v>2</v>
      </c>
      <c r="G131" s="46">
        <f t="shared" si="22"/>
        <v>4</v>
      </c>
      <c r="H131" s="78">
        <v>1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8"/>
        <v>0</v>
      </c>
      <c r="N131" s="17" t="s">
        <v>1435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>
        <v>3</v>
      </c>
      <c r="G132" s="46">
        <f t="shared" si="22"/>
        <v>3</v>
      </c>
      <c r="H132" s="78">
        <v>0</v>
      </c>
      <c r="I132" s="76">
        <v>0</v>
      </c>
      <c r="J132" s="46">
        <f t="shared" si="23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0">
        <f t="shared" si="21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9</v>
      </c>
      <c r="F133" s="71">
        <v>5</v>
      </c>
      <c r="G133" s="46">
        <f t="shared" si="22"/>
        <v>14</v>
      </c>
      <c r="H133" s="78">
        <v>1</v>
      </c>
      <c r="I133" s="76">
        <v>0</v>
      </c>
      <c r="J133" s="46">
        <f t="shared" si="23"/>
        <v>13</v>
      </c>
      <c r="K133" s="72"/>
      <c r="L133" s="20">
        <v>50</v>
      </c>
      <c r="M133" s="65">
        <f t="shared" si="8"/>
        <v>0</v>
      </c>
      <c r="N133" s="17" t="s">
        <v>1435</v>
      </c>
      <c r="O133" s="18"/>
      <c r="P133" s="23">
        <f t="shared" si="2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>
        <v>9</v>
      </c>
      <c r="G175" s="46">
        <f t="shared" si="29"/>
        <v>13</v>
      </c>
      <c r="H175" s="78">
        <v>0</v>
      </c>
      <c r="I175" s="76">
        <v>0</v>
      </c>
      <c r="J175" s="46">
        <f t="shared" si="30"/>
        <v>8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100</v>
      </c>
      <c r="P175" s="120">
        <f t="shared" si="28"/>
        <v>150</v>
      </c>
      <c r="Q175" s="119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1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61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</v>
      </c>
      <c r="F185" s="71"/>
      <c r="G185" s="46">
        <f t="shared" si="29"/>
        <v>2</v>
      </c>
      <c r="H185" s="78">
        <v>0</v>
      </c>
      <c r="I185" s="76">
        <v>0</v>
      </c>
      <c r="J185" s="46">
        <f t="shared" si="30"/>
        <v>2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</v>
      </c>
      <c r="F194" s="71">
        <v>10</v>
      </c>
      <c r="G194" s="46">
        <f t="shared" si="29"/>
        <v>12</v>
      </c>
      <c r="H194" s="78">
        <v>0</v>
      </c>
      <c r="I194" s="76">
        <v>0</v>
      </c>
      <c r="J194" s="46">
        <f t="shared" si="30"/>
        <v>9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0">
        <f t="shared" si="28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16</v>
      </c>
      <c r="F196" s="71"/>
      <c r="G196" s="46">
        <f t="shared" si="29"/>
        <v>16</v>
      </c>
      <c r="H196" s="78">
        <v>0</v>
      </c>
      <c r="I196" s="76">
        <v>0</v>
      </c>
      <c r="J196" s="46">
        <f t="shared" si="30"/>
        <v>15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0">
        <f t="shared" si="28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16</v>
      </c>
      <c r="F205" s="71"/>
      <c r="G205" s="46">
        <f t="shared" si="29"/>
        <v>16</v>
      </c>
      <c r="H205" s="78">
        <v>0</v>
      </c>
      <c r="I205" s="76">
        <v>0</v>
      </c>
      <c r="J205" s="46">
        <f t="shared" si="30"/>
        <v>15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20">
        <f t="shared" si="28"/>
        <v>55</v>
      </c>
      <c r="Q205" s="90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>
        <v>3</v>
      </c>
      <c r="G208" s="46">
        <f t="shared" si="29"/>
        <v>4</v>
      </c>
      <c r="H208" s="78">
        <v>0</v>
      </c>
      <c r="I208" s="76">
        <v>0</v>
      </c>
      <c r="J208" s="46">
        <f t="shared" si="30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7</v>
      </c>
      <c r="F209" s="71">
        <v>5</v>
      </c>
      <c r="G209" s="46">
        <f t="shared" si="29"/>
        <v>12</v>
      </c>
      <c r="H209" s="78">
        <v>0</v>
      </c>
      <c r="I209" s="76">
        <v>0</v>
      </c>
      <c r="J209" s="46">
        <f t="shared" si="30"/>
        <v>12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62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34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1" si="41">E235+F235</f>
        <v>0</v>
      </c>
      <c r="H235" s="78">
        <v>0</v>
      </c>
      <c r="I235" s="76">
        <v>0</v>
      </c>
      <c r="J235" s="46">
        <f t="shared" ref="J235:J261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20</v>
      </c>
      <c r="M252" s="65">
        <f t="shared" si="33"/>
        <v>0</v>
      </c>
      <c r="N252" s="17" t="s">
        <v>1431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+'29'!J253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29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+'29'!J254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29</v>
      </c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+'29'!J255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110044</v>
      </c>
      <c r="C256" s="19" t="s">
        <v>1427</v>
      </c>
      <c r="D256" s="10" t="s">
        <v>434</v>
      </c>
      <c r="E256" s="64">
        <f>+'29'!J256</f>
        <v>2</v>
      </c>
      <c r="F256" s="71"/>
      <c r="G256" s="46">
        <f t="shared" si="41"/>
        <v>2</v>
      </c>
      <c r="H256" s="78">
        <v>0</v>
      </c>
      <c r="I256" s="76">
        <v>0</v>
      </c>
      <c r="J256" s="46">
        <f t="shared" si="42"/>
        <v>0</v>
      </c>
      <c r="K256" s="72">
        <v>2</v>
      </c>
      <c r="L256" s="20">
        <v>35</v>
      </c>
      <c r="M256" s="65">
        <f t="shared" si="33"/>
        <v>70</v>
      </c>
      <c r="N256" s="17" t="s">
        <v>16</v>
      </c>
      <c r="O256" s="18"/>
      <c r="P256" s="120">
        <f t="shared" si="38"/>
        <v>70</v>
      </c>
      <c r="Q256" s="90"/>
      <c r="R256" s="43">
        <f t="shared" si="34"/>
        <v>0</v>
      </c>
    </row>
    <row r="257" spans="1:22" ht="25.5" x14ac:dyDescent="0.55000000000000004">
      <c r="A257" s="10"/>
      <c r="B257" s="10">
        <v>20049130</v>
      </c>
      <c r="C257" s="19" t="s">
        <v>715</v>
      </c>
      <c r="D257" s="10" t="s">
        <v>434</v>
      </c>
      <c r="E257" s="64">
        <f>+'29'!J257</f>
        <v>0</v>
      </c>
      <c r="F257" s="71">
        <v>3</v>
      </c>
      <c r="G257" s="46">
        <f t="shared" si="41"/>
        <v>3</v>
      </c>
      <c r="H257" s="78">
        <v>0</v>
      </c>
      <c r="I257" s="76">
        <v>0</v>
      </c>
      <c r="J257" s="46">
        <f t="shared" si="42"/>
        <v>3</v>
      </c>
      <c r="K257" s="72"/>
      <c r="L257" s="20">
        <v>35</v>
      </c>
      <c r="M257" s="65">
        <f t="shared" si="33"/>
        <v>0</v>
      </c>
      <c r="N257" s="17" t="s">
        <v>16</v>
      </c>
      <c r="O257" s="18"/>
      <c r="P257" s="23">
        <f t="shared" si="38"/>
        <v>0</v>
      </c>
      <c r="Q257" s="90"/>
      <c r="R257" s="43">
        <f t="shared" si="34"/>
        <v>0</v>
      </c>
    </row>
    <row r="258" spans="1:22" ht="25.5" x14ac:dyDescent="0.55000000000000004">
      <c r="A258" s="10"/>
      <c r="B258" s="10">
        <v>20051101</v>
      </c>
      <c r="C258" s="19" t="s">
        <v>1442</v>
      </c>
      <c r="D258" s="10" t="s">
        <v>434</v>
      </c>
      <c r="E258" s="64">
        <f>+'29'!J258</f>
        <v>0</v>
      </c>
      <c r="F258" s="71">
        <v>3</v>
      </c>
      <c r="G258" s="46">
        <f t="shared" si="41"/>
        <v>3</v>
      </c>
      <c r="H258" s="78">
        <v>0</v>
      </c>
      <c r="I258" s="76">
        <v>0</v>
      </c>
      <c r="J258" s="46">
        <f t="shared" si="42"/>
        <v>3</v>
      </c>
      <c r="K258" s="72"/>
      <c r="L258" s="20">
        <v>35</v>
      </c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22" ht="25.5" x14ac:dyDescent="0.55000000000000004">
      <c r="A259" s="10"/>
      <c r="B259" s="10">
        <v>20059796</v>
      </c>
      <c r="C259" s="19" t="s">
        <v>1443</v>
      </c>
      <c r="D259" s="10" t="s">
        <v>434</v>
      </c>
      <c r="E259" s="64">
        <f>+'29'!J259</f>
        <v>0</v>
      </c>
      <c r="F259" s="71">
        <v>3</v>
      </c>
      <c r="G259" s="46">
        <f t="shared" si="41"/>
        <v>3</v>
      </c>
      <c r="H259" s="78">
        <v>0</v>
      </c>
      <c r="I259" s="76">
        <v>0</v>
      </c>
      <c r="J259" s="46">
        <f t="shared" si="42"/>
        <v>3</v>
      </c>
      <c r="K259" s="72"/>
      <c r="L259" s="20">
        <v>22</v>
      </c>
      <c r="M259" s="65">
        <f t="shared" si="33"/>
        <v>0</v>
      </c>
      <c r="N259" s="17" t="s">
        <v>16</v>
      </c>
      <c r="O259" s="18"/>
      <c r="P259" s="23">
        <f t="shared" si="38"/>
        <v>0</v>
      </c>
      <c r="Q259" s="90"/>
      <c r="R259" s="43">
        <f t="shared" si="34"/>
        <v>0</v>
      </c>
    </row>
    <row r="260" spans="1:22" ht="25.5" x14ac:dyDescent="0.55000000000000004">
      <c r="A260" s="10"/>
      <c r="B260" s="10">
        <v>20060974</v>
      </c>
      <c r="C260" s="19" t="s">
        <v>1444</v>
      </c>
      <c r="D260" s="10" t="s">
        <v>434</v>
      </c>
      <c r="E260" s="64">
        <f>+'29'!J260</f>
        <v>0</v>
      </c>
      <c r="F260" s="71">
        <v>3</v>
      </c>
      <c r="G260" s="46">
        <f t="shared" si="41"/>
        <v>3</v>
      </c>
      <c r="H260" s="78">
        <v>0</v>
      </c>
      <c r="I260" s="76">
        <v>0</v>
      </c>
      <c r="J260" s="46">
        <f t="shared" si="42"/>
        <v>3</v>
      </c>
      <c r="K260" s="72"/>
      <c r="L260" s="20">
        <v>35</v>
      </c>
      <c r="M260" s="65">
        <f t="shared" ref="M260" si="49">+L260*K260</f>
        <v>0</v>
      </c>
      <c r="N260" s="17" t="s">
        <v>16</v>
      </c>
      <c r="O260" s="18"/>
      <c r="P260" s="23">
        <f t="shared" si="38"/>
        <v>0</v>
      </c>
      <c r="Q260" s="90"/>
      <c r="R260" s="43">
        <f t="shared" si="34"/>
        <v>0</v>
      </c>
    </row>
    <row r="261" spans="1:22" ht="25.5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/>
      <c r="M261" s="65">
        <f t="shared" si="33"/>
        <v>0</v>
      </c>
      <c r="N261" s="17" t="s">
        <v>16</v>
      </c>
      <c r="O261" s="18"/>
      <c r="P261" s="23">
        <f t="shared" si="38"/>
        <v>0</v>
      </c>
      <c r="Q261" s="90"/>
      <c r="R261" s="43">
        <f t="shared" si="34"/>
        <v>0</v>
      </c>
    </row>
    <row r="262" spans="1:22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0">E262+F262</f>
        <v>0</v>
      </c>
      <c r="H262" s="78">
        <v>0</v>
      </c>
      <c r="I262" s="76">
        <v>0</v>
      </c>
      <c r="J262" s="46">
        <f t="shared" ref="J262" si="51">+G262-H262-K262-I262</f>
        <v>0</v>
      </c>
      <c r="K262" s="72"/>
      <c r="L262" s="20"/>
      <c r="M262" s="65">
        <f t="shared" ref="M262" si="52">+L262*K262</f>
        <v>0</v>
      </c>
      <c r="N262" s="17" t="s">
        <v>16</v>
      </c>
      <c r="O262" s="18"/>
      <c r="P262" s="23">
        <f t="shared" si="38"/>
        <v>0</v>
      </c>
      <c r="Q262" s="90"/>
      <c r="R262" s="43">
        <f t="shared" ref="R262" si="53">+K262*Q262</f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1430.1799999999998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3800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1280</v>
      </c>
      <c r="O267" s="2">
        <v>200</v>
      </c>
      <c r="P267" s="2">
        <v>260</v>
      </c>
      <c r="Q267" s="2">
        <v>55</v>
      </c>
      <c r="R267" s="2">
        <v>100</v>
      </c>
      <c r="S267" s="2">
        <v>100</v>
      </c>
      <c r="T267" s="2">
        <v>65</v>
      </c>
      <c r="U267" s="2">
        <v>300</v>
      </c>
      <c r="V267" s="2">
        <v>200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325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2180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2180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Y349"/>
  <sheetViews>
    <sheetView tabSelected="1" zoomScale="80" zoomScaleNormal="80" workbookViewId="0">
      <pane xSplit="10" ySplit="4" topLeftCell="M259" activePane="bottomRight" state="frozen"/>
      <selection activeCell="N257" sqref="N257"/>
      <selection pane="topRight" activeCell="N257" sqref="N257"/>
      <selection pane="bottomLeft" activeCell="N257" sqref="N257"/>
      <selection pane="bottomRight" activeCell="C266" sqref="C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1100046</v>
      </c>
      <c r="C42" s="19" t="s">
        <v>832</v>
      </c>
      <c r="D42" s="10" t="s">
        <v>434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1113088</v>
      </c>
      <c r="C44" s="19" t="s">
        <v>1430</v>
      </c>
      <c r="D44" s="10" t="s">
        <v>434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0">
        <f t="shared" si="3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2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30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1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61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7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15</v>
      </c>
      <c r="F196" s="71"/>
      <c r="G196" s="46">
        <f t="shared" si="28"/>
        <v>15</v>
      </c>
      <c r="H196" s="78">
        <v>0</v>
      </c>
      <c r="I196" s="76">
        <v>0</v>
      </c>
      <c r="J196" s="46">
        <f t="shared" si="29"/>
        <v>14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12</v>
      </c>
      <c r="F209" s="71"/>
      <c r="G209" s="46">
        <f t="shared" si="28"/>
        <v>12</v>
      </c>
      <c r="H209" s="78">
        <v>0</v>
      </c>
      <c r="I209" s="76">
        <v>0</v>
      </c>
      <c r="J209" s="46">
        <f t="shared" si="29"/>
        <v>7</v>
      </c>
      <c r="K209" s="72">
        <v>5</v>
      </c>
      <c r="L209" s="20">
        <v>120</v>
      </c>
      <c r="M209" s="65">
        <f t="shared" si="33"/>
        <v>600</v>
      </c>
      <c r="N209" s="17" t="s">
        <v>16</v>
      </c>
      <c r="O209" s="18"/>
      <c r="P209" s="120">
        <f t="shared" si="35"/>
        <v>600</v>
      </c>
      <c r="Q209" s="90">
        <v>83</v>
      </c>
      <c r="R209" s="43">
        <f t="shared" si="34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61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1" si="41">E235+F235</f>
        <v>0</v>
      </c>
      <c r="H235" s="78">
        <v>0</v>
      </c>
      <c r="I235" s="76">
        <v>0</v>
      </c>
      <c r="J235" s="46">
        <f t="shared" ref="J235:J260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1427</v>
      </c>
      <c r="D251" s="10" t="s">
        <v>434</v>
      </c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1437</v>
      </c>
      <c r="D252" s="10" t="s">
        <v>434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20</v>
      </c>
      <c r="M252" s="65">
        <f t="shared" si="33"/>
        <v>0</v>
      </c>
      <c r="N252" s="17" t="s">
        <v>1431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3000003</v>
      </c>
      <c r="C253" s="19" t="s">
        <v>1440</v>
      </c>
      <c r="D253" s="10" t="s">
        <v>434</v>
      </c>
      <c r="E253" s="64">
        <f>+'30'!J253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29</v>
      </c>
      <c r="M253" s="65">
        <f t="shared" si="33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3000004</v>
      </c>
      <c r="C254" s="19" t="s">
        <v>1438</v>
      </c>
      <c r="D254" s="10" t="s">
        <v>434</v>
      </c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29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3000001</v>
      </c>
      <c r="C255" s="19" t="s">
        <v>1439</v>
      </c>
      <c r="D255" s="10" t="s">
        <v>434</v>
      </c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110044</v>
      </c>
      <c r="C256" s="19" t="s">
        <v>1427</v>
      </c>
      <c r="D256" s="10" t="s">
        <v>434</v>
      </c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35</v>
      </c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25" ht="25.5" x14ac:dyDescent="0.55000000000000004">
      <c r="A257" s="10"/>
      <c r="B257" s="10">
        <v>20049130</v>
      </c>
      <c r="C257" s="19" t="s">
        <v>715</v>
      </c>
      <c r="D257" s="10" t="s">
        <v>434</v>
      </c>
      <c r="E257" s="64">
        <f>+'30'!J257</f>
        <v>3</v>
      </c>
      <c r="F257" s="71"/>
      <c r="G257" s="46">
        <f t="shared" si="41"/>
        <v>3</v>
      </c>
      <c r="H257" s="78">
        <v>0</v>
      </c>
      <c r="I257" s="76">
        <v>0</v>
      </c>
      <c r="J257" s="46">
        <f t="shared" si="42"/>
        <v>3</v>
      </c>
      <c r="K257" s="72"/>
      <c r="L257" s="20">
        <v>35</v>
      </c>
      <c r="M257" s="65">
        <f t="shared" si="33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25" ht="25.5" x14ac:dyDescent="0.55000000000000004">
      <c r="A258" s="10"/>
      <c r="B258" s="10">
        <v>20051101</v>
      </c>
      <c r="C258" s="19" t="s">
        <v>1442</v>
      </c>
      <c r="D258" s="10" t="s">
        <v>434</v>
      </c>
      <c r="E258" s="64">
        <f>+'30'!J258</f>
        <v>3</v>
      </c>
      <c r="F258" s="71"/>
      <c r="G258" s="46">
        <f t="shared" si="41"/>
        <v>3</v>
      </c>
      <c r="H258" s="78">
        <v>0</v>
      </c>
      <c r="I258" s="76">
        <v>0</v>
      </c>
      <c r="J258" s="46">
        <f t="shared" si="42"/>
        <v>1</v>
      </c>
      <c r="K258" s="72">
        <v>2</v>
      </c>
      <c r="L258" s="20">
        <v>35</v>
      </c>
      <c r="M258" s="65">
        <f t="shared" si="33"/>
        <v>70</v>
      </c>
      <c r="N258" s="17" t="s">
        <v>16</v>
      </c>
      <c r="O258" s="18"/>
      <c r="P258" s="120">
        <f t="shared" si="35"/>
        <v>70</v>
      </c>
      <c r="Q258" s="90"/>
      <c r="R258" s="43"/>
    </row>
    <row r="259" spans="1:25" ht="25.5" x14ac:dyDescent="0.55000000000000004">
      <c r="A259" s="10"/>
      <c r="B259" s="10">
        <v>20059796</v>
      </c>
      <c r="C259" s="19" t="s">
        <v>1443</v>
      </c>
      <c r="D259" s="10" t="s">
        <v>434</v>
      </c>
      <c r="E259" s="64">
        <f>+'30'!J259</f>
        <v>3</v>
      </c>
      <c r="F259" s="71"/>
      <c r="G259" s="46">
        <f t="shared" si="41"/>
        <v>3</v>
      </c>
      <c r="H259" s="78">
        <v>0</v>
      </c>
      <c r="I259" s="76">
        <v>0</v>
      </c>
      <c r="J259" s="46">
        <f t="shared" si="42"/>
        <v>3</v>
      </c>
      <c r="K259" s="72"/>
      <c r="L259" s="20">
        <v>22</v>
      </c>
      <c r="M259" s="65">
        <f t="shared" si="33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25" ht="25.5" x14ac:dyDescent="0.55000000000000004">
      <c r="A260" s="10"/>
      <c r="B260" s="10">
        <v>20060974</v>
      </c>
      <c r="C260" s="19" t="s">
        <v>1444</v>
      </c>
      <c r="D260" s="10" t="s">
        <v>434</v>
      </c>
      <c r="E260" s="64">
        <f>+'30'!J260</f>
        <v>3</v>
      </c>
      <c r="F260" s="71"/>
      <c r="G260" s="46">
        <f t="shared" si="41"/>
        <v>3</v>
      </c>
      <c r="H260" s="78">
        <v>0</v>
      </c>
      <c r="I260" s="76">
        <v>0</v>
      </c>
      <c r="J260" s="46">
        <f t="shared" si="42"/>
        <v>3</v>
      </c>
      <c r="K260" s="72"/>
      <c r="L260" s="20">
        <v>35</v>
      </c>
      <c r="M260" s="65">
        <f t="shared" si="3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0">+K260*Q260</f>
        <v>0</v>
      </c>
    </row>
    <row r="261" spans="1:25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4"/>
        <v>0</v>
      </c>
    </row>
    <row r="262" spans="1:25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25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1523.4399999999998</v>
      </c>
      <c r="S263" s="75"/>
    </row>
    <row r="264" spans="1:25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5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3630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>
        <v>15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1780</v>
      </c>
      <c r="O267" s="2">
        <v>270</v>
      </c>
      <c r="P267" s="2">
        <v>170</v>
      </c>
      <c r="Q267" s="2">
        <v>240</v>
      </c>
      <c r="R267" s="2">
        <v>150</v>
      </c>
      <c r="S267" s="2">
        <v>50</v>
      </c>
      <c r="T267" s="2">
        <v>55</v>
      </c>
      <c r="U267" s="2">
        <v>360</v>
      </c>
      <c r="V267" s="2">
        <v>100</v>
      </c>
      <c r="W267" s="2">
        <v>100</v>
      </c>
      <c r="X267" s="2">
        <v>220</v>
      </c>
      <c r="Y267" s="2">
        <v>65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5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0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1835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1835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</row>
    <row r="274" spans="1:14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</row>
    <row r="275" spans="1:14" x14ac:dyDescent="0.5">
      <c r="J275" s="2"/>
      <c r="L275" s="2"/>
    </row>
    <row r="276" spans="1:14" ht="25.5" x14ac:dyDescent="0.55000000000000004">
      <c r="J276" s="2"/>
      <c r="L276" s="73" t="s">
        <v>272</v>
      </c>
      <c r="M276" s="2" t="s">
        <v>307</v>
      </c>
    </row>
    <row r="277" spans="1:14" x14ac:dyDescent="0.5">
      <c r="J277" s="2"/>
      <c r="L277" s="2"/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2025-09-02T06:59:31Z</dcterms:modified>
</cp:coreProperties>
</file>