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ส.ค. 68\"/>
    </mc:Choice>
  </mc:AlternateContent>
  <xr:revisionPtr revIDLastSave="0" documentId="13_ncr:1_{CEF7564D-B36D-4ED0-BBA1-D2537A7B7A40}" xr6:coauthVersionLast="47" xr6:coauthVersionMax="47" xr10:uidLastSave="{00000000-0000-0000-0000-000000000000}"/>
  <bookViews>
    <workbookView xWindow="-120" yWindow="-120" windowWidth="29040" windowHeight="15720" tabRatio="936" firstSheet="2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'1'!$A$1:$S$279</definedName>
    <definedName name="_xlnm._FilterDatabase" localSheetId="13" hidden="1">'10'!$A$1:$S$279</definedName>
    <definedName name="_xlnm._FilterDatabase" localSheetId="14" hidden="1">'11'!$A$1:$S$279</definedName>
    <definedName name="_xlnm._FilterDatabase" localSheetId="15" hidden="1">'12'!$A$1:$S$279</definedName>
    <definedName name="_xlnm._FilterDatabase" localSheetId="16" hidden="1">'13'!$A$1:$S$279</definedName>
    <definedName name="_xlnm._FilterDatabase" localSheetId="17" hidden="1">'14'!$A$1:$S$279</definedName>
    <definedName name="_xlnm._FilterDatabase" localSheetId="18" hidden="1">'15'!$A$1:$S$279</definedName>
    <definedName name="_xlnm._FilterDatabase" localSheetId="19" hidden="1">'16'!$A$1:$S$280</definedName>
    <definedName name="_xlnm._FilterDatabase" localSheetId="20" hidden="1">'17'!$A$1:$S$280</definedName>
    <definedName name="_xlnm._FilterDatabase" localSheetId="21" hidden="1">'18'!$A$1:$S$279</definedName>
    <definedName name="_xlnm._FilterDatabase" localSheetId="22" hidden="1">'19'!$A$1:$S$279</definedName>
    <definedName name="_xlnm._FilterDatabase" localSheetId="5" hidden="1">'2'!$A$1:$S$279</definedName>
    <definedName name="_xlnm._FilterDatabase" localSheetId="23" hidden="1">'20'!$A$1:$S$280</definedName>
    <definedName name="_xlnm._FilterDatabase" localSheetId="24" hidden="1">'21'!$A$1:$S$279</definedName>
    <definedName name="_xlnm._FilterDatabase" localSheetId="25" hidden="1">'22'!$A$1:$S$279</definedName>
    <definedName name="_xlnm._FilterDatabase" localSheetId="26" hidden="1">'23'!$A$1:$S$280</definedName>
    <definedName name="_xlnm._FilterDatabase" localSheetId="27" hidden="1">'24'!$A$1:$S$279</definedName>
    <definedName name="_xlnm._FilterDatabase" localSheetId="28" hidden="1">'25'!$A$1:$S$279</definedName>
    <definedName name="_xlnm._FilterDatabase" localSheetId="29" hidden="1">'26'!$A$1:$S$279</definedName>
    <definedName name="_xlnm._FilterDatabase" localSheetId="30" hidden="1">'27'!$A$1:$S$281</definedName>
    <definedName name="_xlnm._FilterDatabase" localSheetId="31" hidden="1">'28'!$A$1:$S$280</definedName>
    <definedName name="_xlnm._FilterDatabase" localSheetId="32" hidden="1">'29'!$A$1:$S$280</definedName>
    <definedName name="_xlnm._FilterDatabase" localSheetId="6" hidden="1">'3'!$A$1:$S$280</definedName>
    <definedName name="_xlnm._FilterDatabase" localSheetId="33" hidden="1">'30'!$A$1:$S$279</definedName>
    <definedName name="_xlnm._FilterDatabase" localSheetId="35" hidden="1">'31'!$A$1:$Y$216</definedName>
    <definedName name="_xlnm._FilterDatabase" localSheetId="34" hidden="1">'31.'!$A$1:$S$280</definedName>
    <definedName name="_xlnm._FilterDatabase" localSheetId="7" hidden="1">'4'!$A$1:$S$279</definedName>
    <definedName name="_xlnm._FilterDatabase" localSheetId="8" hidden="1">'5'!$A$1:$S$280</definedName>
    <definedName name="_xlnm._FilterDatabase" localSheetId="9" hidden="1">'6'!$A$1:$S$279</definedName>
    <definedName name="_xlnm._FilterDatabase" localSheetId="10" hidden="1">'7'!$A$1:$S$280</definedName>
    <definedName name="_xlnm._FilterDatabase" localSheetId="11" hidden="1">'8'!$A$1:$S$279</definedName>
    <definedName name="_xlnm._FilterDatabase" localSheetId="12" hidden="1">'9'!$A$1:$S$279</definedName>
    <definedName name="_xlnm._FilterDatabase" localSheetId="0" hidden="1">'DATA POS'!$A$1:$J$536</definedName>
    <definedName name="_xlnm._FilterDatabase" localSheetId="3" hidden="1">ยกมา!$A$1:$S$279</definedName>
    <definedName name="_xlnm._FilterDatabase" localSheetId="2" hidden="1">สรุป!$A$4:$AC$277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247" i="106" l="1"/>
  <c r="R248" i="106"/>
  <c r="R249" i="106"/>
  <c r="R250" i="106"/>
  <c r="R251" i="106"/>
  <c r="R252" i="106"/>
  <c r="R253" i="106"/>
  <c r="R254" i="106"/>
  <c r="R255" i="106"/>
  <c r="R256" i="106"/>
  <c r="R257" i="106"/>
  <c r="P253" i="106"/>
  <c r="M244" i="106"/>
  <c r="M245" i="106"/>
  <c r="M246" i="106"/>
  <c r="P246" i="106" s="1"/>
  <c r="M247" i="106"/>
  <c r="P247" i="106" s="1"/>
  <c r="M248" i="106"/>
  <c r="P248" i="106" s="1"/>
  <c r="M249" i="106"/>
  <c r="P249" i="106" s="1"/>
  <c r="M250" i="106"/>
  <c r="P250" i="106" s="1"/>
  <c r="M251" i="106"/>
  <c r="P251" i="106" s="1"/>
  <c r="M252" i="106"/>
  <c r="P252" i="106" s="1"/>
  <c r="M253" i="106"/>
  <c r="M254" i="106"/>
  <c r="P254" i="106" s="1"/>
  <c r="M255" i="106"/>
  <c r="P255" i="106" s="1"/>
  <c r="M256" i="106"/>
  <c r="P256" i="106" s="1"/>
  <c r="M257" i="106"/>
  <c r="J254" i="106"/>
  <c r="J255" i="106"/>
  <c r="J256" i="106"/>
  <c r="J257" i="106"/>
  <c r="E17" i="106"/>
  <c r="E18" i="106"/>
  <c r="E19" i="106"/>
  <c r="E20" i="106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G248" i="106" s="1"/>
  <c r="J248" i="106" s="1"/>
  <c r="E249" i="106"/>
  <c r="E250" i="106"/>
  <c r="E251" i="106"/>
  <c r="E252" i="106"/>
  <c r="E253" i="106"/>
  <c r="E254" i="106"/>
  <c r="E255" i="106"/>
  <c r="E256" i="106"/>
  <c r="E6" i="106"/>
  <c r="E7" i="106"/>
  <c r="E8" i="106"/>
  <c r="E9" i="106"/>
  <c r="E10" i="106"/>
  <c r="E11" i="106"/>
  <c r="E12" i="106"/>
  <c r="E13" i="106"/>
  <c r="E14" i="106"/>
  <c r="E15" i="106"/>
  <c r="E16" i="106"/>
  <c r="E5" i="106"/>
  <c r="M94" i="8"/>
  <c r="M263" i="8"/>
  <c r="M264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P87" i="8" s="1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P237" i="8" s="1"/>
  <c r="K238" i="8"/>
  <c r="K239" i="8"/>
  <c r="P239" i="8" s="1"/>
  <c r="K240" i="8"/>
  <c r="K241" i="8"/>
  <c r="P241" i="8" s="1"/>
  <c r="K242" i="8"/>
  <c r="K243" i="8"/>
  <c r="K244" i="8"/>
  <c r="K245" i="8"/>
  <c r="P245" i="8" s="1"/>
  <c r="K246" i="8"/>
  <c r="K247" i="8"/>
  <c r="K248" i="8"/>
  <c r="K249" i="8"/>
  <c r="P249" i="8" s="1"/>
  <c r="K250" i="8"/>
  <c r="P250" i="8" s="1"/>
  <c r="K251" i="8"/>
  <c r="K252" i="8"/>
  <c r="K253" i="8"/>
  <c r="P253" i="8" s="1"/>
  <c r="K254" i="8"/>
  <c r="K255" i="8"/>
  <c r="K256" i="8"/>
  <c r="K257" i="8"/>
  <c r="K258" i="8"/>
  <c r="P258" i="8" s="1"/>
  <c r="K259" i="8"/>
  <c r="K260" i="8"/>
  <c r="K261" i="8"/>
  <c r="P261" i="8" s="1"/>
  <c r="K262" i="8"/>
  <c r="K263" i="8"/>
  <c r="K264" i="8"/>
  <c r="K265" i="8"/>
  <c r="P265" i="8" s="1"/>
  <c r="K266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F25" i="8"/>
  <c r="F26" i="8"/>
  <c r="J26" i="8" s="1"/>
  <c r="F27" i="8"/>
  <c r="F28" i="8"/>
  <c r="G28" i="8" s="1"/>
  <c r="F29" i="8"/>
  <c r="G29" i="8" s="1"/>
  <c r="F30" i="8"/>
  <c r="F31" i="8"/>
  <c r="G31" i="8" s="1"/>
  <c r="F32" i="8"/>
  <c r="F33" i="8"/>
  <c r="F34" i="8"/>
  <c r="J34" i="8" s="1"/>
  <c r="F35" i="8"/>
  <c r="F36" i="8"/>
  <c r="G36" i="8" s="1"/>
  <c r="F37" i="8"/>
  <c r="F38" i="8"/>
  <c r="F39" i="8"/>
  <c r="G39" i="8" s="1"/>
  <c r="F40" i="8"/>
  <c r="F41" i="8"/>
  <c r="F42" i="8"/>
  <c r="J42" i="8" s="1"/>
  <c r="F43" i="8"/>
  <c r="F44" i="8"/>
  <c r="G44" i="8" s="1"/>
  <c r="F45" i="8"/>
  <c r="G45" i="8" s="1"/>
  <c r="F46" i="8"/>
  <c r="F47" i="8"/>
  <c r="G47" i="8" s="1"/>
  <c r="F48" i="8"/>
  <c r="F49" i="8"/>
  <c r="F50" i="8"/>
  <c r="J50" i="8" s="1"/>
  <c r="F51" i="8"/>
  <c r="F52" i="8"/>
  <c r="G52" i="8" s="1"/>
  <c r="F53" i="8"/>
  <c r="F54" i="8"/>
  <c r="F55" i="8"/>
  <c r="G55" i="8" s="1"/>
  <c r="F56" i="8"/>
  <c r="F57" i="8"/>
  <c r="F58" i="8"/>
  <c r="J58" i="8" s="1"/>
  <c r="F59" i="8"/>
  <c r="F60" i="8"/>
  <c r="G60" i="8" s="1"/>
  <c r="F61" i="8"/>
  <c r="F62" i="8"/>
  <c r="F63" i="8"/>
  <c r="G63" i="8" s="1"/>
  <c r="F64" i="8"/>
  <c r="F65" i="8"/>
  <c r="F66" i="8"/>
  <c r="J66" i="8" s="1"/>
  <c r="F67" i="8"/>
  <c r="F68" i="8"/>
  <c r="G68" i="8" s="1"/>
  <c r="F69" i="8"/>
  <c r="F70" i="8"/>
  <c r="F71" i="8"/>
  <c r="G71" i="8" s="1"/>
  <c r="F72" i="8"/>
  <c r="F73" i="8"/>
  <c r="F74" i="8"/>
  <c r="J74" i="8" s="1"/>
  <c r="F75" i="8"/>
  <c r="F76" i="8"/>
  <c r="G76" i="8" s="1"/>
  <c r="F77" i="8"/>
  <c r="F78" i="8"/>
  <c r="F79" i="8"/>
  <c r="G79" i="8" s="1"/>
  <c r="F80" i="8"/>
  <c r="F81" i="8"/>
  <c r="F82" i="8"/>
  <c r="J82" i="8" s="1"/>
  <c r="F83" i="8"/>
  <c r="F84" i="8"/>
  <c r="G84" i="8" s="1"/>
  <c r="F85" i="8"/>
  <c r="F86" i="8"/>
  <c r="F87" i="8"/>
  <c r="G87" i="8" s="1"/>
  <c r="F88" i="8"/>
  <c r="F89" i="8"/>
  <c r="F90" i="8"/>
  <c r="J90" i="8" s="1"/>
  <c r="F91" i="8"/>
  <c r="F92" i="8"/>
  <c r="G92" i="8" s="1"/>
  <c r="F93" i="8"/>
  <c r="G93" i="8" s="1"/>
  <c r="F94" i="8"/>
  <c r="F95" i="8"/>
  <c r="G95" i="8" s="1"/>
  <c r="F96" i="8"/>
  <c r="F97" i="8"/>
  <c r="F98" i="8"/>
  <c r="J98" i="8" s="1"/>
  <c r="F99" i="8"/>
  <c r="F100" i="8"/>
  <c r="G100" i="8" s="1"/>
  <c r="F101" i="8"/>
  <c r="F102" i="8"/>
  <c r="F103" i="8"/>
  <c r="G103" i="8" s="1"/>
  <c r="F104" i="8"/>
  <c r="F105" i="8"/>
  <c r="F106" i="8"/>
  <c r="J106" i="8" s="1"/>
  <c r="F107" i="8"/>
  <c r="F108" i="8"/>
  <c r="G108" i="8" s="1"/>
  <c r="F109" i="8"/>
  <c r="F110" i="8"/>
  <c r="F111" i="8"/>
  <c r="G111" i="8" s="1"/>
  <c r="F112" i="8"/>
  <c r="G112" i="8" s="1"/>
  <c r="F113" i="8"/>
  <c r="F114" i="8"/>
  <c r="J114" i="8" s="1"/>
  <c r="F115" i="8"/>
  <c r="F116" i="8"/>
  <c r="G116" i="8" s="1"/>
  <c r="F117" i="8"/>
  <c r="F118" i="8"/>
  <c r="F119" i="8"/>
  <c r="G119" i="8" s="1"/>
  <c r="F120" i="8"/>
  <c r="F121" i="8"/>
  <c r="F122" i="8"/>
  <c r="J122" i="8" s="1"/>
  <c r="F123" i="8"/>
  <c r="F124" i="8"/>
  <c r="G124" i="8" s="1"/>
  <c r="F125" i="8"/>
  <c r="F126" i="8"/>
  <c r="F127" i="8"/>
  <c r="G127" i="8" s="1"/>
  <c r="F128" i="8"/>
  <c r="F129" i="8"/>
  <c r="F130" i="8"/>
  <c r="G130" i="8" s="1"/>
  <c r="F131" i="8"/>
  <c r="F132" i="8"/>
  <c r="G132" i="8" s="1"/>
  <c r="F133" i="8"/>
  <c r="F134" i="8"/>
  <c r="F135" i="8"/>
  <c r="G135" i="8" s="1"/>
  <c r="F136" i="8"/>
  <c r="F137" i="8"/>
  <c r="F138" i="8"/>
  <c r="F139" i="8"/>
  <c r="F140" i="8"/>
  <c r="G140" i="8" s="1"/>
  <c r="F141" i="8"/>
  <c r="F142" i="8"/>
  <c r="F143" i="8"/>
  <c r="G143" i="8" s="1"/>
  <c r="F144" i="8"/>
  <c r="F145" i="8"/>
  <c r="F146" i="8"/>
  <c r="G146" i="8" s="1"/>
  <c r="F147" i="8"/>
  <c r="F148" i="8"/>
  <c r="F149" i="8"/>
  <c r="F150" i="8"/>
  <c r="F151" i="8"/>
  <c r="G151" i="8" s="1"/>
  <c r="F152" i="8"/>
  <c r="F153" i="8"/>
  <c r="F154" i="8"/>
  <c r="F155" i="8"/>
  <c r="F156" i="8"/>
  <c r="G156" i="8" s="1"/>
  <c r="F157" i="8"/>
  <c r="F158" i="8"/>
  <c r="F159" i="8"/>
  <c r="G159" i="8" s="1"/>
  <c r="F160" i="8"/>
  <c r="F161" i="8"/>
  <c r="F162" i="8"/>
  <c r="F163" i="8"/>
  <c r="F164" i="8"/>
  <c r="G164" i="8" s="1"/>
  <c r="F165" i="8"/>
  <c r="F166" i="8"/>
  <c r="G166" i="8" s="1"/>
  <c r="F167" i="8"/>
  <c r="G167" i="8" s="1"/>
  <c r="F168" i="8"/>
  <c r="F169" i="8"/>
  <c r="F170" i="8"/>
  <c r="F171" i="8"/>
  <c r="F172" i="8"/>
  <c r="G172" i="8" s="1"/>
  <c r="F173" i="8"/>
  <c r="F174" i="8"/>
  <c r="F175" i="8"/>
  <c r="G175" i="8" s="1"/>
  <c r="F176" i="8"/>
  <c r="G176" i="8" s="1"/>
  <c r="F177" i="8"/>
  <c r="F178" i="8"/>
  <c r="F179" i="8"/>
  <c r="F180" i="8"/>
  <c r="G180" i="8" s="1"/>
  <c r="F181" i="8"/>
  <c r="F182" i="8"/>
  <c r="F183" i="8"/>
  <c r="G183" i="8" s="1"/>
  <c r="F184" i="8"/>
  <c r="F185" i="8"/>
  <c r="F186" i="8"/>
  <c r="F187" i="8"/>
  <c r="F188" i="8"/>
  <c r="G188" i="8" s="1"/>
  <c r="F189" i="8"/>
  <c r="F190" i="8"/>
  <c r="F191" i="8"/>
  <c r="G191" i="8" s="1"/>
  <c r="F192" i="8"/>
  <c r="F193" i="8"/>
  <c r="F194" i="8"/>
  <c r="G194" i="8" s="1"/>
  <c r="F195" i="8"/>
  <c r="F196" i="8"/>
  <c r="G196" i="8" s="1"/>
  <c r="F197" i="8"/>
  <c r="F198" i="8"/>
  <c r="F199" i="8"/>
  <c r="G199" i="8" s="1"/>
  <c r="F200" i="8"/>
  <c r="F201" i="8"/>
  <c r="F202" i="8"/>
  <c r="F203" i="8"/>
  <c r="F204" i="8"/>
  <c r="G204" i="8" s="1"/>
  <c r="F205" i="8"/>
  <c r="F206" i="8"/>
  <c r="F207" i="8"/>
  <c r="G207" i="8" s="1"/>
  <c r="F208" i="8"/>
  <c r="F209" i="8"/>
  <c r="F210" i="8"/>
  <c r="G210" i="8" s="1"/>
  <c r="F211" i="8"/>
  <c r="F212" i="8"/>
  <c r="G212" i="8" s="1"/>
  <c r="F213" i="8"/>
  <c r="F214" i="8"/>
  <c r="F215" i="8"/>
  <c r="G215" i="8" s="1"/>
  <c r="F216" i="8"/>
  <c r="F217" i="8"/>
  <c r="F218" i="8"/>
  <c r="F219" i="8"/>
  <c r="F220" i="8"/>
  <c r="G220" i="8" s="1"/>
  <c r="F221" i="8"/>
  <c r="F222" i="8"/>
  <c r="F223" i="8"/>
  <c r="G223" i="8" s="1"/>
  <c r="F224" i="8"/>
  <c r="F225" i="8"/>
  <c r="F226" i="8"/>
  <c r="F227" i="8"/>
  <c r="F228" i="8"/>
  <c r="G228" i="8" s="1"/>
  <c r="F229" i="8"/>
  <c r="F230" i="8"/>
  <c r="G230" i="8" s="1"/>
  <c r="F231" i="8"/>
  <c r="G231" i="8" s="1"/>
  <c r="F232" i="8"/>
  <c r="F233" i="8"/>
  <c r="F234" i="8"/>
  <c r="F235" i="8"/>
  <c r="F236" i="8"/>
  <c r="G236" i="8" s="1"/>
  <c r="F237" i="8"/>
  <c r="F238" i="8"/>
  <c r="F239" i="8"/>
  <c r="G239" i="8" s="1"/>
  <c r="F240" i="8"/>
  <c r="F241" i="8"/>
  <c r="F242" i="8"/>
  <c r="F243" i="8"/>
  <c r="F244" i="8"/>
  <c r="G244" i="8" s="1"/>
  <c r="F245" i="8"/>
  <c r="F246" i="8"/>
  <c r="G246" i="8" s="1"/>
  <c r="F247" i="8"/>
  <c r="G247" i="8" s="1"/>
  <c r="F248" i="8"/>
  <c r="F249" i="8"/>
  <c r="F250" i="8"/>
  <c r="F251" i="8"/>
  <c r="F252" i="8"/>
  <c r="G252" i="8" s="1"/>
  <c r="F253" i="8"/>
  <c r="F254" i="8"/>
  <c r="F255" i="8"/>
  <c r="G255" i="8" s="1"/>
  <c r="F256" i="8"/>
  <c r="F257" i="8"/>
  <c r="F258" i="8"/>
  <c r="G258" i="8" s="1"/>
  <c r="F259" i="8"/>
  <c r="F260" i="8"/>
  <c r="G260" i="8" s="1"/>
  <c r="F261" i="8"/>
  <c r="F262" i="8"/>
  <c r="F263" i="8"/>
  <c r="G263" i="8" s="1"/>
  <c r="F264" i="8"/>
  <c r="F6" i="8"/>
  <c r="F7" i="8"/>
  <c r="J7" i="8" s="1"/>
  <c r="F8" i="8"/>
  <c r="F9" i="8"/>
  <c r="F10" i="8"/>
  <c r="F11" i="8"/>
  <c r="F12" i="8"/>
  <c r="F13" i="8"/>
  <c r="G13" i="8" s="1"/>
  <c r="F14" i="8"/>
  <c r="F15" i="8"/>
  <c r="J15" i="8" s="1"/>
  <c r="F16" i="8"/>
  <c r="F17" i="8"/>
  <c r="F18" i="8"/>
  <c r="F19" i="8"/>
  <c r="F20" i="8"/>
  <c r="F21" i="8"/>
  <c r="G21" i="8" s="1"/>
  <c r="F22" i="8"/>
  <c r="G22" i="8" s="1"/>
  <c r="F23" i="8"/>
  <c r="G23" i="8" s="1"/>
  <c r="F24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J254" i="105"/>
  <c r="J255" i="105"/>
  <c r="J256" i="105"/>
  <c r="J257" i="105"/>
  <c r="J258" i="105"/>
  <c r="M250" i="105"/>
  <c r="M251" i="105"/>
  <c r="P251" i="105" s="1"/>
  <c r="M252" i="105"/>
  <c r="M253" i="105"/>
  <c r="M254" i="105"/>
  <c r="M255" i="105"/>
  <c r="P255" i="105" s="1"/>
  <c r="M256" i="105"/>
  <c r="M257" i="105"/>
  <c r="P257" i="105" s="1"/>
  <c r="M258" i="105"/>
  <c r="P258" i="105" s="1"/>
  <c r="P250" i="105"/>
  <c r="P252" i="105"/>
  <c r="P253" i="105"/>
  <c r="P254" i="105"/>
  <c r="P256" i="105"/>
  <c r="E254" i="105"/>
  <c r="E255" i="105"/>
  <c r="E256" i="105"/>
  <c r="E257" i="105"/>
  <c r="E258" i="105"/>
  <c r="M248" i="104"/>
  <c r="P248" i="104" s="1"/>
  <c r="M249" i="104"/>
  <c r="P249" i="104" s="1"/>
  <c r="M250" i="104"/>
  <c r="P250" i="104" s="1"/>
  <c r="M251" i="104"/>
  <c r="P251" i="104" s="1"/>
  <c r="M252" i="104"/>
  <c r="P252" i="104" s="1"/>
  <c r="M253" i="104"/>
  <c r="P253" i="104" s="1"/>
  <c r="M254" i="104"/>
  <c r="P254" i="104" s="1"/>
  <c r="M255" i="104"/>
  <c r="P255" i="104" s="1"/>
  <c r="M256" i="104"/>
  <c r="P256" i="104" s="1"/>
  <c r="M257" i="104"/>
  <c r="P257" i="104" s="1"/>
  <c r="M258" i="104"/>
  <c r="P258" i="104" s="1"/>
  <c r="M259" i="104"/>
  <c r="P259" i="104" s="1"/>
  <c r="J254" i="104"/>
  <c r="J255" i="104"/>
  <c r="J256" i="104"/>
  <c r="J257" i="104"/>
  <c r="J258" i="104"/>
  <c r="E254" i="104"/>
  <c r="E255" i="104"/>
  <c r="E256" i="104"/>
  <c r="E257" i="104"/>
  <c r="E258" i="104"/>
  <c r="M250" i="103"/>
  <c r="M251" i="103"/>
  <c r="P251" i="103" s="1"/>
  <c r="M252" i="103"/>
  <c r="P252" i="103" s="1"/>
  <c r="M253" i="103"/>
  <c r="P253" i="103" s="1"/>
  <c r="M254" i="103"/>
  <c r="P254" i="103" s="1"/>
  <c r="M255" i="103"/>
  <c r="P255" i="103" s="1"/>
  <c r="M256" i="103"/>
  <c r="P256" i="103" s="1"/>
  <c r="M257" i="103"/>
  <c r="P257" i="103" s="1"/>
  <c r="M258" i="103"/>
  <c r="P258" i="103" s="1"/>
  <c r="M259" i="103"/>
  <c r="P259" i="103" s="1"/>
  <c r="M260" i="103"/>
  <c r="P260" i="103" s="1"/>
  <c r="J254" i="103"/>
  <c r="J255" i="103"/>
  <c r="J256" i="103"/>
  <c r="J257" i="103"/>
  <c r="J258" i="103"/>
  <c r="E254" i="103"/>
  <c r="E255" i="103"/>
  <c r="E256" i="103"/>
  <c r="E257" i="103"/>
  <c r="E258" i="103"/>
  <c r="E259" i="103"/>
  <c r="E260" i="103"/>
  <c r="M248" i="102"/>
  <c r="M249" i="102"/>
  <c r="P249" i="102" s="1"/>
  <c r="M250" i="102"/>
  <c r="M251" i="102"/>
  <c r="P251" i="102" s="1"/>
  <c r="M252" i="102"/>
  <c r="P252" i="102" s="1"/>
  <c r="M253" i="102"/>
  <c r="P253" i="102" s="1"/>
  <c r="M254" i="102"/>
  <c r="P254" i="102" s="1"/>
  <c r="M255" i="102"/>
  <c r="P255" i="102" s="1"/>
  <c r="M256" i="102"/>
  <c r="P256" i="102" s="1"/>
  <c r="M257" i="102"/>
  <c r="P257" i="102" s="1"/>
  <c r="M258" i="102"/>
  <c r="P258" i="102" s="1"/>
  <c r="J255" i="102"/>
  <c r="J258" i="102"/>
  <c r="G254" i="102"/>
  <c r="J254" i="102" s="1"/>
  <c r="G255" i="102"/>
  <c r="G256" i="102"/>
  <c r="J256" i="102" s="1"/>
  <c r="G257" i="102"/>
  <c r="J257" i="102" s="1"/>
  <c r="E254" i="102"/>
  <c r="E255" i="102"/>
  <c r="E256" i="102"/>
  <c r="P250" i="102"/>
  <c r="P259" i="101"/>
  <c r="M250" i="101"/>
  <c r="P250" i="101" s="1"/>
  <c r="M251" i="101"/>
  <c r="P251" i="101" s="1"/>
  <c r="M252" i="101"/>
  <c r="P252" i="101" s="1"/>
  <c r="M253" i="101"/>
  <c r="P253" i="101" s="1"/>
  <c r="M254" i="101"/>
  <c r="P254" i="101" s="1"/>
  <c r="M255" i="101"/>
  <c r="P255" i="101" s="1"/>
  <c r="M256" i="101"/>
  <c r="P256" i="101" s="1"/>
  <c r="M257" i="101"/>
  <c r="P257" i="101" s="1"/>
  <c r="M258" i="101"/>
  <c r="P258" i="101" s="1"/>
  <c r="E258" i="101"/>
  <c r="G258" i="101" s="1"/>
  <c r="J258" i="101" s="1"/>
  <c r="P259" i="100"/>
  <c r="P260" i="100"/>
  <c r="M250" i="100"/>
  <c r="P250" i="100" s="1"/>
  <c r="M251" i="100"/>
  <c r="P251" i="100" s="1"/>
  <c r="M252" i="100"/>
  <c r="P252" i="100" s="1"/>
  <c r="M253" i="100"/>
  <c r="P253" i="100" s="1"/>
  <c r="M254" i="100"/>
  <c r="P254" i="100" s="1"/>
  <c r="M255" i="100"/>
  <c r="P255" i="100" s="1"/>
  <c r="M256" i="100"/>
  <c r="P256" i="100" s="1"/>
  <c r="M257" i="100"/>
  <c r="P257" i="100" s="1"/>
  <c r="M258" i="100"/>
  <c r="P258" i="100" s="1"/>
  <c r="J254" i="100"/>
  <c r="E254" i="101" s="1"/>
  <c r="G254" i="101" s="1"/>
  <c r="J254" i="101" s="1"/>
  <c r="J255" i="100"/>
  <c r="E255" i="101" s="1"/>
  <c r="G255" i="101" s="1"/>
  <c r="J255" i="101" s="1"/>
  <c r="J256" i="100"/>
  <c r="E256" i="101" s="1"/>
  <c r="G256" i="101" s="1"/>
  <c r="J256" i="101" s="1"/>
  <c r="J257" i="100"/>
  <c r="E257" i="101" s="1"/>
  <c r="G257" i="101" s="1"/>
  <c r="J257" i="101" s="1"/>
  <c r="E256" i="100"/>
  <c r="P258" i="99"/>
  <c r="M249" i="99"/>
  <c r="P249" i="99" s="1"/>
  <c r="M250" i="99"/>
  <c r="P250" i="99" s="1"/>
  <c r="M251" i="99"/>
  <c r="P251" i="99" s="1"/>
  <c r="M252" i="99"/>
  <c r="P252" i="99" s="1"/>
  <c r="M253" i="99"/>
  <c r="P253" i="99" s="1"/>
  <c r="M254" i="99"/>
  <c r="M255" i="99"/>
  <c r="P255" i="99" s="1"/>
  <c r="M256" i="99"/>
  <c r="P256" i="99" s="1"/>
  <c r="M257" i="99"/>
  <c r="P257" i="99" s="1"/>
  <c r="G256" i="99"/>
  <c r="J256" i="99" s="1"/>
  <c r="G257" i="99"/>
  <c r="J257" i="99" s="1"/>
  <c r="G258" i="99"/>
  <c r="E256" i="99"/>
  <c r="E257" i="99"/>
  <c r="E258" i="99"/>
  <c r="P251" i="8"/>
  <c r="P252" i="8"/>
  <c r="P256" i="8"/>
  <c r="P257" i="8"/>
  <c r="P259" i="8"/>
  <c r="P254" i="98"/>
  <c r="M250" i="98"/>
  <c r="P250" i="98" s="1"/>
  <c r="M251" i="98"/>
  <c r="P251" i="98" s="1"/>
  <c r="M252" i="98"/>
  <c r="P252" i="98" s="1"/>
  <c r="M253" i="98"/>
  <c r="M254" i="98"/>
  <c r="M255" i="98"/>
  <c r="P255" i="98" s="1"/>
  <c r="M256" i="98"/>
  <c r="P256" i="98" s="1"/>
  <c r="M257" i="98"/>
  <c r="P257" i="98" s="1"/>
  <c r="M258" i="98"/>
  <c r="P258" i="98" s="1"/>
  <c r="G256" i="98"/>
  <c r="J256" i="98" s="1"/>
  <c r="G257" i="98"/>
  <c r="J257" i="98" s="1"/>
  <c r="P253" i="98"/>
  <c r="P263" i="97"/>
  <c r="P264" i="97"/>
  <c r="P265" i="97"/>
  <c r="R250" i="96"/>
  <c r="R251" i="96"/>
  <c r="R252" i="96"/>
  <c r="R253" i="96"/>
  <c r="R254" i="96"/>
  <c r="R255" i="96"/>
  <c r="R256" i="96"/>
  <c r="R257" i="96"/>
  <c r="R258" i="96"/>
  <c r="R259" i="96"/>
  <c r="R260" i="96"/>
  <c r="R261" i="96"/>
  <c r="R262" i="96"/>
  <c r="R263" i="96"/>
  <c r="R264" i="96"/>
  <c r="R265" i="96"/>
  <c r="R266" i="96"/>
  <c r="R267" i="96"/>
  <c r="P257" i="96"/>
  <c r="P258" i="96"/>
  <c r="P259" i="96"/>
  <c r="P260" i="96"/>
  <c r="P261" i="96"/>
  <c r="P262" i="96"/>
  <c r="P263" i="96"/>
  <c r="P264" i="96"/>
  <c r="P265" i="96"/>
  <c r="P266" i="96"/>
  <c r="P252" i="97"/>
  <c r="P257" i="97"/>
  <c r="P258" i="97"/>
  <c r="M248" i="97"/>
  <c r="M249" i="97"/>
  <c r="P249" i="97" s="1"/>
  <c r="M250" i="97"/>
  <c r="P250" i="97" s="1"/>
  <c r="M251" i="97"/>
  <c r="P251" i="97" s="1"/>
  <c r="M252" i="97"/>
  <c r="M253" i="97"/>
  <c r="P253" i="97" s="1"/>
  <c r="M254" i="97"/>
  <c r="P254" i="97" s="1"/>
  <c r="M255" i="97"/>
  <c r="P255" i="97" s="1"/>
  <c r="M256" i="97"/>
  <c r="P256" i="97" s="1"/>
  <c r="J257" i="97"/>
  <c r="E257" i="97"/>
  <c r="M249" i="96"/>
  <c r="M250" i="96"/>
  <c r="M251" i="96"/>
  <c r="P251" i="96" s="1"/>
  <c r="M252" i="96"/>
  <c r="P252" i="96" s="1"/>
  <c r="M253" i="96"/>
  <c r="P253" i="96" s="1"/>
  <c r="M254" i="96"/>
  <c r="P254" i="96" s="1"/>
  <c r="M255" i="96"/>
  <c r="P255" i="96" s="1"/>
  <c r="M256" i="96"/>
  <c r="P256" i="96" s="1"/>
  <c r="E249" i="95"/>
  <c r="G249" i="95" s="1"/>
  <c r="J249" i="95" s="1"/>
  <c r="E249" i="96" s="1"/>
  <c r="G249" i="96" s="1"/>
  <c r="J249" i="96" s="1"/>
  <c r="E249" i="97" s="1"/>
  <c r="G249" i="97" s="1"/>
  <c r="J249" i="97" s="1"/>
  <c r="E249" i="98" s="1"/>
  <c r="G249" i="98" s="1"/>
  <c r="J249" i="98" s="1"/>
  <c r="E249" i="99" s="1"/>
  <c r="G249" i="99" s="1"/>
  <c r="J249" i="99" s="1"/>
  <c r="E249" i="100" s="1"/>
  <c r="G249" i="100" s="1"/>
  <c r="J249" i="100" s="1"/>
  <c r="E249" i="101" s="1"/>
  <c r="G249" i="101" s="1"/>
  <c r="J249" i="101" s="1"/>
  <c r="E249" i="102" s="1"/>
  <c r="G249" i="102" s="1"/>
  <c r="J249" i="102" s="1"/>
  <c r="E249" i="103" s="1"/>
  <c r="G249" i="103" s="1"/>
  <c r="J249" i="103" s="1"/>
  <c r="E249" i="104" s="1"/>
  <c r="G249" i="104" s="1"/>
  <c r="J249" i="104" s="1"/>
  <c r="E249" i="105" s="1"/>
  <c r="G249" i="105" s="1"/>
  <c r="J249" i="105" s="1"/>
  <c r="E253" i="95"/>
  <c r="G253" i="95" s="1"/>
  <c r="J253" i="95" s="1"/>
  <c r="E253" i="96" s="1"/>
  <c r="G253" i="96" s="1"/>
  <c r="J253" i="96" s="1"/>
  <c r="E253" i="97" s="1"/>
  <c r="G253" i="97" s="1"/>
  <c r="J253" i="97" s="1"/>
  <c r="E254" i="95"/>
  <c r="G254" i="95" s="1"/>
  <c r="J254" i="95" s="1"/>
  <c r="E254" i="96" s="1"/>
  <c r="G254" i="96" s="1"/>
  <c r="J254" i="96" s="1"/>
  <c r="E254" i="97" s="1"/>
  <c r="G254" i="97" s="1"/>
  <c r="J254" i="97" s="1"/>
  <c r="E254" i="98" s="1"/>
  <c r="G254" i="98" s="1"/>
  <c r="J254" i="98" s="1"/>
  <c r="E254" i="99" s="1"/>
  <c r="G254" i="99" s="1"/>
  <c r="J254" i="99" s="1"/>
  <c r="E254" i="100" s="1"/>
  <c r="E255" i="95"/>
  <c r="G255" i="95" s="1"/>
  <c r="J255" i="95" s="1"/>
  <c r="E255" i="96" s="1"/>
  <c r="G255" i="96" s="1"/>
  <c r="J255" i="96" s="1"/>
  <c r="E255" i="97" s="1"/>
  <c r="G255" i="97" s="1"/>
  <c r="J255" i="97" s="1"/>
  <c r="E255" i="98" s="1"/>
  <c r="G255" i="98" s="1"/>
  <c r="J255" i="98" s="1"/>
  <c r="E255" i="99" s="1"/>
  <c r="G255" i="99" s="1"/>
  <c r="J255" i="99" s="1"/>
  <c r="E255" i="100" s="1"/>
  <c r="E256" i="95"/>
  <c r="G256" i="95" s="1"/>
  <c r="J256" i="95" s="1"/>
  <c r="E256" i="96" s="1"/>
  <c r="G256" i="96" s="1"/>
  <c r="J256" i="96" s="1"/>
  <c r="E256" i="97" s="1"/>
  <c r="G256" i="97" s="1"/>
  <c r="J256" i="97" s="1"/>
  <c r="E257" i="95"/>
  <c r="G257" i="95" s="1"/>
  <c r="J257" i="95" s="1"/>
  <c r="E258" i="95"/>
  <c r="G258" i="95"/>
  <c r="J258" i="95" s="1"/>
  <c r="M250" i="95"/>
  <c r="P250" i="95" s="1"/>
  <c r="M251" i="95"/>
  <c r="P251" i="95" s="1"/>
  <c r="M252" i="95"/>
  <c r="P252" i="95" s="1"/>
  <c r="M253" i="95"/>
  <c r="M254" i="95"/>
  <c r="P254" i="95" s="1"/>
  <c r="M255" i="95"/>
  <c r="P255" i="95" s="1"/>
  <c r="M256" i="95"/>
  <c r="M257" i="95"/>
  <c r="P257" i="95" s="1"/>
  <c r="M258" i="95"/>
  <c r="P258" i="95" s="1"/>
  <c r="P253" i="95"/>
  <c r="P256" i="95"/>
  <c r="M250" i="94"/>
  <c r="M250" i="8" s="1"/>
  <c r="M251" i="94"/>
  <c r="M252" i="94"/>
  <c r="M253" i="94"/>
  <c r="M254" i="94"/>
  <c r="M255" i="94"/>
  <c r="M255" i="8" s="1"/>
  <c r="M256" i="94"/>
  <c r="M257" i="94"/>
  <c r="M258" i="94"/>
  <c r="M258" i="8" s="1"/>
  <c r="M259" i="94"/>
  <c r="M260" i="94"/>
  <c r="E19" i="94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E250" i="94"/>
  <c r="E251" i="94"/>
  <c r="E252" i="94"/>
  <c r="E253" i="94"/>
  <c r="E254" i="94"/>
  <c r="E255" i="94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5" i="94"/>
  <c r="G250" i="93"/>
  <c r="G251" i="93"/>
  <c r="G252" i="93"/>
  <c r="G253" i="93"/>
  <c r="G254" i="93"/>
  <c r="G255" i="93"/>
  <c r="G256" i="93"/>
  <c r="G257" i="93"/>
  <c r="G258" i="93"/>
  <c r="M250" i="93"/>
  <c r="P250" i="93" s="1"/>
  <c r="M251" i="93"/>
  <c r="P251" i="93" s="1"/>
  <c r="M252" i="93"/>
  <c r="M253" i="93"/>
  <c r="P253" i="93" s="1"/>
  <c r="M254" i="93"/>
  <c r="P254" i="93" s="1"/>
  <c r="M255" i="93"/>
  <c r="P255" i="93" s="1"/>
  <c r="M256" i="93"/>
  <c r="P256" i="93" s="1"/>
  <c r="M257" i="93"/>
  <c r="P257" i="93" s="1"/>
  <c r="M258" i="93"/>
  <c r="P258" i="93" s="1"/>
  <c r="P252" i="93"/>
  <c r="E18" i="93"/>
  <c r="E19" i="93"/>
  <c r="E20" i="93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G249" i="93" s="1"/>
  <c r="E250" i="93"/>
  <c r="E251" i="93"/>
  <c r="E252" i="93"/>
  <c r="E253" i="93"/>
  <c r="E254" i="93"/>
  <c r="E255" i="93"/>
  <c r="E256" i="93"/>
  <c r="E257" i="93"/>
  <c r="E258" i="93"/>
  <c r="E6" i="93"/>
  <c r="E7" i="93"/>
  <c r="E8" i="93"/>
  <c r="E9" i="93"/>
  <c r="E10" i="93"/>
  <c r="E11" i="93"/>
  <c r="E12" i="93"/>
  <c r="E13" i="93"/>
  <c r="E14" i="93"/>
  <c r="E15" i="93"/>
  <c r="E16" i="93"/>
  <c r="E17" i="93"/>
  <c r="E5" i="93"/>
  <c r="M249" i="92"/>
  <c r="M250" i="92"/>
  <c r="P250" i="92" s="1"/>
  <c r="M251" i="92"/>
  <c r="P251" i="92" s="1"/>
  <c r="M252" i="92"/>
  <c r="P252" i="92" s="1"/>
  <c r="M253" i="92"/>
  <c r="P253" i="92" s="1"/>
  <c r="M254" i="92"/>
  <c r="P254" i="92" s="1"/>
  <c r="M255" i="92"/>
  <c r="P255" i="92" s="1"/>
  <c r="M256" i="92"/>
  <c r="P256" i="92" s="1"/>
  <c r="M257" i="92"/>
  <c r="P257" i="92" s="1"/>
  <c r="J257" i="92"/>
  <c r="G246" i="92"/>
  <c r="G247" i="92"/>
  <c r="G248" i="92"/>
  <c r="J248" i="92" s="1"/>
  <c r="G249" i="92"/>
  <c r="J249" i="92" s="1"/>
  <c r="G250" i="92"/>
  <c r="J250" i="92" s="1"/>
  <c r="G251" i="92"/>
  <c r="J251" i="92" s="1"/>
  <c r="G252" i="92"/>
  <c r="J252" i="92" s="1"/>
  <c r="G253" i="92"/>
  <c r="J253" i="92" s="1"/>
  <c r="G254" i="92"/>
  <c r="J254" i="92" s="1"/>
  <c r="G255" i="92"/>
  <c r="J255" i="92" s="1"/>
  <c r="G256" i="92"/>
  <c r="J256" i="92" s="1"/>
  <c r="E17" i="92"/>
  <c r="E18" i="92"/>
  <c r="E19" i="92"/>
  <c r="E20" i="92"/>
  <c r="E21" i="92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J246" i="92" s="1"/>
  <c r="E247" i="92"/>
  <c r="E248" i="92"/>
  <c r="E249" i="92"/>
  <c r="E250" i="92"/>
  <c r="E251" i="92"/>
  <c r="E252" i="92"/>
  <c r="E253" i="92"/>
  <c r="E254" i="92"/>
  <c r="E255" i="92"/>
  <c r="E256" i="92"/>
  <c r="E6" i="92"/>
  <c r="E7" i="92"/>
  <c r="E8" i="92"/>
  <c r="E9" i="92"/>
  <c r="E10" i="92"/>
  <c r="E11" i="92"/>
  <c r="E12" i="92"/>
  <c r="E13" i="92"/>
  <c r="E14" i="92"/>
  <c r="E15" i="92"/>
  <c r="E16" i="92"/>
  <c r="E5" i="92"/>
  <c r="E18" i="91"/>
  <c r="E19" i="91"/>
  <c r="E20" i="91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246" i="91"/>
  <c r="E247" i="91"/>
  <c r="E248" i="91"/>
  <c r="E249" i="91"/>
  <c r="G249" i="91" s="1"/>
  <c r="E250" i="91"/>
  <c r="E251" i="91"/>
  <c r="E252" i="91"/>
  <c r="E253" i="91"/>
  <c r="E254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5" i="91"/>
  <c r="E19" i="90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E246" i="90"/>
  <c r="E247" i="90"/>
  <c r="E248" i="90"/>
  <c r="E249" i="90"/>
  <c r="E250" i="90"/>
  <c r="G250" i="90" s="1"/>
  <c r="J250" i="90" s="1"/>
  <c r="E251" i="90"/>
  <c r="E252" i="90"/>
  <c r="E253" i="90"/>
  <c r="E254" i="90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5" i="90"/>
  <c r="G249" i="89"/>
  <c r="J249" i="89" s="1"/>
  <c r="G250" i="89"/>
  <c r="G251" i="89"/>
  <c r="G252" i="89"/>
  <c r="J252" i="89" s="1"/>
  <c r="G253" i="89"/>
  <c r="J253" i="89" s="1"/>
  <c r="G254" i="89"/>
  <c r="J254" i="89" s="1"/>
  <c r="G255" i="89"/>
  <c r="J255" i="89" s="1"/>
  <c r="G256" i="89"/>
  <c r="J256" i="89" s="1"/>
  <c r="G257" i="89"/>
  <c r="J257" i="89" s="1"/>
  <c r="J250" i="89"/>
  <c r="J251" i="89"/>
  <c r="J258" i="89"/>
  <c r="M248" i="89"/>
  <c r="P248" i="89" s="1"/>
  <c r="M249" i="89"/>
  <c r="P249" i="89" s="1"/>
  <c r="M250" i="89"/>
  <c r="P250" i="89" s="1"/>
  <c r="M251" i="89"/>
  <c r="P251" i="89" s="1"/>
  <c r="M252" i="89"/>
  <c r="M253" i="89"/>
  <c r="P253" i="89" s="1"/>
  <c r="M254" i="89"/>
  <c r="M255" i="89"/>
  <c r="M256" i="89"/>
  <c r="P256" i="89" s="1"/>
  <c r="M257" i="89"/>
  <c r="P257" i="89" s="1"/>
  <c r="P252" i="89"/>
  <c r="P254" i="89"/>
  <c r="P258" i="89"/>
  <c r="E18" i="89"/>
  <c r="E19" i="89"/>
  <c r="E20" i="89"/>
  <c r="E21" i="89"/>
  <c r="E22" i="89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E245" i="89"/>
  <c r="E246" i="89"/>
  <c r="E247" i="89"/>
  <c r="E248" i="89"/>
  <c r="E249" i="89"/>
  <c r="E250" i="89"/>
  <c r="E251" i="89"/>
  <c r="E252" i="89"/>
  <c r="E253" i="89"/>
  <c r="E254" i="89"/>
  <c r="E255" i="89"/>
  <c r="E256" i="89"/>
  <c r="E257" i="89"/>
  <c r="E6" i="89"/>
  <c r="E7" i="89"/>
  <c r="E8" i="89"/>
  <c r="E9" i="89"/>
  <c r="E10" i="89"/>
  <c r="E11" i="89"/>
  <c r="E12" i="89"/>
  <c r="E13" i="89"/>
  <c r="E14" i="89"/>
  <c r="E15" i="89"/>
  <c r="E16" i="89"/>
  <c r="E17" i="89"/>
  <c r="E5" i="89"/>
  <c r="P88" i="8"/>
  <c r="P102" i="8"/>
  <c r="P235" i="8"/>
  <c r="P236" i="8"/>
  <c r="P238" i="8"/>
  <c r="P240" i="8"/>
  <c r="P242" i="8"/>
  <c r="P243" i="8"/>
  <c r="P246" i="8"/>
  <c r="P247" i="8"/>
  <c r="P260" i="8"/>
  <c r="I266" i="8"/>
  <c r="H265" i="8"/>
  <c r="H266" i="8"/>
  <c r="F265" i="8"/>
  <c r="F266" i="8"/>
  <c r="G266" i="8" s="1"/>
  <c r="E266" i="8"/>
  <c r="M249" i="88"/>
  <c r="P249" i="88" s="1"/>
  <c r="M250" i="88"/>
  <c r="P250" i="88" s="1"/>
  <c r="M251" i="88"/>
  <c r="P251" i="88" s="1"/>
  <c r="M252" i="88"/>
  <c r="P252" i="88" s="1"/>
  <c r="M253" i="88"/>
  <c r="P253" i="88" s="1"/>
  <c r="M254" i="88"/>
  <c r="P254" i="88" s="1"/>
  <c r="M255" i="88"/>
  <c r="P255" i="88" s="1"/>
  <c r="M256" i="88"/>
  <c r="P256" i="88" s="1"/>
  <c r="M257" i="88"/>
  <c r="P257" i="88" s="1"/>
  <c r="M258" i="88"/>
  <c r="P258" i="88" s="1"/>
  <c r="M259" i="88"/>
  <c r="P259" i="88" s="1"/>
  <c r="E249" i="88"/>
  <c r="G249" i="88" s="1"/>
  <c r="J249" i="88" s="1"/>
  <c r="E253" i="88"/>
  <c r="G253" i="88" s="1"/>
  <c r="J253" i="88" s="1"/>
  <c r="E254" i="88"/>
  <c r="G254" i="88" s="1"/>
  <c r="J254" i="88" s="1"/>
  <c r="E255" i="88"/>
  <c r="G255" i="88" s="1"/>
  <c r="J255" i="88" s="1"/>
  <c r="E256" i="88"/>
  <c r="G256" i="88" s="1"/>
  <c r="J256" i="88" s="1"/>
  <c r="E257" i="88"/>
  <c r="G257" i="88" s="1"/>
  <c r="J257" i="88" s="1"/>
  <c r="E258" i="88"/>
  <c r="G258" i="88" s="1"/>
  <c r="J258" i="88" s="1"/>
  <c r="M247" i="87"/>
  <c r="M248" i="87"/>
  <c r="P248" i="87" s="1"/>
  <c r="M249" i="87"/>
  <c r="P249" i="87" s="1"/>
  <c r="M250" i="87"/>
  <c r="P250" i="87" s="1"/>
  <c r="M251" i="87"/>
  <c r="P251" i="87" s="1"/>
  <c r="M252" i="87"/>
  <c r="P252" i="87" s="1"/>
  <c r="M253" i="87"/>
  <c r="P253" i="87" s="1"/>
  <c r="M254" i="87"/>
  <c r="P254" i="87" s="1"/>
  <c r="M255" i="87"/>
  <c r="P255" i="87" s="1"/>
  <c r="M256" i="87"/>
  <c r="P256" i="87" s="1"/>
  <c r="M257" i="87"/>
  <c r="P257" i="87" s="1"/>
  <c r="E50" i="87"/>
  <c r="E249" i="87"/>
  <c r="G249" i="87" s="1"/>
  <c r="E252" i="87"/>
  <c r="E253" i="87"/>
  <c r="E254" i="87"/>
  <c r="E255" i="87"/>
  <c r="E256" i="87"/>
  <c r="E50" i="86"/>
  <c r="E249" i="86"/>
  <c r="G249" i="86" s="1"/>
  <c r="J249" i="86" s="1"/>
  <c r="E252" i="86"/>
  <c r="E253" i="86"/>
  <c r="E254" i="86"/>
  <c r="E255" i="86"/>
  <c r="E256" i="86"/>
  <c r="E257" i="86"/>
  <c r="G257" i="86" s="1"/>
  <c r="J257" i="86" s="1"/>
  <c r="E258" i="86"/>
  <c r="E259" i="86"/>
  <c r="E260" i="86"/>
  <c r="E261" i="86"/>
  <c r="E262" i="86"/>
  <c r="E263" i="86"/>
  <c r="G263" i="86" s="1"/>
  <c r="J263" i="86" s="1"/>
  <c r="E264" i="86"/>
  <c r="E265" i="86"/>
  <c r="P94" i="86"/>
  <c r="G254" i="86"/>
  <c r="J254" i="86" s="1"/>
  <c r="G256" i="86"/>
  <c r="J256" i="86" s="1"/>
  <c r="E252" i="85"/>
  <c r="E253" i="85"/>
  <c r="E254" i="85"/>
  <c r="E255" i="85"/>
  <c r="E256" i="85"/>
  <c r="E257" i="85"/>
  <c r="E258" i="85"/>
  <c r="E259" i="85"/>
  <c r="G252" i="87"/>
  <c r="J252" i="87" s="1"/>
  <c r="E252" i="88" s="1"/>
  <c r="G252" i="88" s="1"/>
  <c r="J252" i="88" s="1"/>
  <c r="M252" i="90"/>
  <c r="G252" i="90"/>
  <c r="J252" i="90" s="1"/>
  <c r="M252" i="91"/>
  <c r="G252" i="91"/>
  <c r="J252" i="91" s="1"/>
  <c r="J252" i="93"/>
  <c r="G252" i="94"/>
  <c r="J252" i="94" s="1"/>
  <c r="E252" i="95" s="1"/>
  <c r="G252" i="95" s="1"/>
  <c r="J252" i="95" s="1"/>
  <c r="E252" i="96" s="1"/>
  <c r="G252" i="96" s="1"/>
  <c r="J252" i="96" s="1"/>
  <c r="E252" i="97" s="1"/>
  <c r="G252" i="97" s="1"/>
  <c r="J252" i="97" s="1"/>
  <c r="E252" i="98" s="1"/>
  <c r="G252" i="98" s="1"/>
  <c r="J252" i="98" s="1"/>
  <c r="E252" i="99" s="1"/>
  <c r="G252" i="99" s="1"/>
  <c r="J252" i="99" s="1"/>
  <c r="E252" i="100" s="1"/>
  <c r="G252" i="100" s="1"/>
  <c r="J252" i="100" s="1"/>
  <c r="E252" i="101" s="1"/>
  <c r="G252" i="101" s="1"/>
  <c r="J252" i="101" s="1"/>
  <c r="E252" i="102" s="1"/>
  <c r="G252" i="102" s="1"/>
  <c r="J252" i="102" s="1"/>
  <c r="E252" i="103" s="1"/>
  <c r="G252" i="103" s="1"/>
  <c r="J252" i="103" s="1"/>
  <c r="E252" i="104" s="1"/>
  <c r="G252" i="104" s="1"/>
  <c r="J252" i="104" s="1"/>
  <c r="E252" i="105" s="1"/>
  <c r="G252" i="105" s="1"/>
  <c r="J252" i="105" s="1"/>
  <c r="G252" i="106"/>
  <c r="J252" i="106" s="1"/>
  <c r="M252" i="107"/>
  <c r="G252" i="107"/>
  <c r="J252" i="107" s="1"/>
  <c r="M252" i="86"/>
  <c r="P252" i="86" s="1"/>
  <c r="R249" i="84"/>
  <c r="R250" i="84"/>
  <c r="R251" i="84"/>
  <c r="R252" i="84"/>
  <c r="R253" i="84"/>
  <c r="R254" i="84"/>
  <c r="R255" i="84"/>
  <c r="R256" i="84"/>
  <c r="P256" i="84"/>
  <c r="M248" i="84"/>
  <c r="P248" i="84" s="1"/>
  <c r="M249" i="84"/>
  <c r="P249" i="84" s="1"/>
  <c r="M250" i="84"/>
  <c r="P250" i="84" s="1"/>
  <c r="M251" i="84"/>
  <c r="P251" i="84" s="1"/>
  <c r="M252" i="84"/>
  <c r="P252" i="84" s="1"/>
  <c r="M253" i="84"/>
  <c r="P253" i="84" s="1"/>
  <c r="M254" i="84"/>
  <c r="P254" i="84" s="1"/>
  <c r="M255" i="84"/>
  <c r="P255" i="84" s="1"/>
  <c r="J256" i="84"/>
  <c r="J257" i="84"/>
  <c r="E254" i="84"/>
  <c r="G254" i="84" s="1"/>
  <c r="J254" i="84" s="1"/>
  <c r="E255" i="84"/>
  <c r="G255" i="84" s="1"/>
  <c r="J255" i="84" s="1"/>
  <c r="R247" i="83"/>
  <c r="R248" i="83"/>
  <c r="R249" i="83"/>
  <c r="R250" i="83"/>
  <c r="R251" i="83"/>
  <c r="R252" i="83"/>
  <c r="R253" i="83"/>
  <c r="R254" i="83"/>
  <c r="R255" i="83"/>
  <c r="R256" i="83"/>
  <c r="R257" i="83"/>
  <c r="R258" i="83"/>
  <c r="R259" i="83"/>
  <c r="R260" i="83"/>
  <c r="M242" i="83"/>
  <c r="P242" i="83" s="1"/>
  <c r="M243" i="83"/>
  <c r="M244" i="83"/>
  <c r="M245" i="83"/>
  <c r="M246" i="83"/>
  <c r="M247" i="83"/>
  <c r="P247" i="83" s="1"/>
  <c r="M248" i="83"/>
  <c r="P248" i="83" s="1"/>
  <c r="M249" i="83"/>
  <c r="P249" i="83" s="1"/>
  <c r="M250" i="83"/>
  <c r="P250" i="83" s="1"/>
  <c r="M251" i="83"/>
  <c r="P251" i="83" s="1"/>
  <c r="M252" i="83"/>
  <c r="P252" i="83" s="1"/>
  <c r="M253" i="83"/>
  <c r="P253" i="83" s="1"/>
  <c r="M254" i="83"/>
  <c r="P254" i="83" s="1"/>
  <c r="M255" i="83"/>
  <c r="J252" i="83"/>
  <c r="E252" i="84" s="1"/>
  <c r="G252" i="84" s="1"/>
  <c r="J252" i="84" s="1"/>
  <c r="J253" i="83"/>
  <c r="E253" i="84" s="1"/>
  <c r="G253" i="84" s="1"/>
  <c r="J253" i="84" s="1"/>
  <c r="E244" i="83"/>
  <c r="G244" i="83" s="1"/>
  <c r="J244" i="83" s="1"/>
  <c r="E244" i="84" s="1"/>
  <c r="G244" i="84" s="1"/>
  <c r="J244" i="84" s="1"/>
  <c r="E244" i="85" s="1"/>
  <c r="G244" i="85" s="1"/>
  <c r="J244" i="85" s="1"/>
  <c r="E252" i="83"/>
  <c r="E253" i="83"/>
  <c r="M251" i="86"/>
  <c r="P251" i="86" s="1"/>
  <c r="M253" i="86"/>
  <c r="P253" i="86" s="1"/>
  <c r="M254" i="86"/>
  <c r="P254" i="86" s="1"/>
  <c r="M255" i="86"/>
  <c r="P255" i="86" s="1"/>
  <c r="M256" i="86"/>
  <c r="M257" i="86"/>
  <c r="P257" i="86" s="1"/>
  <c r="M258" i="86"/>
  <c r="P258" i="86" s="1"/>
  <c r="M259" i="86"/>
  <c r="P259" i="86" s="1"/>
  <c r="M260" i="86"/>
  <c r="P260" i="86" s="1"/>
  <c r="M261" i="86"/>
  <c r="P261" i="86" s="1"/>
  <c r="M262" i="86"/>
  <c r="P262" i="86" s="1"/>
  <c r="M263" i="86"/>
  <c r="P263" i="86" s="1"/>
  <c r="M264" i="86"/>
  <c r="P264" i="86" s="1"/>
  <c r="M265" i="86"/>
  <c r="P265" i="86" s="1"/>
  <c r="G253" i="86"/>
  <c r="J253" i="86" s="1"/>
  <c r="G255" i="86"/>
  <c r="J255" i="86" s="1"/>
  <c r="G258" i="86"/>
  <c r="J258" i="86" s="1"/>
  <c r="G264" i="86"/>
  <c r="J264" i="86" s="1"/>
  <c r="M262" i="82"/>
  <c r="P262" i="82" s="1"/>
  <c r="R262" i="82"/>
  <c r="M263" i="82"/>
  <c r="P263" i="82" s="1"/>
  <c r="R263" i="82"/>
  <c r="M264" i="82"/>
  <c r="P264" i="82" s="1"/>
  <c r="R264" i="82"/>
  <c r="M265" i="82"/>
  <c r="P265" i="82" s="1"/>
  <c r="R265" i="82"/>
  <c r="M266" i="82"/>
  <c r="P266" i="82" s="1"/>
  <c r="R266" i="82"/>
  <c r="M267" i="82"/>
  <c r="P267" i="82" s="1"/>
  <c r="R267" i="82"/>
  <c r="Y8" i="8"/>
  <c r="W8" i="8"/>
  <c r="E249" i="82"/>
  <c r="G249" i="82" s="1"/>
  <c r="J249" i="82" s="1"/>
  <c r="E249" i="83" s="1"/>
  <c r="G249" i="83" s="1"/>
  <c r="J249" i="83" s="1"/>
  <c r="E249" i="84" s="1"/>
  <c r="G249" i="84" s="1"/>
  <c r="J249" i="84" s="1"/>
  <c r="E249" i="85" s="1"/>
  <c r="G249" i="85" s="1"/>
  <c r="E47" i="81"/>
  <c r="E48" i="81"/>
  <c r="E49" i="81"/>
  <c r="E50" i="81"/>
  <c r="E51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E244" i="81"/>
  <c r="G244" i="81" s="1"/>
  <c r="J244" i="81" s="1"/>
  <c r="E244" i="82" s="1"/>
  <c r="G244" i="82" s="1"/>
  <c r="J244" i="82" s="1"/>
  <c r="E245" i="81"/>
  <c r="E246" i="81"/>
  <c r="G246" i="81" s="1"/>
  <c r="J246" i="81" s="1"/>
  <c r="E246" i="82" s="1"/>
  <c r="G246" i="82" s="1"/>
  <c r="J246" i="82" s="1"/>
  <c r="E246" i="83" s="1"/>
  <c r="G246" i="83" s="1"/>
  <c r="J246" i="83" s="1"/>
  <c r="E246" i="84" s="1"/>
  <c r="G246" i="84" s="1"/>
  <c r="J246" i="84" s="1"/>
  <c r="E246" i="85" s="1"/>
  <c r="G246" i="85" s="1"/>
  <c r="J246" i="85" s="1"/>
  <c r="E247" i="81"/>
  <c r="G247" i="81" s="1"/>
  <c r="J247" i="81" s="1"/>
  <c r="E247" i="82" s="1"/>
  <c r="G247" i="82" s="1"/>
  <c r="J247" i="82" s="1"/>
  <c r="E247" i="83" s="1"/>
  <c r="G247" i="83" s="1"/>
  <c r="J247" i="83" s="1"/>
  <c r="E247" i="84" s="1"/>
  <c r="G247" i="84" s="1"/>
  <c r="J247" i="84" s="1"/>
  <c r="E247" i="85" s="1"/>
  <c r="G247" i="85" s="1"/>
  <c r="J247" i="85" s="1"/>
  <c r="E248" i="81"/>
  <c r="G248" i="81" s="1"/>
  <c r="J248" i="81" s="1"/>
  <c r="E248" i="82" s="1"/>
  <c r="G248" i="82" s="1"/>
  <c r="J248" i="82" s="1"/>
  <c r="E248" i="83" s="1"/>
  <c r="G248" i="83" s="1"/>
  <c r="J248" i="83" s="1"/>
  <c r="E248" i="84" s="1"/>
  <c r="G248" i="84" s="1"/>
  <c r="J248" i="84" s="1"/>
  <c r="E248" i="85" s="1"/>
  <c r="G248" i="85" s="1"/>
  <c r="J248" i="85" s="1"/>
  <c r="E249" i="81"/>
  <c r="G249" i="81" s="1"/>
  <c r="E250" i="81"/>
  <c r="E251" i="81"/>
  <c r="E259" i="81"/>
  <c r="E260" i="81"/>
  <c r="E261" i="81"/>
  <c r="E262" i="81"/>
  <c r="E263" i="81"/>
  <c r="E264" i="81"/>
  <c r="G264" i="81" s="1"/>
  <c r="J264" i="81" s="1"/>
  <c r="E267" i="82" s="1"/>
  <c r="G267" i="82" s="1"/>
  <c r="J267" i="82" s="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22" i="81"/>
  <c r="E23" i="81"/>
  <c r="E24" i="81"/>
  <c r="E25" i="81"/>
  <c r="E26" i="81"/>
  <c r="E5" i="81"/>
  <c r="R255" i="80"/>
  <c r="R256" i="80"/>
  <c r="R257" i="80"/>
  <c r="R258" i="80"/>
  <c r="R259" i="80"/>
  <c r="R260" i="80"/>
  <c r="R261" i="80"/>
  <c r="R262" i="80"/>
  <c r="R263" i="80"/>
  <c r="R264" i="80"/>
  <c r="P254" i="80"/>
  <c r="P255" i="80"/>
  <c r="P256" i="80"/>
  <c r="P257" i="80"/>
  <c r="P258" i="80"/>
  <c r="P259" i="80"/>
  <c r="P260" i="80"/>
  <c r="P261" i="80"/>
  <c r="P262" i="80"/>
  <c r="P263" i="80"/>
  <c r="P264" i="80"/>
  <c r="M48" i="80"/>
  <c r="M49" i="80"/>
  <c r="M50" i="80"/>
  <c r="M51" i="80"/>
  <c r="M52" i="80"/>
  <c r="M53" i="80"/>
  <c r="M54" i="80"/>
  <c r="M55" i="80"/>
  <c r="M56" i="80"/>
  <c r="M57" i="80"/>
  <c r="M58" i="80"/>
  <c r="M59" i="80"/>
  <c r="M60" i="80"/>
  <c r="M61" i="80"/>
  <c r="M62" i="80"/>
  <c r="M63" i="80"/>
  <c r="M64" i="80"/>
  <c r="M65" i="80"/>
  <c r="M66" i="80"/>
  <c r="M67" i="80"/>
  <c r="M68" i="80"/>
  <c r="M69" i="80"/>
  <c r="M70" i="80"/>
  <c r="M71" i="80"/>
  <c r="M72" i="80"/>
  <c r="M73" i="80"/>
  <c r="M74" i="80"/>
  <c r="M75" i="80"/>
  <c r="M76" i="80"/>
  <c r="M77" i="80"/>
  <c r="M78" i="80"/>
  <c r="M79" i="80"/>
  <c r="M80" i="80"/>
  <c r="M81" i="80"/>
  <c r="M82" i="80"/>
  <c r="M83" i="80"/>
  <c r="M84" i="80"/>
  <c r="M85" i="80"/>
  <c r="M86" i="80"/>
  <c r="M87" i="80"/>
  <c r="P87" i="80" s="1"/>
  <c r="M88" i="80"/>
  <c r="M89" i="80"/>
  <c r="M90" i="80"/>
  <c r="M91" i="80"/>
  <c r="M92" i="80"/>
  <c r="M93" i="80"/>
  <c r="M94" i="80"/>
  <c r="M95" i="80"/>
  <c r="M96" i="80"/>
  <c r="M97" i="80"/>
  <c r="M98" i="80"/>
  <c r="M99" i="80"/>
  <c r="M100" i="80"/>
  <c r="M101" i="80"/>
  <c r="M102" i="80"/>
  <c r="M103" i="80"/>
  <c r="M104" i="80"/>
  <c r="M105" i="80"/>
  <c r="M106" i="80"/>
  <c r="M107" i="80"/>
  <c r="M108" i="80"/>
  <c r="M109" i="80"/>
  <c r="M110" i="80"/>
  <c r="M111" i="80"/>
  <c r="M112" i="80"/>
  <c r="M113" i="80"/>
  <c r="M114" i="80"/>
  <c r="M115" i="80"/>
  <c r="M116" i="80"/>
  <c r="M117" i="80"/>
  <c r="M118" i="80"/>
  <c r="M119" i="80"/>
  <c r="M120" i="80"/>
  <c r="M121" i="80"/>
  <c r="M122" i="80"/>
  <c r="M123" i="80"/>
  <c r="M124" i="80"/>
  <c r="M125" i="80"/>
  <c r="M126" i="80"/>
  <c r="M127" i="80"/>
  <c r="M128" i="80"/>
  <c r="M129" i="80"/>
  <c r="M130" i="80"/>
  <c r="M131" i="80"/>
  <c r="M132" i="80"/>
  <c r="M133" i="80"/>
  <c r="M134" i="80"/>
  <c r="M135" i="80"/>
  <c r="M136" i="80"/>
  <c r="M137" i="80"/>
  <c r="M138" i="80"/>
  <c r="M139" i="80"/>
  <c r="M140" i="80"/>
  <c r="M141" i="80"/>
  <c r="M142" i="80"/>
  <c r="M143" i="80"/>
  <c r="M144" i="80"/>
  <c r="M145" i="80"/>
  <c r="M146" i="80"/>
  <c r="M147" i="80"/>
  <c r="M148" i="80"/>
  <c r="M149" i="80"/>
  <c r="M150" i="80"/>
  <c r="M151" i="80"/>
  <c r="M152" i="80"/>
  <c r="M153" i="80"/>
  <c r="M154" i="80"/>
  <c r="M155" i="80"/>
  <c r="M156" i="80"/>
  <c r="M157" i="80"/>
  <c r="M158" i="80"/>
  <c r="M159" i="80"/>
  <c r="M160" i="80"/>
  <c r="M161" i="80"/>
  <c r="M162" i="80"/>
  <c r="M163" i="80"/>
  <c r="M164" i="80"/>
  <c r="M165" i="80"/>
  <c r="M166" i="80"/>
  <c r="M167" i="80"/>
  <c r="M168" i="80"/>
  <c r="M169" i="80"/>
  <c r="M170" i="80"/>
  <c r="M171" i="80"/>
  <c r="M172" i="80"/>
  <c r="M173" i="80"/>
  <c r="M174" i="80"/>
  <c r="M175" i="80"/>
  <c r="M176" i="80"/>
  <c r="M177" i="80"/>
  <c r="M178" i="80"/>
  <c r="M179" i="80"/>
  <c r="M180" i="80"/>
  <c r="M181" i="80"/>
  <c r="M182" i="80"/>
  <c r="M183" i="80"/>
  <c r="M184" i="80"/>
  <c r="M185" i="80"/>
  <c r="M186" i="80"/>
  <c r="M187" i="80"/>
  <c r="M188" i="80"/>
  <c r="M189" i="80"/>
  <c r="M190" i="80"/>
  <c r="M191" i="80"/>
  <c r="M192" i="80"/>
  <c r="M193" i="80"/>
  <c r="M194" i="80"/>
  <c r="M195" i="80"/>
  <c r="M196" i="80"/>
  <c r="M197" i="80"/>
  <c r="M198" i="80"/>
  <c r="M199" i="80"/>
  <c r="M200" i="80"/>
  <c r="M201" i="80"/>
  <c r="M202" i="80"/>
  <c r="M203" i="80"/>
  <c r="M204" i="80"/>
  <c r="M205" i="80"/>
  <c r="M206" i="80"/>
  <c r="M207" i="80"/>
  <c r="M208" i="80"/>
  <c r="M209" i="80"/>
  <c r="M210" i="80"/>
  <c r="M211" i="80"/>
  <c r="M212" i="80"/>
  <c r="M213" i="80"/>
  <c r="M214" i="80"/>
  <c r="M215" i="80"/>
  <c r="M216" i="80"/>
  <c r="M217" i="80"/>
  <c r="M218" i="80"/>
  <c r="M219" i="80"/>
  <c r="M220" i="80"/>
  <c r="M221" i="80"/>
  <c r="M222" i="80"/>
  <c r="M223" i="80"/>
  <c r="M224" i="80"/>
  <c r="M225" i="80"/>
  <c r="M226" i="80"/>
  <c r="M227" i="80"/>
  <c r="M228" i="80"/>
  <c r="M229" i="80"/>
  <c r="M230" i="80"/>
  <c r="M231" i="80"/>
  <c r="M232" i="80"/>
  <c r="M233" i="80"/>
  <c r="M234" i="80"/>
  <c r="M235" i="80"/>
  <c r="M236" i="80"/>
  <c r="M237" i="80"/>
  <c r="M238" i="80"/>
  <c r="M239" i="80"/>
  <c r="M240" i="80"/>
  <c r="M241" i="80"/>
  <c r="M242" i="80"/>
  <c r="M243" i="80"/>
  <c r="M244" i="80"/>
  <c r="M245" i="80"/>
  <c r="M246" i="80"/>
  <c r="M247" i="80"/>
  <c r="P247" i="80" s="1"/>
  <c r="M248" i="80"/>
  <c r="M249" i="80"/>
  <c r="M250" i="80"/>
  <c r="M251" i="80"/>
  <c r="M252" i="80"/>
  <c r="M253" i="80"/>
  <c r="M254" i="80"/>
  <c r="M255" i="80"/>
  <c r="M256" i="80"/>
  <c r="M257" i="80"/>
  <c r="M258" i="80"/>
  <c r="M259" i="80"/>
  <c r="M260" i="80"/>
  <c r="M261" i="80"/>
  <c r="M262" i="80"/>
  <c r="M263" i="80"/>
  <c r="M264" i="80"/>
  <c r="M265" i="80"/>
  <c r="M25" i="80"/>
  <c r="M26" i="80"/>
  <c r="M27" i="80"/>
  <c r="M28" i="80"/>
  <c r="M29" i="80"/>
  <c r="M30" i="80"/>
  <c r="M31" i="80"/>
  <c r="M32" i="80"/>
  <c r="M33" i="80"/>
  <c r="M34" i="80"/>
  <c r="M35" i="80"/>
  <c r="M36" i="80"/>
  <c r="M37" i="80"/>
  <c r="M38" i="80"/>
  <c r="M39" i="80"/>
  <c r="M40" i="80"/>
  <c r="M41" i="80"/>
  <c r="M42" i="80"/>
  <c r="M43" i="80"/>
  <c r="M44" i="80"/>
  <c r="M45" i="80"/>
  <c r="M46" i="80"/>
  <c r="M47" i="80"/>
  <c r="M6" i="80"/>
  <c r="M7" i="80"/>
  <c r="M8" i="80"/>
  <c r="M9" i="80"/>
  <c r="M10" i="80"/>
  <c r="M11" i="80"/>
  <c r="M12" i="80"/>
  <c r="M13" i="80"/>
  <c r="M14" i="80"/>
  <c r="M15" i="80"/>
  <c r="M16" i="80"/>
  <c r="M17" i="80"/>
  <c r="M18" i="80"/>
  <c r="M19" i="80"/>
  <c r="M20" i="80"/>
  <c r="M21" i="80"/>
  <c r="M22" i="80"/>
  <c r="M23" i="80"/>
  <c r="M24" i="80"/>
  <c r="J44" i="80"/>
  <c r="J45" i="80"/>
  <c r="J46" i="80"/>
  <c r="J47" i="80"/>
  <c r="J48" i="80"/>
  <c r="J49" i="80"/>
  <c r="J50" i="80"/>
  <c r="J51" i="80"/>
  <c r="J53" i="80"/>
  <c r="J54" i="80"/>
  <c r="J55" i="80"/>
  <c r="J56" i="80"/>
  <c r="J57" i="80"/>
  <c r="J58" i="80"/>
  <c r="J59" i="80"/>
  <c r="J60" i="80"/>
  <c r="J61" i="80"/>
  <c r="J62" i="80"/>
  <c r="J63" i="80"/>
  <c r="J64" i="80"/>
  <c r="J65" i="80"/>
  <c r="J66" i="80"/>
  <c r="J67" i="80"/>
  <c r="J68" i="80"/>
  <c r="J69" i="80"/>
  <c r="J70" i="80"/>
  <c r="J71" i="80"/>
  <c r="J72" i="80"/>
  <c r="J73" i="80"/>
  <c r="J74" i="80"/>
  <c r="J75" i="80"/>
  <c r="J76" i="80"/>
  <c r="J77" i="80"/>
  <c r="J78" i="80"/>
  <c r="J79" i="80"/>
  <c r="J80" i="80"/>
  <c r="J81" i="80"/>
  <c r="J82" i="80"/>
  <c r="J83" i="80"/>
  <c r="J84" i="80"/>
  <c r="J85" i="80"/>
  <c r="J86" i="80"/>
  <c r="J87" i="80"/>
  <c r="J88" i="80"/>
  <c r="J89" i="80"/>
  <c r="J90" i="80"/>
  <c r="J91" i="80"/>
  <c r="J92" i="80"/>
  <c r="J93" i="80"/>
  <c r="J94" i="80"/>
  <c r="J95" i="80"/>
  <c r="J96" i="80"/>
  <c r="J97" i="80"/>
  <c r="J98" i="80"/>
  <c r="J99" i="80"/>
  <c r="J100" i="80"/>
  <c r="J101" i="80"/>
  <c r="J102" i="80"/>
  <c r="J103" i="80"/>
  <c r="J104" i="80"/>
  <c r="J105" i="80"/>
  <c r="J106" i="80"/>
  <c r="J107" i="80"/>
  <c r="J108" i="80"/>
  <c r="J109" i="80"/>
  <c r="J110" i="80"/>
  <c r="J111" i="80"/>
  <c r="J112" i="80"/>
  <c r="J113" i="80"/>
  <c r="J114" i="80"/>
  <c r="J115" i="80"/>
  <c r="J116" i="80"/>
  <c r="J117" i="80"/>
  <c r="J118" i="80"/>
  <c r="J119" i="80"/>
  <c r="J120" i="80"/>
  <c r="J121" i="80"/>
  <c r="J122" i="80"/>
  <c r="J123" i="80"/>
  <c r="J124" i="80"/>
  <c r="J125" i="80"/>
  <c r="J126" i="80"/>
  <c r="J127" i="80"/>
  <c r="J128" i="80"/>
  <c r="J129" i="80"/>
  <c r="J130" i="80"/>
  <c r="J131" i="80"/>
  <c r="J132" i="80"/>
  <c r="J133" i="80"/>
  <c r="J134" i="80"/>
  <c r="J135" i="80"/>
  <c r="J136" i="80"/>
  <c r="J137" i="80"/>
  <c r="J138" i="80"/>
  <c r="J139" i="80"/>
  <c r="J140" i="80"/>
  <c r="J141" i="80"/>
  <c r="J142" i="80"/>
  <c r="J143" i="80"/>
  <c r="J144" i="80"/>
  <c r="J145" i="80"/>
  <c r="J146" i="80"/>
  <c r="J147" i="80"/>
  <c r="J148" i="80"/>
  <c r="J149" i="80"/>
  <c r="J150" i="80"/>
  <c r="J151" i="80"/>
  <c r="J152" i="80"/>
  <c r="J153" i="80"/>
  <c r="J154" i="80"/>
  <c r="J155" i="80"/>
  <c r="J156" i="80"/>
  <c r="J157" i="80"/>
  <c r="J158" i="80"/>
  <c r="J159" i="80"/>
  <c r="J160" i="80"/>
  <c r="J161" i="80"/>
  <c r="J162" i="80"/>
  <c r="J163" i="80"/>
  <c r="J164" i="80"/>
  <c r="J165" i="80"/>
  <c r="J166" i="80"/>
  <c r="J167" i="80"/>
  <c r="J168" i="80"/>
  <c r="J169" i="80"/>
  <c r="J170" i="80"/>
  <c r="J171" i="80"/>
  <c r="J172" i="80"/>
  <c r="J173" i="80"/>
  <c r="J174" i="80"/>
  <c r="J175" i="80"/>
  <c r="J176" i="80"/>
  <c r="J177" i="80"/>
  <c r="J178" i="80"/>
  <c r="J179" i="80"/>
  <c r="J180" i="80"/>
  <c r="J181" i="80"/>
  <c r="J182" i="80"/>
  <c r="J183" i="80"/>
  <c r="J184" i="80"/>
  <c r="J185" i="80"/>
  <c r="J186" i="80"/>
  <c r="J187" i="80"/>
  <c r="J188" i="80"/>
  <c r="J189" i="80"/>
  <c r="J190" i="80"/>
  <c r="J191" i="80"/>
  <c r="J192" i="80"/>
  <c r="J193" i="80"/>
  <c r="J194" i="80"/>
  <c r="J195" i="80"/>
  <c r="J196" i="80"/>
  <c r="J197" i="80"/>
  <c r="J198" i="80"/>
  <c r="J199" i="80"/>
  <c r="J200" i="80"/>
  <c r="J201" i="80"/>
  <c r="J202" i="80"/>
  <c r="J203" i="80"/>
  <c r="J204" i="80"/>
  <c r="J205" i="80"/>
  <c r="J206" i="80"/>
  <c r="J207" i="80"/>
  <c r="J208" i="80"/>
  <c r="J209" i="80"/>
  <c r="J210" i="80"/>
  <c r="J211" i="80"/>
  <c r="J212" i="80"/>
  <c r="J213" i="80"/>
  <c r="J214" i="80"/>
  <c r="J215" i="80"/>
  <c r="J216" i="80"/>
  <c r="J217" i="80"/>
  <c r="J218" i="80"/>
  <c r="J219" i="80"/>
  <c r="J220" i="80"/>
  <c r="J221" i="80"/>
  <c r="J222" i="80"/>
  <c r="J223" i="80"/>
  <c r="J224" i="80"/>
  <c r="J225" i="80"/>
  <c r="J226" i="80"/>
  <c r="J227" i="80"/>
  <c r="J228" i="80"/>
  <c r="J229" i="80"/>
  <c r="J230" i="80"/>
  <c r="J231" i="80"/>
  <c r="J232" i="80"/>
  <c r="J233" i="80"/>
  <c r="J234" i="80"/>
  <c r="J235" i="80"/>
  <c r="J236" i="80"/>
  <c r="J237" i="80"/>
  <c r="J238" i="80"/>
  <c r="J239" i="80"/>
  <c r="J240" i="80"/>
  <c r="J241" i="80"/>
  <c r="J242" i="80"/>
  <c r="J243" i="80"/>
  <c r="J244" i="80"/>
  <c r="J245" i="80"/>
  <c r="J246" i="80"/>
  <c r="J247" i="80"/>
  <c r="J248" i="80"/>
  <c r="J249" i="80"/>
  <c r="J250" i="80"/>
  <c r="J251" i="80"/>
  <c r="J252" i="80"/>
  <c r="J253" i="80"/>
  <c r="J254" i="80"/>
  <c r="J255" i="80"/>
  <c r="J256" i="80"/>
  <c r="J257" i="80"/>
  <c r="J258" i="80"/>
  <c r="J259" i="80"/>
  <c r="J260" i="80"/>
  <c r="J261" i="80"/>
  <c r="J262" i="80"/>
  <c r="J263" i="80"/>
  <c r="J264" i="80"/>
  <c r="J265" i="80"/>
  <c r="J24" i="80"/>
  <c r="J25" i="80"/>
  <c r="J26" i="80"/>
  <c r="J27" i="80"/>
  <c r="J28" i="80"/>
  <c r="J29" i="80"/>
  <c r="J30" i="80"/>
  <c r="J31" i="80"/>
  <c r="J32" i="80"/>
  <c r="J33" i="80"/>
  <c r="J34" i="80"/>
  <c r="J35" i="80"/>
  <c r="J36" i="80"/>
  <c r="J37" i="80"/>
  <c r="J38" i="80"/>
  <c r="J39" i="80"/>
  <c r="J40" i="80"/>
  <c r="J41" i="80"/>
  <c r="J42" i="80"/>
  <c r="J43" i="80"/>
  <c r="J6" i="80"/>
  <c r="J7" i="80"/>
  <c r="J8" i="80"/>
  <c r="J9" i="80"/>
  <c r="J10" i="80"/>
  <c r="J11" i="80"/>
  <c r="J12" i="80"/>
  <c r="J13" i="80"/>
  <c r="J14" i="80"/>
  <c r="J15" i="80"/>
  <c r="J16" i="80"/>
  <c r="J17" i="80"/>
  <c r="J18" i="80"/>
  <c r="J19" i="80"/>
  <c r="J20" i="80"/>
  <c r="J21" i="80"/>
  <c r="J22" i="80"/>
  <c r="J23" i="80"/>
  <c r="G48" i="80"/>
  <c r="G49" i="80"/>
  <c r="G50" i="80"/>
  <c r="G51" i="80"/>
  <c r="G52" i="80"/>
  <c r="J52" i="80" s="1"/>
  <c r="E52" i="81" s="1"/>
  <c r="G53" i="80"/>
  <c r="G54" i="80"/>
  <c r="G55" i="80"/>
  <c r="G56" i="80"/>
  <c r="G57" i="80"/>
  <c r="G58" i="80"/>
  <c r="G59" i="80"/>
  <c r="G60" i="80"/>
  <c r="G61" i="80"/>
  <c r="G62" i="80"/>
  <c r="G63" i="80"/>
  <c r="G64" i="80"/>
  <c r="G65" i="80"/>
  <c r="G66" i="80"/>
  <c r="G67" i="80"/>
  <c r="G68" i="80"/>
  <c r="G69" i="80"/>
  <c r="G70" i="80"/>
  <c r="G71" i="80"/>
  <c r="G72" i="80"/>
  <c r="G73" i="80"/>
  <c r="G74" i="80"/>
  <c r="G75" i="80"/>
  <c r="G76" i="80"/>
  <c r="G77" i="80"/>
  <c r="G78" i="80"/>
  <c r="G79" i="80"/>
  <c r="G80" i="80"/>
  <c r="G81" i="80"/>
  <c r="G82" i="80"/>
  <c r="G83" i="80"/>
  <c r="G84" i="80"/>
  <c r="G85" i="80"/>
  <c r="G86" i="80"/>
  <c r="G87" i="80"/>
  <c r="G88" i="80"/>
  <c r="G89" i="80"/>
  <c r="G90" i="80"/>
  <c r="G91" i="80"/>
  <c r="G92" i="80"/>
  <c r="G93" i="80"/>
  <c r="G94" i="80"/>
  <c r="G95" i="80"/>
  <c r="G96" i="80"/>
  <c r="G97" i="80"/>
  <c r="G98" i="80"/>
  <c r="G99" i="80"/>
  <c r="G100" i="80"/>
  <c r="G101" i="80"/>
  <c r="G102" i="80"/>
  <c r="G103" i="80"/>
  <c r="G104" i="80"/>
  <c r="G105" i="80"/>
  <c r="G106" i="80"/>
  <c r="G107" i="80"/>
  <c r="G108" i="80"/>
  <c r="G109" i="80"/>
  <c r="G110" i="80"/>
  <c r="G111" i="80"/>
  <c r="G112" i="80"/>
  <c r="G113" i="80"/>
  <c r="G114" i="80"/>
  <c r="G115" i="80"/>
  <c r="G116" i="80"/>
  <c r="G117" i="80"/>
  <c r="G118" i="80"/>
  <c r="G119" i="80"/>
  <c r="G120" i="80"/>
  <c r="G121" i="80"/>
  <c r="G122" i="80"/>
  <c r="G123" i="80"/>
  <c r="G124" i="80"/>
  <c r="G125" i="80"/>
  <c r="G126" i="80"/>
  <c r="G127" i="80"/>
  <c r="G128" i="80"/>
  <c r="G129" i="80"/>
  <c r="G130" i="80"/>
  <c r="G131" i="80"/>
  <c r="G132" i="80"/>
  <c r="G133" i="80"/>
  <c r="G134" i="80"/>
  <c r="G135" i="80"/>
  <c r="G136" i="80"/>
  <c r="G137" i="80"/>
  <c r="G138" i="80"/>
  <c r="G139" i="80"/>
  <c r="G140" i="80"/>
  <c r="G141" i="80"/>
  <c r="G142" i="80"/>
  <c r="G143" i="80"/>
  <c r="G144" i="80"/>
  <c r="G145" i="80"/>
  <c r="G146" i="80"/>
  <c r="G147" i="80"/>
  <c r="G148" i="80"/>
  <c r="G149" i="80"/>
  <c r="G150" i="80"/>
  <c r="G151" i="80"/>
  <c r="G152" i="80"/>
  <c r="G153" i="80"/>
  <c r="G154" i="80"/>
  <c r="G155" i="80"/>
  <c r="G156" i="80"/>
  <c r="G157" i="80"/>
  <c r="G158" i="80"/>
  <c r="G159" i="80"/>
  <c r="G160" i="80"/>
  <c r="G161" i="80"/>
  <c r="G162" i="80"/>
  <c r="G163" i="80"/>
  <c r="G164" i="80"/>
  <c r="G165" i="80"/>
  <c r="G166" i="80"/>
  <c r="G167" i="80"/>
  <c r="G168" i="80"/>
  <c r="G169" i="80"/>
  <c r="G170" i="80"/>
  <c r="G171" i="80"/>
  <c r="G172" i="80"/>
  <c r="G173" i="80"/>
  <c r="G174" i="80"/>
  <c r="G175" i="80"/>
  <c r="G176" i="80"/>
  <c r="G177" i="80"/>
  <c r="G178" i="80"/>
  <c r="G179" i="80"/>
  <c r="G180" i="80"/>
  <c r="G181" i="80"/>
  <c r="G182" i="80"/>
  <c r="G183" i="80"/>
  <c r="G184" i="80"/>
  <c r="G185" i="80"/>
  <c r="G186" i="80"/>
  <c r="G187" i="80"/>
  <c r="G188" i="80"/>
  <c r="G189" i="80"/>
  <c r="G190" i="80"/>
  <c r="G191" i="80"/>
  <c r="G192" i="80"/>
  <c r="G193" i="80"/>
  <c r="G194" i="80"/>
  <c r="G195" i="80"/>
  <c r="G196" i="80"/>
  <c r="G197" i="80"/>
  <c r="G198" i="80"/>
  <c r="G199" i="80"/>
  <c r="G200" i="80"/>
  <c r="G201" i="80"/>
  <c r="G202" i="80"/>
  <c r="G203" i="80"/>
  <c r="G204" i="80"/>
  <c r="G205" i="80"/>
  <c r="G206" i="80"/>
  <c r="G207" i="80"/>
  <c r="G208" i="80"/>
  <c r="G209" i="80"/>
  <c r="G210" i="80"/>
  <c r="G211" i="80"/>
  <c r="G212" i="80"/>
  <c r="G213" i="80"/>
  <c r="G214" i="80"/>
  <c r="G215" i="80"/>
  <c r="G216" i="80"/>
  <c r="G217" i="80"/>
  <c r="G218" i="80"/>
  <c r="G219" i="80"/>
  <c r="G220" i="80"/>
  <c r="G221" i="80"/>
  <c r="G222" i="80"/>
  <c r="G223" i="80"/>
  <c r="G224" i="80"/>
  <c r="G225" i="80"/>
  <c r="G226" i="80"/>
  <c r="G227" i="80"/>
  <c r="G228" i="80"/>
  <c r="G229" i="80"/>
  <c r="G230" i="80"/>
  <c r="G231" i="80"/>
  <c r="G232" i="80"/>
  <c r="G233" i="80"/>
  <c r="G234" i="80"/>
  <c r="G235" i="80"/>
  <c r="G236" i="80"/>
  <c r="G237" i="80"/>
  <c r="G238" i="80"/>
  <c r="G239" i="80"/>
  <c r="G240" i="80"/>
  <c r="G241" i="80"/>
  <c r="G242" i="80"/>
  <c r="G243" i="80"/>
  <c r="G244" i="80"/>
  <c r="G245" i="80"/>
  <c r="G246" i="80"/>
  <c r="G247" i="80"/>
  <c r="G248" i="80"/>
  <c r="G249" i="80"/>
  <c r="G250" i="80"/>
  <c r="G251" i="80"/>
  <c r="G252" i="80"/>
  <c r="G253" i="80"/>
  <c r="G254" i="80"/>
  <c r="G255" i="80"/>
  <c r="G256" i="80"/>
  <c r="G257" i="80"/>
  <c r="G258" i="80"/>
  <c r="G259" i="80"/>
  <c r="G260" i="80"/>
  <c r="G261" i="80"/>
  <c r="G262" i="80"/>
  <c r="G263" i="80"/>
  <c r="G264" i="80"/>
  <c r="G265" i="80"/>
  <c r="G266" i="80"/>
  <c r="G27" i="80"/>
  <c r="G28" i="80"/>
  <c r="G29" i="80"/>
  <c r="G30" i="80"/>
  <c r="G31" i="80"/>
  <c r="G32" i="80"/>
  <c r="G33" i="80"/>
  <c r="G34" i="80"/>
  <c r="G35" i="80"/>
  <c r="G36" i="80"/>
  <c r="G37" i="80"/>
  <c r="G38" i="80"/>
  <c r="G39" i="80"/>
  <c r="G40" i="80"/>
  <c r="G41" i="80"/>
  <c r="G42" i="80"/>
  <c r="G43" i="80"/>
  <c r="G44" i="80"/>
  <c r="G45" i="80"/>
  <c r="G46" i="80"/>
  <c r="G47" i="80"/>
  <c r="G6" i="80"/>
  <c r="G7" i="80"/>
  <c r="G8" i="80"/>
  <c r="G9" i="80"/>
  <c r="G10" i="80"/>
  <c r="G11" i="80"/>
  <c r="G12" i="80"/>
  <c r="G13" i="80"/>
  <c r="G14" i="80"/>
  <c r="G15" i="80"/>
  <c r="G16" i="80"/>
  <c r="G17" i="80"/>
  <c r="G18" i="80"/>
  <c r="G19" i="80"/>
  <c r="G20" i="80"/>
  <c r="G21" i="80"/>
  <c r="G22" i="80"/>
  <c r="G23" i="80"/>
  <c r="G24" i="80"/>
  <c r="G25" i="80"/>
  <c r="G26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E245" i="80"/>
  <c r="E246" i="80"/>
  <c r="E247" i="80"/>
  <c r="E248" i="80"/>
  <c r="E249" i="80"/>
  <c r="E250" i="80"/>
  <c r="E251" i="80"/>
  <c r="E252" i="80"/>
  <c r="E253" i="80"/>
  <c r="E254" i="80"/>
  <c r="E255" i="80"/>
  <c r="E256" i="80"/>
  <c r="E257" i="80"/>
  <c r="E258" i="80"/>
  <c r="E259" i="80"/>
  <c r="E260" i="80"/>
  <c r="E261" i="80"/>
  <c r="E262" i="80"/>
  <c r="E263" i="80"/>
  <c r="E264" i="80"/>
  <c r="E265" i="80"/>
  <c r="E266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21" i="80"/>
  <c r="E22" i="80"/>
  <c r="E23" i="80"/>
  <c r="E24" i="80"/>
  <c r="E25" i="80"/>
  <c r="E26" i="80"/>
  <c r="E27" i="80"/>
  <c r="E5" i="80"/>
  <c r="R247" i="79"/>
  <c r="R248" i="79"/>
  <c r="R249" i="79"/>
  <c r="R250" i="79"/>
  <c r="R251" i="79"/>
  <c r="R252" i="79"/>
  <c r="R253" i="79"/>
  <c r="R254" i="79"/>
  <c r="R255" i="79"/>
  <c r="R256" i="79"/>
  <c r="R257" i="79"/>
  <c r="R258" i="79"/>
  <c r="R259" i="79"/>
  <c r="R260" i="79"/>
  <c r="R261" i="79"/>
  <c r="R262" i="79"/>
  <c r="R263" i="79"/>
  <c r="R264" i="79"/>
  <c r="R265" i="79"/>
  <c r="P246" i="79"/>
  <c r="P247" i="79"/>
  <c r="P248" i="79"/>
  <c r="P249" i="79"/>
  <c r="P250" i="79"/>
  <c r="P251" i="79"/>
  <c r="P252" i="79"/>
  <c r="P253" i="79"/>
  <c r="P254" i="79"/>
  <c r="P255" i="79"/>
  <c r="P256" i="79"/>
  <c r="P257" i="79"/>
  <c r="P258" i="79"/>
  <c r="P259" i="79"/>
  <c r="P260" i="79"/>
  <c r="P261" i="79"/>
  <c r="P262" i="79"/>
  <c r="P263" i="79"/>
  <c r="P264" i="79"/>
  <c r="P265" i="79"/>
  <c r="M248" i="79"/>
  <c r="M249" i="79"/>
  <c r="M250" i="79"/>
  <c r="M251" i="79"/>
  <c r="M252" i="79"/>
  <c r="M253" i="79"/>
  <c r="M254" i="79"/>
  <c r="M255" i="79"/>
  <c r="M256" i="79"/>
  <c r="M257" i="79"/>
  <c r="M258" i="79"/>
  <c r="M259" i="79"/>
  <c r="M260" i="79"/>
  <c r="M261" i="79"/>
  <c r="M262" i="79"/>
  <c r="M263" i="79"/>
  <c r="M264" i="79"/>
  <c r="J248" i="79"/>
  <c r="J249" i="79"/>
  <c r="J250" i="79"/>
  <c r="J251" i="79"/>
  <c r="J252" i="79"/>
  <c r="J253" i="79"/>
  <c r="J254" i="79"/>
  <c r="J255" i="79"/>
  <c r="J256" i="79"/>
  <c r="J257" i="79"/>
  <c r="J258" i="79"/>
  <c r="J259" i="79"/>
  <c r="J260" i="79"/>
  <c r="J261" i="79"/>
  <c r="J262" i="79"/>
  <c r="J263" i="79"/>
  <c r="J264" i="79"/>
  <c r="G249" i="79"/>
  <c r="G250" i="79"/>
  <c r="G251" i="79"/>
  <c r="G252" i="79"/>
  <c r="G253" i="79"/>
  <c r="G254" i="79"/>
  <c r="G255" i="79"/>
  <c r="G256" i="79"/>
  <c r="G257" i="79"/>
  <c r="G258" i="79"/>
  <c r="G259" i="79"/>
  <c r="G260" i="79"/>
  <c r="G261" i="79"/>
  <c r="G262" i="79"/>
  <c r="G263" i="79"/>
  <c r="G264" i="79"/>
  <c r="G265" i="79"/>
  <c r="E254" i="79"/>
  <c r="E255" i="79"/>
  <c r="E256" i="79"/>
  <c r="E257" i="79"/>
  <c r="E258" i="79"/>
  <c r="E259" i="79"/>
  <c r="E260" i="79"/>
  <c r="E261" i="79"/>
  <c r="E262" i="79"/>
  <c r="E263" i="79"/>
  <c r="E264" i="79"/>
  <c r="E265" i="79"/>
  <c r="E266" i="79"/>
  <c r="E253" i="79"/>
  <c r="E252" i="79"/>
  <c r="E251" i="79"/>
  <c r="E250" i="79"/>
  <c r="E249" i="79"/>
  <c r="E248" i="79"/>
  <c r="E247" i="79"/>
  <c r="E246" i="79"/>
  <c r="E245" i="79"/>
  <c r="E244" i="79"/>
  <c r="E243" i="79"/>
  <c r="E242" i="79"/>
  <c r="E241" i="79"/>
  <c r="E240" i="79"/>
  <c r="E239" i="79"/>
  <c r="E238" i="79"/>
  <c r="E237" i="79"/>
  <c r="E236" i="79"/>
  <c r="E235" i="79"/>
  <c r="E234" i="79"/>
  <c r="E233" i="79"/>
  <c r="E232" i="79"/>
  <c r="E231" i="79"/>
  <c r="E230" i="79"/>
  <c r="E229" i="79"/>
  <c r="E228" i="79"/>
  <c r="E227" i="79"/>
  <c r="E226" i="79"/>
  <c r="E225" i="79"/>
  <c r="E224" i="79"/>
  <c r="E223" i="79"/>
  <c r="E222" i="79"/>
  <c r="E221" i="79"/>
  <c r="E220" i="79"/>
  <c r="E219" i="79"/>
  <c r="E218" i="79"/>
  <c r="E217" i="79"/>
  <c r="E216" i="79"/>
  <c r="E215" i="79"/>
  <c r="E214" i="79"/>
  <c r="E213" i="79"/>
  <c r="E212" i="79"/>
  <c r="E211" i="79"/>
  <c r="E210" i="79"/>
  <c r="E209" i="79"/>
  <c r="E208" i="79"/>
  <c r="E207" i="79"/>
  <c r="E206" i="79"/>
  <c r="E205" i="79"/>
  <c r="E204" i="79"/>
  <c r="E203" i="79"/>
  <c r="E202" i="79"/>
  <c r="E201" i="79"/>
  <c r="E200" i="79"/>
  <c r="E199" i="79"/>
  <c r="E198" i="79"/>
  <c r="E197" i="79"/>
  <c r="E196" i="79"/>
  <c r="E195" i="79"/>
  <c r="E194" i="79"/>
  <c r="E193" i="79"/>
  <c r="E192" i="79"/>
  <c r="E191" i="79"/>
  <c r="E190" i="79"/>
  <c r="E189" i="79"/>
  <c r="E188" i="79"/>
  <c r="E187" i="79"/>
  <c r="E186" i="79"/>
  <c r="E185" i="79"/>
  <c r="E184" i="79"/>
  <c r="E183" i="79"/>
  <c r="E182" i="79"/>
  <c r="E181" i="79"/>
  <c r="E180" i="79"/>
  <c r="E179" i="79"/>
  <c r="E178" i="79"/>
  <c r="E177" i="79"/>
  <c r="E176" i="79"/>
  <c r="E175" i="79"/>
  <c r="E174" i="79"/>
  <c r="E173" i="79"/>
  <c r="E172" i="79"/>
  <c r="E171" i="79"/>
  <c r="E170" i="79"/>
  <c r="E169" i="79"/>
  <c r="E168" i="79"/>
  <c r="E167" i="79"/>
  <c r="E166" i="79"/>
  <c r="E165" i="79"/>
  <c r="E164" i="79"/>
  <c r="E163" i="79"/>
  <c r="E162" i="79"/>
  <c r="E161" i="79"/>
  <c r="E160" i="79"/>
  <c r="E159" i="79"/>
  <c r="E158" i="79"/>
  <c r="E157" i="79"/>
  <c r="E156" i="79"/>
  <c r="E155" i="79"/>
  <c r="E154" i="79"/>
  <c r="E153" i="79"/>
  <c r="E152" i="79"/>
  <c r="E151" i="79"/>
  <c r="E150" i="79"/>
  <c r="E149" i="79"/>
  <c r="E148" i="79"/>
  <c r="E147" i="79"/>
  <c r="E146" i="79"/>
  <c r="E145" i="79"/>
  <c r="E144" i="79"/>
  <c r="E143" i="79"/>
  <c r="E142" i="79"/>
  <c r="E141" i="79"/>
  <c r="E140" i="79"/>
  <c r="E139" i="79"/>
  <c r="E138" i="79"/>
  <c r="E137" i="79"/>
  <c r="E136" i="79"/>
  <c r="E135" i="79"/>
  <c r="E134" i="79"/>
  <c r="E133" i="79"/>
  <c r="E132" i="79"/>
  <c r="E131" i="79"/>
  <c r="E130" i="79"/>
  <c r="E129" i="79"/>
  <c r="E127" i="79"/>
  <c r="E126" i="79"/>
  <c r="E125" i="79"/>
  <c r="E124" i="79"/>
  <c r="E123" i="79"/>
  <c r="E122" i="79"/>
  <c r="E121" i="79"/>
  <c r="E120" i="79"/>
  <c r="E119" i="79"/>
  <c r="E118" i="79"/>
  <c r="E117" i="79"/>
  <c r="E116" i="79"/>
  <c r="E115" i="79"/>
  <c r="E114" i="79"/>
  <c r="E113" i="79"/>
  <c r="E112" i="79"/>
  <c r="E111" i="79"/>
  <c r="E110" i="79"/>
  <c r="E109" i="79"/>
  <c r="E108" i="79"/>
  <c r="E107" i="79"/>
  <c r="E106" i="79"/>
  <c r="E105" i="79"/>
  <c r="E104" i="79"/>
  <c r="E103" i="79"/>
  <c r="E102" i="79"/>
  <c r="E101" i="79"/>
  <c r="E100" i="79"/>
  <c r="E99" i="79"/>
  <c r="E98" i="79"/>
  <c r="E97" i="79"/>
  <c r="E96" i="79"/>
  <c r="E95" i="79"/>
  <c r="E94" i="79"/>
  <c r="E93" i="79"/>
  <c r="E92" i="79"/>
  <c r="E91" i="79"/>
  <c r="E90" i="79"/>
  <c r="E89" i="79"/>
  <c r="E88" i="79"/>
  <c r="E87" i="79"/>
  <c r="E86" i="79"/>
  <c r="E85" i="79"/>
  <c r="E84" i="79"/>
  <c r="E83" i="79"/>
  <c r="E82" i="79"/>
  <c r="E81" i="79"/>
  <c r="E80" i="79"/>
  <c r="E79" i="79"/>
  <c r="E78" i="79"/>
  <c r="E77" i="79"/>
  <c r="E76" i="79"/>
  <c r="E75" i="79"/>
  <c r="E74" i="79"/>
  <c r="E73" i="79"/>
  <c r="E72" i="79"/>
  <c r="E71" i="79"/>
  <c r="E70" i="79"/>
  <c r="E69" i="79"/>
  <c r="E68" i="79"/>
  <c r="E67" i="79"/>
  <c r="E66" i="79"/>
  <c r="E65" i="79"/>
  <c r="E64" i="79"/>
  <c r="E63" i="79"/>
  <c r="E62" i="79"/>
  <c r="E61" i="79"/>
  <c r="E60" i="79"/>
  <c r="E59" i="79"/>
  <c r="E58" i="79"/>
  <c r="E57" i="79"/>
  <c r="E56" i="79"/>
  <c r="E55" i="79"/>
  <c r="E54" i="79"/>
  <c r="E53" i="79"/>
  <c r="E52" i="79"/>
  <c r="E51" i="79"/>
  <c r="E50" i="79"/>
  <c r="E49" i="79"/>
  <c r="E48" i="79"/>
  <c r="E47" i="79"/>
  <c r="E46" i="79"/>
  <c r="E45" i="79"/>
  <c r="E44" i="79"/>
  <c r="E43" i="79"/>
  <c r="E42" i="79"/>
  <c r="E41" i="79"/>
  <c r="E40" i="79"/>
  <c r="E39" i="79"/>
  <c r="E38" i="79"/>
  <c r="E37" i="79"/>
  <c r="E36" i="79"/>
  <c r="E35" i="79"/>
  <c r="E34" i="79"/>
  <c r="E33" i="79"/>
  <c r="E32" i="79"/>
  <c r="E31" i="79"/>
  <c r="E30" i="79"/>
  <c r="E29" i="79"/>
  <c r="E28" i="79"/>
  <c r="E27" i="79"/>
  <c r="E26" i="79"/>
  <c r="E25" i="79"/>
  <c r="E24" i="79"/>
  <c r="E23" i="79"/>
  <c r="E22" i="79"/>
  <c r="E21" i="79"/>
  <c r="E20" i="79"/>
  <c r="E19" i="79"/>
  <c r="E18" i="79"/>
  <c r="E17" i="79"/>
  <c r="E16" i="79"/>
  <c r="E15" i="79"/>
  <c r="E14" i="79"/>
  <c r="E13" i="79"/>
  <c r="E12" i="79"/>
  <c r="E11" i="79"/>
  <c r="E10" i="79"/>
  <c r="E9" i="79"/>
  <c r="E8" i="79"/>
  <c r="E7" i="79"/>
  <c r="E6" i="79"/>
  <c r="E5" i="79"/>
  <c r="E246" i="78"/>
  <c r="E247" i="78"/>
  <c r="E248" i="78"/>
  <c r="E249" i="78"/>
  <c r="E250" i="78"/>
  <c r="E251" i="78"/>
  <c r="E252" i="78"/>
  <c r="E253" i="78"/>
  <c r="E254" i="78"/>
  <c r="E255" i="78"/>
  <c r="E256" i="78"/>
  <c r="E257" i="78"/>
  <c r="E258" i="78"/>
  <c r="E259" i="78"/>
  <c r="E260" i="78"/>
  <c r="E261" i="78"/>
  <c r="G261" i="78" s="1"/>
  <c r="E262" i="78"/>
  <c r="G247" i="78"/>
  <c r="J247" i="78" s="1"/>
  <c r="G248" i="78"/>
  <c r="G249" i="78"/>
  <c r="G250" i="78"/>
  <c r="G251" i="78"/>
  <c r="J251" i="78" s="1"/>
  <c r="G252" i="78"/>
  <c r="G253" i="78"/>
  <c r="J253" i="78" s="1"/>
  <c r="G254" i="78"/>
  <c r="J254" i="78" s="1"/>
  <c r="G255" i="78"/>
  <c r="J255" i="78" s="1"/>
  <c r="G256" i="78"/>
  <c r="G257" i="78"/>
  <c r="G258" i="78"/>
  <c r="G259" i="78"/>
  <c r="G260" i="78"/>
  <c r="G262" i="78"/>
  <c r="G263" i="78"/>
  <c r="M248" i="78"/>
  <c r="M249" i="78"/>
  <c r="M250" i="78"/>
  <c r="P250" i="78" s="1"/>
  <c r="M251" i="78"/>
  <c r="M252" i="78"/>
  <c r="P252" i="78" s="1"/>
  <c r="M253" i="78"/>
  <c r="P253" i="78" s="1"/>
  <c r="M254" i="78"/>
  <c r="P254" i="78" s="1"/>
  <c r="M255" i="78"/>
  <c r="P255" i="78" s="1"/>
  <c r="M256" i="78"/>
  <c r="M257" i="78"/>
  <c r="M258" i="78"/>
  <c r="M259" i="78"/>
  <c r="M260" i="78"/>
  <c r="P260" i="78" s="1"/>
  <c r="M261" i="78"/>
  <c r="P261" i="78" s="1"/>
  <c r="M262" i="78"/>
  <c r="P249" i="78"/>
  <c r="P251" i="78"/>
  <c r="P256" i="78"/>
  <c r="P257" i="78"/>
  <c r="P258" i="78"/>
  <c r="P259" i="78"/>
  <c r="P244" i="78"/>
  <c r="P245" i="78"/>
  <c r="P246" i="78"/>
  <c r="P247" i="78"/>
  <c r="P248" i="78"/>
  <c r="M243" i="78"/>
  <c r="M244" i="78"/>
  <c r="M245" i="78"/>
  <c r="M246" i="78"/>
  <c r="M247" i="78"/>
  <c r="J245" i="78"/>
  <c r="J248" i="78"/>
  <c r="J249" i="78"/>
  <c r="J250" i="78"/>
  <c r="J252" i="78"/>
  <c r="J256" i="78"/>
  <c r="J257" i="78"/>
  <c r="J258" i="78"/>
  <c r="G245" i="78"/>
  <c r="G246" i="78"/>
  <c r="J246" i="78" s="1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E24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22" i="78"/>
  <c r="E23" i="78"/>
  <c r="E24" i="78"/>
  <c r="E25" i="78"/>
  <c r="E5" i="78"/>
  <c r="E265" i="77"/>
  <c r="G265" i="77" s="1"/>
  <c r="E264" i="77"/>
  <c r="G264" i="77" s="1"/>
  <c r="E263" i="77"/>
  <c r="G263" i="77" s="1"/>
  <c r="E262" i="77"/>
  <c r="E261" i="77"/>
  <c r="E260" i="77"/>
  <c r="E259" i="77"/>
  <c r="E258" i="77"/>
  <c r="G258" i="77" s="1"/>
  <c r="J258" i="77" s="1"/>
  <c r="E257" i="77"/>
  <c r="G257" i="77" s="1"/>
  <c r="J257" i="77" s="1"/>
  <c r="E256" i="77"/>
  <c r="G256" i="77" s="1"/>
  <c r="J256" i="77" s="1"/>
  <c r="E255" i="77"/>
  <c r="G255" i="77" s="1"/>
  <c r="J255" i="77" s="1"/>
  <c r="E254" i="77"/>
  <c r="E253" i="77"/>
  <c r="E252" i="77"/>
  <c r="E250" i="77"/>
  <c r="E249" i="77"/>
  <c r="G249" i="77" s="1"/>
  <c r="E248" i="77"/>
  <c r="G248" i="77" s="1"/>
  <c r="E247" i="77"/>
  <c r="E246" i="77"/>
  <c r="E245" i="77"/>
  <c r="E244" i="77"/>
  <c r="E243" i="77"/>
  <c r="E242" i="77"/>
  <c r="E241" i="77"/>
  <c r="E240" i="77"/>
  <c r="E239" i="77"/>
  <c r="E238" i="77"/>
  <c r="E237" i="77"/>
  <c r="E236" i="77"/>
  <c r="E235" i="77"/>
  <c r="E234" i="77"/>
  <c r="E233" i="77"/>
  <c r="E232" i="77"/>
  <c r="E231" i="77"/>
  <c r="E230" i="77"/>
  <c r="E229" i="77"/>
  <c r="E228" i="77"/>
  <c r="E227" i="77"/>
  <c r="E226" i="77"/>
  <c r="E225" i="77"/>
  <c r="E224" i="77"/>
  <c r="E223" i="77"/>
  <c r="E222" i="77"/>
  <c r="E221" i="77"/>
  <c r="E220" i="77"/>
  <c r="E219" i="77"/>
  <c r="E218" i="77"/>
  <c r="E217" i="77"/>
  <c r="E216" i="77"/>
  <c r="E215" i="77"/>
  <c r="E214" i="77"/>
  <c r="E213" i="77"/>
  <c r="E212" i="77"/>
  <c r="E211" i="77"/>
  <c r="E210" i="77"/>
  <c r="E209" i="77"/>
  <c r="E208" i="77"/>
  <c r="E207" i="77"/>
  <c r="E206" i="77"/>
  <c r="E205" i="77"/>
  <c r="E204" i="77"/>
  <c r="E203" i="77"/>
  <c r="E202" i="77"/>
  <c r="E201" i="77"/>
  <c r="E200" i="77"/>
  <c r="E199" i="77"/>
  <c r="E198" i="77"/>
  <c r="E197" i="77"/>
  <c r="E196" i="77"/>
  <c r="E195" i="77"/>
  <c r="E194" i="77"/>
  <c r="E193" i="77"/>
  <c r="E192" i="77"/>
  <c r="E191" i="77"/>
  <c r="E190" i="77"/>
  <c r="E189" i="77"/>
  <c r="E188" i="77"/>
  <c r="E187" i="77"/>
  <c r="E186" i="77"/>
  <c r="E185" i="77"/>
  <c r="E184" i="77"/>
  <c r="E183" i="77"/>
  <c r="E182" i="77"/>
  <c r="E181" i="77"/>
  <c r="E180" i="77"/>
  <c r="E179" i="77"/>
  <c r="E178" i="77"/>
  <c r="E177" i="77"/>
  <c r="E176" i="77"/>
  <c r="E175" i="77"/>
  <c r="E174" i="77"/>
  <c r="E173" i="77"/>
  <c r="E172" i="77"/>
  <c r="E171" i="77"/>
  <c r="E170" i="77"/>
  <c r="E169" i="77"/>
  <c r="E168" i="77"/>
  <c r="E167" i="77"/>
  <c r="E166" i="77"/>
  <c r="E165" i="77"/>
  <c r="E164" i="77"/>
  <c r="E163" i="77"/>
  <c r="E162" i="77"/>
  <c r="E161" i="77"/>
  <c r="E160" i="77"/>
  <c r="E159" i="77"/>
  <c r="E158" i="77"/>
  <c r="E157" i="77"/>
  <c r="E156" i="77"/>
  <c r="E155" i="77"/>
  <c r="E154" i="77"/>
  <c r="E153" i="77"/>
  <c r="E152" i="77"/>
  <c r="E151" i="77"/>
  <c r="E150" i="77"/>
  <c r="E149" i="77"/>
  <c r="E148" i="77"/>
  <c r="E147" i="77"/>
  <c r="E146" i="77"/>
  <c r="E145" i="77"/>
  <c r="E144" i="77"/>
  <c r="E143" i="77"/>
  <c r="E142" i="77"/>
  <c r="E141" i="77"/>
  <c r="E140" i="77"/>
  <c r="E139" i="77"/>
  <c r="E138" i="77"/>
  <c r="E137" i="77"/>
  <c r="E136" i="77"/>
  <c r="E135" i="77"/>
  <c r="E134" i="77"/>
  <c r="E133" i="77"/>
  <c r="E132" i="77"/>
  <c r="E131" i="77"/>
  <c r="E130" i="77"/>
  <c r="E129" i="77"/>
  <c r="E128" i="77"/>
  <c r="E127" i="77"/>
  <c r="E126" i="77"/>
  <c r="E125" i="77"/>
  <c r="E124" i="77"/>
  <c r="E123" i="77"/>
  <c r="E122" i="77"/>
  <c r="E121" i="77"/>
  <c r="E120" i="77"/>
  <c r="E119" i="77"/>
  <c r="E118" i="77"/>
  <c r="E117" i="77"/>
  <c r="E116" i="77"/>
  <c r="E115" i="77"/>
  <c r="E114" i="77"/>
  <c r="E113" i="77"/>
  <c r="E112" i="77"/>
  <c r="E111" i="77"/>
  <c r="E110" i="77"/>
  <c r="E109" i="77"/>
  <c r="E108" i="77"/>
  <c r="E107" i="77"/>
  <c r="E106" i="77"/>
  <c r="E105" i="77"/>
  <c r="E104" i="77"/>
  <c r="E103" i="77"/>
  <c r="E102" i="77"/>
  <c r="E101" i="77"/>
  <c r="E100" i="77"/>
  <c r="E99" i="77"/>
  <c r="E98" i="77"/>
  <c r="E97" i="77"/>
  <c r="E96" i="77"/>
  <c r="E95" i="77"/>
  <c r="E94" i="77"/>
  <c r="E93" i="77"/>
  <c r="E92" i="77"/>
  <c r="E91" i="77"/>
  <c r="E90" i="77"/>
  <c r="E89" i="77"/>
  <c r="E88" i="77"/>
  <c r="E87" i="77"/>
  <c r="E86" i="77"/>
  <c r="E85" i="77"/>
  <c r="E84" i="77"/>
  <c r="E83" i="77"/>
  <c r="E82" i="77"/>
  <c r="E81" i="77"/>
  <c r="E80" i="77"/>
  <c r="E79" i="77"/>
  <c r="E78" i="77"/>
  <c r="E77" i="77"/>
  <c r="E76" i="77"/>
  <c r="E75" i="77"/>
  <c r="E74" i="77"/>
  <c r="E73" i="77"/>
  <c r="E72" i="77"/>
  <c r="E71" i="77"/>
  <c r="E70" i="77"/>
  <c r="E69" i="77"/>
  <c r="E68" i="77"/>
  <c r="E67" i="77"/>
  <c r="E66" i="77"/>
  <c r="E65" i="77"/>
  <c r="E64" i="77"/>
  <c r="E63" i="77"/>
  <c r="E62" i="77"/>
  <c r="E61" i="77"/>
  <c r="E60" i="77"/>
  <c r="E59" i="77"/>
  <c r="E58" i="77"/>
  <c r="E57" i="77"/>
  <c r="E56" i="77"/>
  <c r="E55" i="77"/>
  <c r="E54" i="77"/>
  <c r="E53" i="77"/>
  <c r="E52" i="77"/>
  <c r="E51" i="77"/>
  <c r="E50" i="77"/>
  <c r="E49" i="77"/>
  <c r="E48" i="77"/>
  <c r="E47" i="77"/>
  <c r="E46" i="77"/>
  <c r="E45" i="77"/>
  <c r="E44" i="77"/>
  <c r="E43" i="77"/>
  <c r="E42" i="77"/>
  <c r="E41" i="77"/>
  <c r="E40" i="77"/>
  <c r="E39" i="77"/>
  <c r="E38" i="77"/>
  <c r="E37" i="77"/>
  <c r="E36" i="77"/>
  <c r="E35" i="77"/>
  <c r="E34" i="77"/>
  <c r="E33" i="77"/>
  <c r="E32" i="77"/>
  <c r="E31" i="77"/>
  <c r="E30" i="77"/>
  <c r="E29" i="77"/>
  <c r="E28" i="77"/>
  <c r="E27" i="77"/>
  <c r="E26" i="77"/>
  <c r="E25" i="77"/>
  <c r="E24" i="77"/>
  <c r="E23" i="77"/>
  <c r="E22" i="77"/>
  <c r="E21" i="77"/>
  <c r="E20" i="77"/>
  <c r="E19" i="77"/>
  <c r="E18" i="77"/>
  <c r="E17" i="77"/>
  <c r="E16" i="77"/>
  <c r="E15" i="77"/>
  <c r="E14" i="77"/>
  <c r="E13" i="77"/>
  <c r="E12" i="77"/>
  <c r="E11" i="77"/>
  <c r="E10" i="77"/>
  <c r="E9" i="77"/>
  <c r="E8" i="77"/>
  <c r="E7" i="77"/>
  <c r="E6" i="77"/>
  <c r="E5" i="77"/>
  <c r="R253" i="77"/>
  <c r="R254" i="77"/>
  <c r="R255" i="77"/>
  <c r="R256" i="77"/>
  <c r="R257" i="77"/>
  <c r="R258" i="77"/>
  <c r="R259" i="77"/>
  <c r="R260" i="77"/>
  <c r="R261" i="77"/>
  <c r="R262" i="77"/>
  <c r="R263" i="77"/>
  <c r="P262" i="77"/>
  <c r="P261" i="77"/>
  <c r="P260" i="77"/>
  <c r="P259" i="77"/>
  <c r="P258" i="77"/>
  <c r="P257" i="77"/>
  <c r="P256" i="77"/>
  <c r="P255" i="77"/>
  <c r="P254" i="77"/>
  <c r="P253" i="77"/>
  <c r="P252" i="77"/>
  <c r="P250" i="77"/>
  <c r="M262" i="77"/>
  <c r="M261" i="77"/>
  <c r="M260" i="77"/>
  <c r="M259" i="77"/>
  <c r="M258" i="77"/>
  <c r="M257" i="77"/>
  <c r="M256" i="77"/>
  <c r="M255" i="77"/>
  <c r="M254" i="77"/>
  <c r="M253" i="77"/>
  <c r="M252" i="77"/>
  <c r="M250" i="77"/>
  <c r="M249" i="77"/>
  <c r="M248" i="77"/>
  <c r="M247" i="77"/>
  <c r="G262" i="77"/>
  <c r="G261" i="77"/>
  <c r="G260" i="77"/>
  <c r="J260" i="77" s="1"/>
  <c r="G259" i="77"/>
  <c r="J259" i="77" s="1"/>
  <c r="G254" i="77"/>
  <c r="J254" i="77" s="1"/>
  <c r="G253" i="77"/>
  <c r="J253" i="77" s="1"/>
  <c r="G252" i="77"/>
  <c r="J252" i="77" s="1"/>
  <c r="G250" i="77"/>
  <c r="J250" i="77" s="1"/>
  <c r="R251" i="74"/>
  <c r="R252" i="74"/>
  <c r="R253" i="74"/>
  <c r="R254" i="74"/>
  <c r="R255" i="74"/>
  <c r="R256" i="74"/>
  <c r="R257" i="74"/>
  <c r="R258" i="74"/>
  <c r="R259" i="74"/>
  <c r="R260" i="74"/>
  <c r="R261" i="74"/>
  <c r="R262" i="74"/>
  <c r="P251" i="74"/>
  <c r="P252" i="74"/>
  <c r="P253" i="74"/>
  <c r="P254" i="74"/>
  <c r="P255" i="74"/>
  <c r="P256" i="74"/>
  <c r="P257" i="74"/>
  <c r="P258" i="74"/>
  <c r="P259" i="74"/>
  <c r="P260" i="74"/>
  <c r="P261" i="74"/>
  <c r="P262" i="74"/>
  <c r="M250" i="74"/>
  <c r="M251" i="74"/>
  <c r="M252" i="74"/>
  <c r="M253" i="74"/>
  <c r="M254" i="74"/>
  <c r="M255" i="74"/>
  <c r="M256" i="74"/>
  <c r="M257" i="74"/>
  <c r="M258" i="74"/>
  <c r="M259" i="74"/>
  <c r="M260" i="74"/>
  <c r="M261" i="74"/>
  <c r="M262" i="74"/>
  <c r="J249" i="74"/>
  <c r="J250" i="74"/>
  <c r="J251" i="74"/>
  <c r="J252" i="74"/>
  <c r="J253" i="74"/>
  <c r="J254" i="74"/>
  <c r="J255" i="74"/>
  <c r="J256" i="74"/>
  <c r="J257" i="74"/>
  <c r="J258" i="74"/>
  <c r="J259" i="74"/>
  <c r="J260" i="74"/>
  <c r="J261" i="74"/>
  <c r="G248" i="74"/>
  <c r="J248" i="74" s="1"/>
  <c r="G249" i="74"/>
  <c r="G250" i="74"/>
  <c r="G251" i="74"/>
  <c r="G252" i="74"/>
  <c r="G253" i="74"/>
  <c r="G254" i="74"/>
  <c r="G255" i="74"/>
  <c r="G256" i="74"/>
  <c r="G257" i="74"/>
  <c r="G258" i="74"/>
  <c r="G259" i="74"/>
  <c r="G260" i="74"/>
  <c r="G261" i="74"/>
  <c r="G262" i="74"/>
  <c r="R243" i="74"/>
  <c r="R244" i="74"/>
  <c r="R245" i="74"/>
  <c r="R246" i="74"/>
  <c r="R247" i="74"/>
  <c r="R248" i="74"/>
  <c r="R249" i="74"/>
  <c r="R250" i="74"/>
  <c r="P245" i="74"/>
  <c r="P246" i="74"/>
  <c r="P247" i="74"/>
  <c r="P248" i="74"/>
  <c r="P249" i="74"/>
  <c r="P250" i="74"/>
  <c r="M243" i="74"/>
  <c r="M244" i="74"/>
  <c r="M245" i="74"/>
  <c r="M246" i="74"/>
  <c r="M247" i="74"/>
  <c r="M248" i="74"/>
  <c r="M249" i="74"/>
  <c r="G247" i="77"/>
  <c r="J247" i="77" s="1"/>
  <c r="R248" i="80"/>
  <c r="R249" i="80"/>
  <c r="R250" i="80"/>
  <c r="R251" i="80"/>
  <c r="R252" i="80"/>
  <c r="R253" i="80"/>
  <c r="R254" i="80"/>
  <c r="P246" i="80"/>
  <c r="P248" i="80"/>
  <c r="P249" i="80"/>
  <c r="P250" i="80"/>
  <c r="P251" i="80"/>
  <c r="P252" i="80"/>
  <c r="P253" i="80"/>
  <c r="R247" i="78"/>
  <c r="R248" i="78"/>
  <c r="R249" i="78"/>
  <c r="R250" i="78"/>
  <c r="R251" i="78"/>
  <c r="R252" i="78"/>
  <c r="R253" i="78"/>
  <c r="R254" i="78"/>
  <c r="R255" i="78"/>
  <c r="R256" i="78"/>
  <c r="R257" i="78"/>
  <c r="M242" i="78"/>
  <c r="G243" i="77"/>
  <c r="J243" i="77" s="1"/>
  <c r="G245" i="77"/>
  <c r="J245" i="77" s="1"/>
  <c r="G246" i="77"/>
  <c r="J246" i="77" s="1"/>
  <c r="G251" i="81"/>
  <c r="J251" i="81" s="1"/>
  <c r="E251" i="82" s="1"/>
  <c r="G251" i="82" s="1"/>
  <c r="J251" i="82" s="1"/>
  <c r="E251" i="83" s="1"/>
  <c r="G251" i="83" s="1"/>
  <c r="J251" i="83" s="1"/>
  <c r="E251" i="84" s="1"/>
  <c r="G251" i="84" s="1"/>
  <c r="J251" i="84" s="1"/>
  <c r="E251" i="85" s="1"/>
  <c r="G251" i="85" s="1"/>
  <c r="J251" i="85" s="1"/>
  <c r="E251" i="86" s="1"/>
  <c r="G251" i="90"/>
  <c r="J251" i="90" s="1"/>
  <c r="G251" i="91"/>
  <c r="J251" i="91" s="1"/>
  <c r="J251" i="93"/>
  <c r="G251" i="94"/>
  <c r="J251" i="94" s="1"/>
  <c r="E251" i="95" s="1"/>
  <c r="G251" i="95" s="1"/>
  <c r="J251" i="95" s="1"/>
  <c r="E251" i="96" s="1"/>
  <c r="G251" i="96" s="1"/>
  <c r="J251" i="96" s="1"/>
  <c r="E251" i="97" s="1"/>
  <c r="G251" i="97" s="1"/>
  <c r="J251" i="97" s="1"/>
  <c r="E251" i="98" s="1"/>
  <c r="G251" i="98" s="1"/>
  <c r="J251" i="98" s="1"/>
  <c r="E251" i="99" s="1"/>
  <c r="G251" i="99" s="1"/>
  <c r="J251" i="99" s="1"/>
  <c r="E251" i="100" s="1"/>
  <c r="G251" i="100" s="1"/>
  <c r="J251" i="100" s="1"/>
  <c r="E251" i="101" s="1"/>
  <c r="G251" i="101" s="1"/>
  <c r="J251" i="101" s="1"/>
  <c r="E251" i="102" s="1"/>
  <c r="G251" i="102" s="1"/>
  <c r="J251" i="102" s="1"/>
  <c r="E251" i="103" s="1"/>
  <c r="G251" i="103" s="1"/>
  <c r="J251" i="103" s="1"/>
  <c r="E251" i="104" s="1"/>
  <c r="G251" i="104" s="1"/>
  <c r="J251" i="104" s="1"/>
  <c r="E251" i="105" s="1"/>
  <c r="G251" i="105" s="1"/>
  <c r="J251" i="105" s="1"/>
  <c r="G251" i="106"/>
  <c r="J251" i="106" s="1"/>
  <c r="G251" i="107"/>
  <c r="J251" i="107" s="1"/>
  <c r="E251" i="77"/>
  <c r="G251" i="77" s="1"/>
  <c r="J251" i="77" s="1"/>
  <c r="R245" i="77"/>
  <c r="R246" i="77"/>
  <c r="R247" i="77"/>
  <c r="R248" i="77"/>
  <c r="R249" i="77"/>
  <c r="R250" i="77"/>
  <c r="R251" i="77"/>
  <c r="R252" i="77"/>
  <c r="M243" i="77"/>
  <c r="M244" i="77"/>
  <c r="M245" i="77"/>
  <c r="M246" i="77"/>
  <c r="P246" i="77" s="1"/>
  <c r="P247" i="77"/>
  <c r="P248" i="77"/>
  <c r="P249" i="77"/>
  <c r="M251" i="77"/>
  <c r="P251" i="77" s="1"/>
  <c r="G244" i="77"/>
  <c r="J244" i="77" s="1"/>
  <c r="P94" i="96"/>
  <c r="M25" i="95"/>
  <c r="M26" i="95"/>
  <c r="M27" i="95"/>
  <c r="M28" i="95"/>
  <c r="M29" i="95"/>
  <c r="M30" i="95"/>
  <c r="M31" i="95"/>
  <c r="M32" i="95"/>
  <c r="M33" i="95"/>
  <c r="M34" i="95"/>
  <c r="M35" i="95"/>
  <c r="M36" i="95"/>
  <c r="M37" i="95"/>
  <c r="M38" i="95"/>
  <c r="M39" i="95"/>
  <c r="M40" i="95"/>
  <c r="M41" i="95"/>
  <c r="M42" i="95"/>
  <c r="M43" i="95"/>
  <c r="M44" i="95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P87" i="95" s="1"/>
  <c r="M88" i="95"/>
  <c r="P88" i="95" s="1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P102" i="95" s="1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6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P174" i="95" s="1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P235" i="95" s="1"/>
  <c r="M236" i="95"/>
  <c r="P236" i="95" s="1"/>
  <c r="M237" i="95"/>
  <c r="M238" i="95"/>
  <c r="P238" i="95" s="1"/>
  <c r="M239" i="95"/>
  <c r="P239" i="95" s="1"/>
  <c r="M240" i="95"/>
  <c r="M241" i="95"/>
  <c r="P241" i="95" s="1"/>
  <c r="M242" i="95"/>
  <c r="P242" i="95" s="1"/>
  <c r="M243" i="95"/>
  <c r="P243" i="95" s="1"/>
  <c r="M244" i="95"/>
  <c r="P244" i="95" s="1"/>
  <c r="M245" i="95"/>
  <c r="M246" i="95"/>
  <c r="P246" i="95" s="1"/>
  <c r="M247" i="95"/>
  <c r="P247" i="95" s="1"/>
  <c r="M248" i="95"/>
  <c r="M249" i="95"/>
  <c r="P249" i="95" s="1"/>
  <c r="M259" i="95"/>
  <c r="P259" i="95" s="1"/>
  <c r="M260" i="95"/>
  <c r="P260" i="95" s="1"/>
  <c r="M265" i="95"/>
  <c r="M266" i="95"/>
  <c r="M267" i="95"/>
  <c r="M6" i="95"/>
  <c r="M7" i="95"/>
  <c r="M8" i="95"/>
  <c r="M9" i="95"/>
  <c r="M10" i="95"/>
  <c r="M11" i="95"/>
  <c r="M12" i="95"/>
  <c r="M13" i="95"/>
  <c r="M14" i="95"/>
  <c r="M15" i="95"/>
  <c r="M16" i="95"/>
  <c r="M17" i="95"/>
  <c r="M18" i="95"/>
  <c r="M19" i="95"/>
  <c r="M20" i="95"/>
  <c r="M21" i="95"/>
  <c r="M22" i="95"/>
  <c r="M23" i="95"/>
  <c r="M24" i="95"/>
  <c r="G250" i="81"/>
  <c r="J250" i="81" s="1"/>
  <c r="E250" i="82" s="1"/>
  <c r="G250" i="82" s="1"/>
  <c r="J250" i="82" s="1"/>
  <c r="E250" i="83" s="1"/>
  <c r="G250" i="83" s="1"/>
  <c r="J250" i="83" s="1"/>
  <c r="E250" i="84" s="1"/>
  <c r="G250" i="84" s="1"/>
  <c r="J250" i="84" s="1"/>
  <c r="E250" i="85" s="1"/>
  <c r="G250" i="85" s="1"/>
  <c r="J250" i="85" s="1"/>
  <c r="G250" i="91"/>
  <c r="J250" i="91" s="1"/>
  <c r="J250" i="93"/>
  <c r="G250" i="94"/>
  <c r="J250" i="94" s="1"/>
  <c r="E250" i="95" s="1"/>
  <c r="G250" i="95" s="1"/>
  <c r="J250" i="95" s="1"/>
  <c r="E250" i="96" s="1"/>
  <c r="G250" i="96" s="1"/>
  <c r="J250" i="96" s="1"/>
  <c r="E250" i="97" s="1"/>
  <c r="G250" i="97" s="1"/>
  <c r="J250" i="97" s="1"/>
  <c r="E250" i="98" s="1"/>
  <c r="G250" i="98" s="1"/>
  <c r="J250" i="98" s="1"/>
  <c r="E250" i="99" s="1"/>
  <c r="G250" i="99" s="1"/>
  <c r="J250" i="99" s="1"/>
  <c r="E250" i="100" s="1"/>
  <c r="G250" i="100" s="1"/>
  <c r="J250" i="100" s="1"/>
  <c r="E250" i="101" s="1"/>
  <c r="G250" i="101" s="1"/>
  <c r="J250" i="101" s="1"/>
  <c r="E250" i="102" s="1"/>
  <c r="G250" i="102" s="1"/>
  <c r="J250" i="102" s="1"/>
  <c r="E250" i="103" s="1"/>
  <c r="G250" i="103" s="1"/>
  <c r="J250" i="103" s="1"/>
  <c r="E250" i="104" s="1"/>
  <c r="G250" i="104" s="1"/>
  <c r="J250" i="104" s="1"/>
  <c r="E250" i="105" s="1"/>
  <c r="G250" i="105" s="1"/>
  <c r="J250" i="105" s="1"/>
  <c r="G250" i="106"/>
  <c r="J250" i="106" s="1"/>
  <c r="G250" i="107"/>
  <c r="J250" i="107" s="1"/>
  <c r="K267" i="8"/>
  <c r="P267" i="8" s="1"/>
  <c r="P94" i="107"/>
  <c r="P94" i="105"/>
  <c r="P94" i="104"/>
  <c r="P94" i="102"/>
  <c r="P94" i="99"/>
  <c r="G245" i="81"/>
  <c r="J245" i="81" s="1"/>
  <c r="E245" i="82" s="1"/>
  <c r="G245" i="82" s="1"/>
  <c r="J245" i="82" s="1"/>
  <c r="E245" i="83" s="1"/>
  <c r="G245" i="83" s="1"/>
  <c r="J245" i="83" s="1"/>
  <c r="E245" i="84" s="1"/>
  <c r="G245" i="84" s="1"/>
  <c r="J245" i="84" s="1"/>
  <c r="E245" i="85" s="1"/>
  <c r="G245" i="85" s="1"/>
  <c r="J245" i="85" s="1"/>
  <c r="G243" i="81"/>
  <c r="J243" i="81" s="1"/>
  <c r="E243" i="82" s="1"/>
  <c r="G243" i="82" s="1"/>
  <c r="J243" i="82" s="1"/>
  <c r="E243" i="83" s="1"/>
  <c r="G243" i="83" s="1"/>
  <c r="J243" i="83" s="1"/>
  <c r="E243" i="84" s="1"/>
  <c r="G243" i="84" s="1"/>
  <c r="J243" i="84" s="1"/>
  <c r="E243" i="85" s="1"/>
  <c r="G243" i="85" s="1"/>
  <c r="J243" i="85" s="1"/>
  <c r="E243" i="86" s="1"/>
  <c r="G248" i="89"/>
  <c r="J248" i="89" s="1"/>
  <c r="G247" i="89"/>
  <c r="J247" i="89" s="1"/>
  <c r="G246" i="89"/>
  <c r="J246" i="89" s="1"/>
  <c r="G245" i="89"/>
  <c r="J245" i="89" s="1"/>
  <c r="G244" i="89"/>
  <c r="J244" i="89" s="1"/>
  <c r="G243" i="89"/>
  <c r="J243" i="89" s="1"/>
  <c r="G249" i="90"/>
  <c r="G248" i="90"/>
  <c r="J248" i="90" s="1"/>
  <c r="G247" i="90"/>
  <c r="J247" i="90" s="1"/>
  <c r="G246" i="90"/>
  <c r="J246" i="90" s="1"/>
  <c r="G245" i="90"/>
  <c r="J245" i="90" s="1"/>
  <c r="G244" i="90"/>
  <c r="J244" i="90" s="1"/>
  <c r="G243" i="90"/>
  <c r="J243" i="90" s="1"/>
  <c r="G248" i="91"/>
  <c r="J248" i="91" s="1"/>
  <c r="G247" i="91"/>
  <c r="J247" i="91" s="1"/>
  <c r="G246" i="91"/>
  <c r="J246" i="91" s="1"/>
  <c r="G245" i="91"/>
  <c r="J245" i="91" s="1"/>
  <c r="G244" i="91"/>
  <c r="J244" i="91" s="1"/>
  <c r="G243" i="91"/>
  <c r="J243" i="91" s="1"/>
  <c r="J247" i="92"/>
  <c r="G245" i="92"/>
  <c r="J245" i="92" s="1"/>
  <c r="G244" i="92"/>
  <c r="J244" i="92" s="1"/>
  <c r="G243" i="92"/>
  <c r="J243" i="92" s="1"/>
  <c r="G248" i="93"/>
  <c r="J248" i="93" s="1"/>
  <c r="G247" i="93"/>
  <c r="J247" i="93" s="1"/>
  <c r="G246" i="93"/>
  <c r="J246" i="93" s="1"/>
  <c r="G245" i="93"/>
  <c r="J245" i="93" s="1"/>
  <c r="G244" i="93"/>
  <c r="J244" i="93" s="1"/>
  <c r="G243" i="93"/>
  <c r="J243" i="93" s="1"/>
  <c r="G249" i="94"/>
  <c r="G248" i="94"/>
  <c r="J248" i="94" s="1"/>
  <c r="E248" i="95" s="1"/>
  <c r="G248" i="95" s="1"/>
  <c r="J248" i="95" s="1"/>
  <c r="E248" i="96" s="1"/>
  <c r="G248" i="96" s="1"/>
  <c r="J248" i="96" s="1"/>
  <c r="E248" i="97" s="1"/>
  <c r="G248" i="97" s="1"/>
  <c r="J248" i="97" s="1"/>
  <c r="E248" i="98" s="1"/>
  <c r="G248" i="98" s="1"/>
  <c r="J248" i="98" s="1"/>
  <c r="E248" i="99" s="1"/>
  <c r="G248" i="99" s="1"/>
  <c r="J248" i="99" s="1"/>
  <c r="E248" i="100" s="1"/>
  <c r="G248" i="100" s="1"/>
  <c r="J248" i="100" s="1"/>
  <c r="E248" i="101" s="1"/>
  <c r="G248" i="101" s="1"/>
  <c r="J248" i="101" s="1"/>
  <c r="E248" i="102" s="1"/>
  <c r="G248" i="102" s="1"/>
  <c r="J248" i="102" s="1"/>
  <c r="E248" i="103" s="1"/>
  <c r="G248" i="103" s="1"/>
  <c r="J248" i="103" s="1"/>
  <c r="E248" i="104" s="1"/>
  <c r="G248" i="104" s="1"/>
  <c r="J248" i="104" s="1"/>
  <c r="E248" i="105" s="1"/>
  <c r="G248" i="105" s="1"/>
  <c r="J248" i="105" s="1"/>
  <c r="G247" i="94"/>
  <c r="J247" i="94" s="1"/>
  <c r="E247" i="95" s="1"/>
  <c r="G247" i="95" s="1"/>
  <c r="J247" i="95" s="1"/>
  <c r="E247" i="96" s="1"/>
  <c r="G247" i="96" s="1"/>
  <c r="J247" i="96" s="1"/>
  <c r="E247" i="97" s="1"/>
  <c r="G247" i="97" s="1"/>
  <c r="J247" i="97" s="1"/>
  <c r="E247" i="98" s="1"/>
  <c r="G247" i="98" s="1"/>
  <c r="J247" i="98" s="1"/>
  <c r="E247" i="99" s="1"/>
  <c r="G247" i="99" s="1"/>
  <c r="J247" i="99" s="1"/>
  <c r="E247" i="100" s="1"/>
  <c r="G247" i="100" s="1"/>
  <c r="J247" i="100" s="1"/>
  <c r="E247" i="101" s="1"/>
  <c r="G247" i="101" s="1"/>
  <c r="J247" i="101" s="1"/>
  <c r="E247" i="102" s="1"/>
  <c r="G247" i="102" s="1"/>
  <c r="J247" i="102" s="1"/>
  <c r="E247" i="103" s="1"/>
  <c r="G247" i="103" s="1"/>
  <c r="J247" i="103" s="1"/>
  <c r="E247" i="104" s="1"/>
  <c r="G247" i="104" s="1"/>
  <c r="J247" i="104" s="1"/>
  <c r="E247" i="105" s="1"/>
  <c r="G247" i="105" s="1"/>
  <c r="J247" i="105" s="1"/>
  <c r="G246" i="94"/>
  <c r="J246" i="94" s="1"/>
  <c r="E246" i="95" s="1"/>
  <c r="G246" i="95" s="1"/>
  <c r="J246" i="95" s="1"/>
  <c r="E246" i="96" s="1"/>
  <c r="G246" i="96" s="1"/>
  <c r="J246" i="96" s="1"/>
  <c r="E246" i="97" s="1"/>
  <c r="G246" i="97" s="1"/>
  <c r="J246" i="97" s="1"/>
  <c r="E246" i="98" s="1"/>
  <c r="G246" i="98" s="1"/>
  <c r="J246" i="98" s="1"/>
  <c r="E246" i="99" s="1"/>
  <c r="G246" i="99" s="1"/>
  <c r="J246" i="99" s="1"/>
  <c r="E246" i="100" s="1"/>
  <c r="G246" i="100" s="1"/>
  <c r="J246" i="100" s="1"/>
  <c r="E246" i="101" s="1"/>
  <c r="G246" i="101" s="1"/>
  <c r="J246" i="101" s="1"/>
  <c r="E246" i="102" s="1"/>
  <c r="G246" i="102" s="1"/>
  <c r="J246" i="102" s="1"/>
  <c r="E246" i="103" s="1"/>
  <c r="G246" i="103" s="1"/>
  <c r="J246" i="103" s="1"/>
  <c r="E246" i="104" s="1"/>
  <c r="G246" i="104" s="1"/>
  <c r="J246" i="104" s="1"/>
  <c r="E246" i="105" s="1"/>
  <c r="G246" i="105" s="1"/>
  <c r="J246" i="105" s="1"/>
  <c r="G245" i="94"/>
  <c r="J245" i="94" s="1"/>
  <c r="E245" i="95" s="1"/>
  <c r="G245" i="95" s="1"/>
  <c r="J245" i="95" s="1"/>
  <c r="E245" i="96" s="1"/>
  <c r="G245" i="96" s="1"/>
  <c r="J245" i="96" s="1"/>
  <c r="E245" i="97" s="1"/>
  <c r="G245" i="97" s="1"/>
  <c r="J245" i="97" s="1"/>
  <c r="E245" i="98" s="1"/>
  <c r="G245" i="98" s="1"/>
  <c r="J245" i="98" s="1"/>
  <c r="E245" i="99" s="1"/>
  <c r="G245" i="99" s="1"/>
  <c r="J245" i="99" s="1"/>
  <c r="E245" i="100" s="1"/>
  <c r="G245" i="100" s="1"/>
  <c r="J245" i="100" s="1"/>
  <c r="E245" i="101" s="1"/>
  <c r="G245" i="101" s="1"/>
  <c r="J245" i="101" s="1"/>
  <c r="E245" i="102" s="1"/>
  <c r="G245" i="102" s="1"/>
  <c r="J245" i="102" s="1"/>
  <c r="E245" i="103" s="1"/>
  <c r="G245" i="103" s="1"/>
  <c r="J245" i="103" s="1"/>
  <c r="E245" i="104" s="1"/>
  <c r="G245" i="104" s="1"/>
  <c r="J245" i="104" s="1"/>
  <c r="E245" i="105" s="1"/>
  <c r="G245" i="105" s="1"/>
  <c r="J245" i="105" s="1"/>
  <c r="G244" i="94"/>
  <c r="J244" i="94" s="1"/>
  <c r="E244" i="95" s="1"/>
  <c r="G244" i="95" s="1"/>
  <c r="J244" i="95" s="1"/>
  <c r="E244" i="96" s="1"/>
  <c r="G244" i="96" s="1"/>
  <c r="J244" i="96" s="1"/>
  <c r="E244" i="97" s="1"/>
  <c r="G244" i="97" s="1"/>
  <c r="J244" i="97" s="1"/>
  <c r="E244" i="98" s="1"/>
  <c r="G244" i="98" s="1"/>
  <c r="J244" i="98" s="1"/>
  <c r="E244" i="99" s="1"/>
  <c r="G244" i="99" s="1"/>
  <c r="J244" i="99" s="1"/>
  <c r="E244" i="100" s="1"/>
  <c r="G244" i="100" s="1"/>
  <c r="J244" i="100" s="1"/>
  <c r="E244" i="101" s="1"/>
  <c r="G244" i="101" s="1"/>
  <c r="J244" i="101" s="1"/>
  <c r="E244" i="102" s="1"/>
  <c r="G244" i="102" s="1"/>
  <c r="J244" i="102" s="1"/>
  <c r="E244" i="103" s="1"/>
  <c r="G244" i="103" s="1"/>
  <c r="J244" i="103" s="1"/>
  <c r="E244" i="104" s="1"/>
  <c r="G244" i="104" s="1"/>
  <c r="J244" i="104" s="1"/>
  <c r="E244" i="105" s="1"/>
  <c r="G244" i="105" s="1"/>
  <c r="J244" i="105" s="1"/>
  <c r="G243" i="94"/>
  <c r="J243" i="94" s="1"/>
  <c r="E243" i="95" s="1"/>
  <c r="G243" i="95" s="1"/>
  <c r="J243" i="95" s="1"/>
  <c r="E243" i="96" s="1"/>
  <c r="G243" i="96" s="1"/>
  <c r="J243" i="96" s="1"/>
  <c r="E243" i="97" s="1"/>
  <c r="G243" i="97" s="1"/>
  <c r="J243" i="97" s="1"/>
  <c r="E243" i="98" s="1"/>
  <c r="G243" i="98" s="1"/>
  <c r="J243" i="98" s="1"/>
  <c r="E243" i="99" s="1"/>
  <c r="G243" i="99" s="1"/>
  <c r="J243" i="99" s="1"/>
  <c r="E243" i="100" s="1"/>
  <c r="G243" i="100" s="1"/>
  <c r="J243" i="100" s="1"/>
  <c r="E243" i="101" s="1"/>
  <c r="G243" i="101" s="1"/>
  <c r="J243" i="101" s="1"/>
  <c r="E243" i="102" s="1"/>
  <c r="G243" i="102" s="1"/>
  <c r="J243" i="102" s="1"/>
  <c r="E243" i="103" s="1"/>
  <c r="G243" i="103" s="1"/>
  <c r="J243" i="103" s="1"/>
  <c r="E243" i="104" s="1"/>
  <c r="G243" i="104" s="1"/>
  <c r="J243" i="104" s="1"/>
  <c r="E243" i="105" s="1"/>
  <c r="G243" i="105" s="1"/>
  <c r="J243" i="105" s="1"/>
  <c r="G249" i="106"/>
  <c r="J249" i="106" s="1"/>
  <c r="G247" i="106"/>
  <c r="J247" i="106" s="1"/>
  <c r="G246" i="106"/>
  <c r="J246" i="106" s="1"/>
  <c r="G245" i="106"/>
  <c r="J245" i="106" s="1"/>
  <c r="G244" i="106"/>
  <c r="J244" i="106" s="1"/>
  <c r="G243" i="106"/>
  <c r="J243" i="106" s="1"/>
  <c r="G249" i="107"/>
  <c r="G248" i="107"/>
  <c r="J248" i="107" s="1"/>
  <c r="G247" i="107"/>
  <c r="J247" i="107" s="1"/>
  <c r="G246" i="107"/>
  <c r="J246" i="107" s="1"/>
  <c r="G245" i="107"/>
  <c r="J245" i="107" s="1"/>
  <c r="G244" i="107"/>
  <c r="J244" i="107" s="1"/>
  <c r="G243" i="107"/>
  <c r="J243" i="107" s="1"/>
  <c r="G247" i="74"/>
  <c r="J247" i="74" s="1"/>
  <c r="G246" i="74"/>
  <c r="J246" i="74" s="1"/>
  <c r="G245" i="74"/>
  <c r="J245" i="74" s="1"/>
  <c r="G244" i="74"/>
  <c r="J244" i="74" s="1"/>
  <c r="G243" i="74"/>
  <c r="J243" i="74" s="1"/>
  <c r="P94" i="106"/>
  <c r="P94" i="101"/>
  <c r="M94" i="103"/>
  <c r="P94" i="103" s="1"/>
  <c r="F267" i="8"/>
  <c r="H267" i="8"/>
  <c r="I267" i="8"/>
  <c r="R265" i="74"/>
  <c r="M265" i="74"/>
  <c r="P265" i="74" s="1"/>
  <c r="G265" i="74"/>
  <c r="J265" i="74" s="1"/>
  <c r="R265" i="77"/>
  <c r="M265" i="77"/>
  <c r="P265" i="77" s="1"/>
  <c r="R265" i="78"/>
  <c r="M265" i="78"/>
  <c r="P265" i="78" s="1"/>
  <c r="G265" i="78"/>
  <c r="J265" i="78" s="1"/>
  <c r="R266" i="79"/>
  <c r="M266" i="79"/>
  <c r="P266" i="79" s="1"/>
  <c r="G266" i="79"/>
  <c r="J266" i="79" s="1"/>
  <c r="R265" i="80"/>
  <c r="P265" i="80"/>
  <c r="R264" i="81"/>
  <c r="M264" i="81"/>
  <c r="R264" i="83"/>
  <c r="M264" i="83"/>
  <c r="P264" i="83" s="1"/>
  <c r="G264" i="83"/>
  <c r="J264" i="83" s="1"/>
  <c r="R265" i="85"/>
  <c r="M265" i="85"/>
  <c r="P265" i="85" s="1"/>
  <c r="G265" i="85"/>
  <c r="J265" i="85" s="1"/>
  <c r="R265" i="86"/>
  <c r="R267" i="87"/>
  <c r="M267" i="87"/>
  <c r="P267" i="87" s="1"/>
  <c r="G267" i="87"/>
  <c r="J267" i="87" s="1"/>
  <c r="R266" i="88"/>
  <c r="M266" i="88"/>
  <c r="P266" i="88" s="1"/>
  <c r="G266" i="88"/>
  <c r="J266" i="88" s="1"/>
  <c r="R264" i="89"/>
  <c r="M264" i="89"/>
  <c r="P264" i="89" s="1"/>
  <c r="G264" i="89"/>
  <c r="J264" i="89" s="1"/>
  <c r="R263" i="90"/>
  <c r="M263" i="90"/>
  <c r="P263" i="90" s="1"/>
  <c r="G263" i="90"/>
  <c r="J263" i="90" s="1"/>
  <c r="R266" i="91"/>
  <c r="M266" i="91"/>
  <c r="P266" i="91" s="1"/>
  <c r="G266" i="91"/>
  <c r="J266" i="91" s="1"/>
  <c r="R264" i="92"/>
  <c r="M264" i="92"/>
  <c r="P264" i="92" s="1"/>
  <c r="G264" i="92"/>
  <c r="J264" i="92" s="1"/>
  <c r="R266" i="93"/>
  <c r="M266" i="93"/>
  <c r="P266" i="93" s="1"/>
  <c r="G266" i="93"/>
  <c r="J266" i="93" s="1"/>
  <c r="R267" i="94"/>
  <c r="M267" i="94"/>
  <c r="P267" i="94" s="1"/>
  <c r="G267" i="94"/>
  <c r="J267" i="94" s="1"/>
  <c r="M264" i="96"/>
  <c r="G264" i="96"/>
  <c r="J264" i="96" s="1"/>
  <c r="R267" i="97"/>
  <c r="M267" i="97"/>
  <c r="P267" i="97" s="1"/>
  <c r="G267" i="97"/>
  <c r="J267" i="97" s="1"/>
  <c r="R267" i="98"/>
  <c r="M267" i="98"/>
  <c r="P267" i="98" s="1"/>
  <c r="G267" i="98"/>
  <c r="J267" i="98" s="1"/>
  <c r="R264" i="99"/>
  <c r="M264" i="99"/>
  <c r="P264" i="99" s="1"/>
  <c r="G264" i="99"/>
  <c r="J264" i="99" s="1"/>
  <c r="R265" i="101"/>
  <c r="M265" i="101"/>
  <c r="P265" i="101" s="1"/>
  <c r="G265" i="101"/>
  <c r="J265" i="101" s="1"/>
  <c r="R264" i="102"/>
  <c r="M264" i="102"/>
  <c r="P264" i="102" s="1"/>
  <c r="G264" i="102"/>
  <c r="J264" i="102" s="1"/>
  <c r="R267" i="103"/>
  <c r="M267" i="103"/>
  <c r="P267" i="103" s="1"/>
  <c r="G267" i="103"/>
  <c r="J267" i="103" s="1"/>
  <c r="R264" i="104"/>
  <c r="M264" i="104"/>
  <c r="P264" i="104" s="1"/>
  <c r="G264" i="104"/>
  <c r="J264" i="104" s="1"/>
  <c r="R266" i="105"/>
  <c r="M266" i="105"/>
  <c r="P266" i="105" s="1"/>
  <c r="G266" i="105"/>
  <c r="J266" i="105" s="1"/>
  <c r="R267" i="106"/>
  <c r="M267" i="106"/>
  <c r="P267" i="106" s="1"/>
  <c r="G267" i="106"/>
  <c r="J267" i="106" s="1"/>
  <c r="R266" i="107"/>
  <c r="M266" i="107"/>
  <c r="P266" i="107" s="1"/>
  <c r="G266" i="107"/>
  <c r="J266" i="107" s="1"/>
  <c r="R88" i="74"/>
  <c r="M88" i="74"/>
  <c r="P88" i="74" s="1"/>
  <c r="G88" i="74"/>
  <c r="J88" i="74" s="1"/>
  <c r="G88" i="77" s="1"/>
  <c r="J88" i="77" s="1"/>
  <c r="R88" i="77"/>
  <c r="M88" i="77"/>
  <c r="P88" i="77" s="1"/>
  <c r="R88" i="78"/>
  <c r="M88" i="78"/>
  <c r="P88" i="78" s="1"/>
  <c r="R88" i="79"/>
  <c r="M88" i="79"/>
  <c r="P88" i="79" s="1"/>
  <c r="R88" i="80"/>
  <c r="P88" i="80"/>
  <c r="R88" i="81"/>
  <c r="M88" i="8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R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R87" i="81"/>
  <c r="M87" i="8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R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R261" i="78"/>
  <c r="R260" i="78"/>
  <c r="R259" i="78"/>
  <c r="R260" i="81"/>
  <c r="M260" i="81"/>
  <c r="R259" i="81"/>
  <c r="M259" i="81"/>
  <c r="R251" i="81"/>
  <c r="M251" i="81"/>
  <c r="R250" i="81"/>
  <c r="M250" i="81"/>
  <c r="R249" i="81"/>
  <c r="M249" i="81"/>
  <c r="R251" i="82"/>
  <c r="M251" i="82"/>
  <c r="P251" i="82" s="1"/>
  <c r="R250" i="82"/>
  <c r="M250" i="82"/>
  <c r="P250" i="82" s="1"/>
  <c r="R249" i="82"/>
  <c r="M249" i="82"/>
  <c r="P249" i="82" s="1"/>
  <c r="M260" i="83"/>
  <c r="P260" i="83" s="1"/>
  <c r="M259" i="83"/>
  <c r="P259" i="83" s="1"/>
  <c r="R264" i="84"/>
  <c r="M264" i="84"/>
  <c r="P264" i="84" s="1"/>
  <c r="R263" i="84"/>
  <c r="M263" i="84"/>
  <c r="P263" i="84" s="1"/>
  <c r="R259" i="85"/>
  <c r="M259" i="85"/>
  <c r="P259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9" i="86"/>
  <c r="R252" i="86"/>
  <c r="R251" i="86"/>
  <c r="R250" i="86"/>
  <c r="M250" i="86"/>
  <c r="P250" i="86" s="1"/>
  <c r="R249" i="86"/>
  <c r="M249" i="86"/>
  <c r="P249" i="86" s="1"/>
  <c r="R260" i="87"/>
  <c r="M260" i="87"/>
  <c r="P260" i="87" s="1"/>
  <c r="R259" i="87"/>
  <c r="M259" i="87"/>
  <c r="P259" i="87" s="1"/>
  <c r="R251" i="87"/>
  <c r="R250" i="87"/>
  <c r="R249" i="87"/>
  <c r="R260" i="88"/>
  <c r="M260" i="88"/>
  <c r="P260" i="88" s="1"/>
  <c r="R259" i="88"/>
  <c r="R251" i="88"/>
  <c r="R250" i="88"/>
  <c r="R249" i="88"/>
  <c r="R260" i="89"/>
  <c r="M260" i="89"/>
  <c r="P260" i="89" s="1"/>
  <c r="R259" i="89"/>
  <c r="M259" i="89"/>
  <c r="P259" i="89" s="1"/>
  <c r="R251" i="89"/>
  <c r="R250" i="89"/>
  <c r="R249" i="89"/>
  <c r="R259" i="90"/>
  <c r="M259" i="90"/>
  <c r="P259" i="90" s="1"/>
  <c r="R252" i="90"/>
  <c r="R251" i="90"/>
  <c r="M251" i="90"/>
  <c r="P251" i="90" s="1"/>
  <c r="R250" i="90"/>
  <c r="M250" i="90"/>
  <c r="P250" i="90" s="1"/>
  <c r="R249" i="90"/>
  <c r="M249" i="90"/>
  <c r="P249" i="90" s="1"/>
  <c r="R259" i="91"/>
  <c r="M259" i="91"/>
  <c r="P259" i="91" s="1"/>
  <c r="R258" i="91"/>
  <c r="M258" i="91"/>
  <c r="P258" i="91" s="1"/>
  <c r="R251" i="91"/>
  <c r="M251" i="91"/>
  <c r="P251" i="91" s="1"/>
  <c r="R250" i="91"/>
  <c r="M250" i="91"/>
  <c r="P250" i="91" s="1"/>
  <c r="R249" i="91"/>
  <c r="M249" i="91"/>
  <c r="P249" i="91" s="1"/>
  <c r="R260" i="92"/>
  <c r="M260" i="92"/>
  <c r="P260" i="92" s="1"/>
  <c r="R259" i="92"/>
  <c r="M259" i="92"/>
  <c r="P259" i="92" s="1"/>
  <c r="R251" i="92"/>
  <c r="R250" i="92"/>
  <c r="R249" i="92"/>
  <c r="P249" i="92"/>
  <c r="R260" i="93"/>
  <c r="M260" i="93"/>
  <c r="P260" i="93" s="1"/>
  <c r="R259" i="93"/>
  <c r="M259" i="93"/>
  <c r="P259" i="93" s="1"/>
  <c r="R251" i="93"/>
  <c r="R250" i="93"/>
  <c r="R249" i="93"/>
  <c r="M249" i="93"/>
  <c r="P249" i="93" s="1"/>
  <c r="R260" i="94"/>
  <c r="R259" i="94"/>
  <c r="R251" i="94"/>
  <c r="R250" i="94"/>
  <c r="P250" i="94"/>
  <c r="R249" i="94"/>
  <c r="M249" i="94"/>
  <c r="R260" i="95"/>
  <c r="R259" i="95"/>
  <c r="R251" i="95"/>
  <c r="R250" i="95"/>
  <c r="R249" i="95"/>
  <c r="M260" i="96"/>
  <c r="M259" i="96"/>
  <c r="P250" i="96"/>
  <c r="R249" i="96"/>
  <c r="P249" i="96"/>
  <c r="R260" i="97"/>
  <c r="M260" i="97"/>
  <c r="P260" i="97" s="1"/>
  <c r="R259" i="97"/>
  <c r="M259" i="97"/>
  <c r="P259" i="97" s="1"/>
  <c r="R251" i="97"/>
  <c r="R250" i="97"/>
  <c r="R249" i="97"/>
  <c r="R260" i="98"/>
  <c r="M260" i="98"/>
  <c r="P260" i="98" s="1"/>
  <c r="R259" i="98"/>
  <c r="M259" i="98"/>
  <c r="P259" i="98" s="1"/>
  <c r="R251" i="98"/>
  <c r="R250" i="98"/>
  <c r="R249" i="98"/>
  <c r="M249" i="98"/>
  <c r="P249" i="98" s="1"/>
  <c r="R260" i="99"/>
  <c r="M260" i="99"/>
  <c r="P260" i="99" s="1"/>
  <c r="R259" i="99"/>
  <c r="M259" i="99"/>
  <c r="P259" i="99" s="1"/>
  <c r="R251" i="99"/>
  <c r="R250" i="99"/>
  <c r="R249" i="99"/>
  <c r="R264" i="100"/>
  <c r="M264" i="100"/>
  <c r="P264" i="100" s="1"/>
  <c r="R263" i="100"/>
  <c r="M263" i="100"/>
  <c r="P263" i="100" s="1"/>
  <c r="R251" i="100"/>
  <c r="R250" i="100"/>
  <c r="R249" i="100"/>
  <c r="M249" i="100"/>
  <c r="P249" i="100" s="1"/>
  <c r="R261" i="101"/>
  <c r="M261" i="101"/>
  <c r="P261" i="101" s="1"/>
  <c r="R260" i="101"/>
  <c r="M260" i="101"/>
  <c r="P260" i="101" s="1"/>
  <c r="G260" i="101"/>
  <c r="J260" i="101" s="1"/>
  <c r="R251" i="101"/>
  <c r="R250" i="101"/>
  <c r="R249" i="101"/>
  <c r="M249" i="101"/>
  <c r="P249" i="101" s="1"/>
  <c r="R260" i="102"/>
  <c r="M260" i="102"/>
  <c r="P260" i="102" s="1"/>
  <c r="R259" i="102"/>
  <c r="M259" i="102"/>
  <c r="P259" i="102" s="1"/>
  <c r="R251" i="102"/>
  <c r="R250" i="102"/>
  <c r="R249" i="102"/>
  <c r="R260" i="103"/>
  <c r="R259" i="103"/>
  <c r="R251" i="103"/>
  <c r="R250" i="103"/>
  <c r="P250" i="103"/>
  <c r="R249" i="103"/>
  <c r="M249" i="103"/>
  <c r="P249" i="103" s="1"/>
  <c r="R260" i="104"/>
  <c r="M260" i="104"/>
  <c r="P260" i="104" s="1"/>
  <c r="R259" i="104"/>
  <c r="R251" i="104"/>
  <c r="R250" i="104"/>
  <c r="R249" i="104"/>
  <c r="R260" i="105"/>
  <c r="M260" i="105"/>
  <c r="P260" i="105" s="1"/>
  <c r="R259" i="105"/>
  <c r="M259" i="105"/>
  <c r="P259" i="105" s="1"/>
  <c r="R251" i="105"/>
  <c r="R250" i="105"/>
  <c r="R249" i="105"/>
  <c r="M249" i="105"/>
  <c r="P249" i="105" s="1"/>
  <c r="R260" i="106"/>
  <c r="M260" i="106"/>
  <c r="P260" i="106" s="1"/>
  <c r="R259" i="106"/>
  <c r="M259" i="106"/>
  <c r="P259" i="106" s="1"/>
  <c r="R260" i="107"/>
  <c r="M260" i="107"/>
  <c r="P260" i="107" s="1"/>
  <c r="R259" i="107"/>
  <c r="M259" i="107"/>
  <c r="P259" i="107" s="1"/>
  <c r="R251" i="107"/>
  <c r="M251" i="107"/>
  <c r="P251" i="107" s="1"/>
  <c r="R250" i="107"/>
  <c r="M250" i="107"/>
  <c r="P250" i="107" s="1"/>
  <c r="R249" i="107"/>
  <c r="M249" i="107"/>
  <c r="P249" i="107" s="1"/>
  <c r="P244" i="74"/>
  <c r="P243" i="74"/>
  <c r="R242" i="74"/>
  <c r="M242" i="74"/>
  <c r="P242" i="74" s="1"/>
  <c r="G242" i="74"/>
  <c r="J242" i="74" s="1"/>
  <c r="P245" i="77"/>
  <c r="R244" i="77"/>
  <c r="P244" i="77"/>
  <c r="R243" i="77"/>
  <c r="P243" i="77"/>
  <c r="R242" i="77"/>
  <c r="M242" i="77"/>
  <c r="R246" i="78"/>
  <c r="R245" i="78"/>
  <c r="R244" i="78"/>
  <c r="R243" i="78"/>
  <c r="P243" i="78"/>
  <c r="R242" i="78"/>
  <c r="P242" i="78"/>
  <c r="R246" i="79"/>
  <c r="M246" i="79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R245" i="80"/>
  <c r="P245" i="80"/>
  <c r="R244" i="80"/>
  <c r="P244" i="80"/>
  <c r="R243" i="80"/>
  <c r="P243" i="80"/>
  <c r="R242" i="80"/>
  <c r="P242" i="80"/>
  <c r="R246" i="81"/>
  <c r="M246" i="81"/>
  <c r="R245" i="81"/>
  <c r="M245" i="81"/>
  <c r="R244" i="81"/>
  <c r="M244" i="81"/>
  <c r="R243" i="81"/>
  <c r="M243" i="81"/>
  <c r="R242" i="81"/>
  <c r="M242" i="8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P246" i="83"/>
  <c r="R245" i="83"/>
  <c r="P245" i="83"/>
  <c r="R244" i="83"/>
  <c r="P244" i="83"/>
  <c r="R243" i="83"/>
  <c r="P243" i="83"/>
  <c r="R242" i="83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R245" i="94"/>
  <c r="M245" i="94"/>
  <c r="R244" i="94"/>
  <c r="M244" i="94"/>
  <c r="R243" i="94"/>
  <c r="M243" i="94"/>
  <c r="R242" i="94"/>
  <c r="M242" i="94"/>
  <c r="R246" i="95"/>
  <c r="R245" i="95"/>
  <c r="P245" i="95"/>
  <c r="R244" i="95"/>
  <c r="R243" i="95"/>
  <c r="R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R245" i="106"/>
  <c r="P245" i="106"/>
  <c r="R244" i="106"/>
  <c r="P244" i="106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R241" i="74"/>
  <c r="M241" i="74"/>
  <c r="P241" i="74" s="1"/>
  <c r="G241" i="74"/>
  <c r="J241" i="74" s="1"/>
  <c r="R240" i="74"/>
  <c r="M240" i="74"/>
  <c r="P240" i="74" s="1"/>
  <c r="G240" i="74"/>
  <c r="J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R237" i="74"/>
  <c r="M237" i="74"/>
  <c r="P237" i="74" s="1"/>
  <c r="G237" i="74"/>
  <c r="J237" i="74" s="1"/>
  <c r="R236" i="74"/>
  <c r="M236" i="74"/>
  <c r="P236" i="74" s="1"/>
  <c r="G236" i="74"/>
  <c r="J236" i="74" s="1"/>
  <c r="R235" i="74"/>
  <c r="M235" i="74"/>
  <c r="P235" i="74" s="1"/>
  <c r="G235" i="74"/>
  <c r="J235" i="74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M247" i="79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R241" i="80"/>
  <c r="P241" i="80"/>
  <c r="R240" i="80"/>
  <c r="P240" i="80"/>
  <c r="R239" i="80"/>
  <c r="R238" i="80"/>
  <c r="P238" i="80"/>
  <c r="R237" i="80"/>
  <c r="P237" i="80"/>
  <c r="R236" i="80"/>
  <c r="P236" i="80"/>
  <c r="R235" i="80"/>
  <c r="P235" i="80"/>
  <c r="R247" i="81"/>
  <c r="M247" i="81"/>
  <c r="R241" i="81"/>
  <c r="M241" i="81"/>
  <c r="R240" i="81"/>
  <c r="M240" i="81"/>
  <c r="R239" i="81"/>
  <c r="M239" i="81"/>
  <c r="R238" i="81"/>
  <c r="M238" i="81"/>
  <c r="R237" i="81"/>
  <c r="M237" i="81"/>
  <c r="R236" i="81"/>
  <c r="M236" i="81"/>
  <c r="R235" i="81"/>
  <c r="M235" i="8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P247" i="87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R241" i="94"/>
  <c r="M241" i="94"/>
  <c r="R240" i="94"/>
  <c r="M240" i="94"/>
  <c r="R239" i="94"/>
  <c r="M239" i="94"/>
  <c r="R238" i="94"/>
  <c r="M238" i="94"/>
  <c r="R237" i="94"/>
  <c r="M237" i="94"/>
  <c r="R236" i="94"/>
  <c r="M236" i="94"/>
  <c r="R235" i="94"/>
  <c r="M235" i="94"/>
  <c r="R247" i="95"/>
  <c r="R241" i="95"/>
  <c r="R240" i="95"/>
  <c r="P240" i="95"/>
  <c r="R239" i="95"/>
  <c r="R238" i="95"/>
  <c r="R237" i="95"/>
  <c r="P237" i="95"/>
  <c r="R236" i="95"/>
  <c r="R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R267" i="74"/>
  <c r="M267" i="74"/>
  <c r="P267" i="74" s="1"/>
  <c r="G267" i="74"/>
  <c r="J267" i="74" s="1"/>
  <c r="E267" i="77" s="1"/>
  <c r="R267" i="77"/>
  <c r="M267" i="77"/>
  <c r="P267" i="77" s="1"/>
  <c r="R267" i="78"/>
  <c r="M267" i="78"/>
  <c r="P267" i="78" s="1"/>
  <c r="R268" i="79"/>
  <c r="M268" i="79"/>
  <c r="P268" i="79" s="1"/>
  <c r="R267" i="80"/>
  <c r="M267" i="80"/>
  <c r="P267" i="80" s="1"/>
  <c r="R268" i="81"/>
  <c r="M268" i="81"/>
  <c r="R268" i="83"/>
  <c r="M268" i="83"/>
  <c r="P268" i="83" s="1"/>
  <c r="R267" i="85"/>
  <c r="M267" i="85"/>
  <c r="P267" i="85" s="1"/>
  <c r="R267" i="86"/>
  <c r="M267" i="86"/>
  <c r="P267" i="86" s="1"/>
  <c r="R267" i="89"/>
  <c r="M267" i="89"/>
  <c r="P267" i="89" s="1"/>
  <c r="R267" i="90"/>
  <c r="M267" i="90"/>
  <c r="P267" i="90" s="1"/>
  <c r="R268" i="92"/>
  <c r="M268" i="92"/>
  <c r="P268" i="92" s="1"/>
  <c r="R268" i="93"/>
  <c r="M268" i="93"/>
  <c r="P268" i="93" s="1"/>
  <c r="R268" i="96"/>
  <c r="M268" i="96"/>
  <c r="P268" i="96" s="1"/>
  <c r="R268" i="99"/>
  <c r="M268" i="99"/>
  <c r="P268" i="99" s="1"/>
  <c r="R267" i="101"/>
  <c r="M267" i="101"/>
  <c r="P267" i="101" s="1"/>
  <c r="G267" i="101"/>
  <c r="J267" i="101" s="1"/>
  <c r="R267" i="102"/>
  <c r="M267" i="102"/>
  <c r="P267" i="102" s="1"/>
  <c r="R269" i="103"/>
  <c r="M269" i="103"/>
  <c r="P269" i="103" s="1"/>
  <c r="R268" i="104"/>
  <c r="M268" i="104"/>
  <c r="P268" i="104" s="1"/>
  <c r="R268" i="105"/>
  <c r="M268" i="105"/>
  <c r="P268" i="105" s="1"/>
  <c r="R268" i="107"/>
  <c r="M268" i="107"/>
  <c r="P268" i="107" s="1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P174" i="80"/>
  <c r="R174" i="81"/>
  <c r="M174" i="8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R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R102" i="74"/>
  <c r="M102" i="74"/>
  <c r="P102" i="74" s="1"/>
  <c r="G102" i="74"/>
  <c r="J102" i="74" s="1"/>
  <c r="R102" i="77"/>
  <c r="M102" i="77"/>
  <c r="P102" i="77" s="1"/>
  <c r="R102" i="78"/>
  <c r="M102" i="78"/>
  <c r="P102" i="78" s="1"/>
  <c r="R102" i="79"/>
  <c r="M102" i="79"/>
  <c r="P102" i="79" s="1"/>
  <c r="R102" i="80"/>
  <c r="P102" i="80"/>
  <c r="R102" i="81"/>
  <c r="M102" i="8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R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H5" i="8"/>
  <c r="M48" i="98"/>
  <c r="P48" i="98" s="1"/>
  <c r="M259" i="8" l="1"/>
  <c r="J264" i="8"/>
  <c r="J256" i="8"/>
  <c r="J248" i="8"/>
  <c r="J240" i="8"/>
  <c r="J232" i="8"/>
  <c r="J224" i="8"/>
  <c r="J216" i="8"/>
  <c r="J208" i="8"/>
  <c r="J200" i="8"/>
  <c r="J192" i="8"/>
  <c r="J184" i="8"/>
  <c r="J168" i="8"/>
  <c r="J160" i="8"/>
  <c r="J152" i="8"/>
  <c r="J144" i="8"/>
  <c r="J136" i="8"/>
  <c r="J128" i="8"/>
  <c r="J120" i="8"/>
  <c r="J104" i="8"/>
  <c r="J96" i="8"/>
  <c r="J88" i="8"/>
  <c r="J80" i="8"/>
  <c r="J72" i="8"/>
  <c r="J64" i="8"/>
  <c r="J56" i="8"/>
  <c r="J48" i="8"/>
  <c r="J40" i="8"/>
  <c r="J32" i="8"/>
  <c r="J133" i="8"/>
  <c r="J109" i="8"/>
  <c r="G208" i="8"/>
  <c r="J262" i="8"/>
  <c r="J254" i="8"/>
  <c r="J238" i="8"/>
  <c r="J222" i="8"/>
  <c r="J214" i="8"/>
  <c r="J206" i="8"/>
  <c r="J198" i="8"/>
  <c r="J190" i="8"/>
  <c r="J182" i="8"/>
  <c r="J174" i="8"/>
  <c r="J158" i="8"/>
  <c r="J150" i="8"/>
  <c r="J142" i="8"/>
  <c r="J134" i="8"/>
  <c r="J126" i="8"/>
  <c r="J118" i="8"/>
  <c r="J110" i="8"/>
  <c r="J102" i="8"/>
  <c r="J94" i="8"/>
  <c r="J86" i="8"/>
  <c r="J78" i="8"/>
  <c r="J70" i="8"/>
  <c r="J62" i="8"/>
  <c r="J54" i="8"/>
  <c r="J46" i="8"/>
  <c r="J38" i="8"/>
  <c r="J30" i="8"/>
  <c r="G96" i="8"/>
  <c r="G64" i="8"/>
  <c r="M260" i="8"/>
  <c r="P260" i="94"/>
  <c r="G80" i="8"/>
  <c r="G48" i="8"/>
  <c r="G152" i="8"/>
  <c r="G144" i="8"/>
  <c r="G32" i="8"/>
  <c r="J246" i="8"/>
  <c r="G216" i="8"/>
  <c r="J112" i="8"/>
  <c r="G232" i="8"/>
  <c r="G168" i="8"/>
  <c r="J250" i="8"/>
  <c r="J202" i="8"/>
  <c r="J162" i="8"/>
  <c r="J130" i="8"/>
  <c r="J226" i="8"/>
  <c r="J186" i="8"/>
  <c r="J146" i="8"/>
  <c r="G122" i="8"/>
  <c r="P255" i="94"/>
  <c r="J6" i="8"/>
  <c r="G248" i="8"/>
  <c r="G226" i="8"/>
  <c r="G184" i="8"/>
  <c r="G162" i="8"/>
  <c r="G120" i="8"/>
  <c r="G104" i="8"/>
  <c r="G88" i="8"/>
  <c r="G72" i="8"/>
  <c r="G56" i="8"/>
  <c r="G40" i="8"/>
  <c r="J212" i="8"/>
  <c r="J242" i="8"/>
  <c r="J210" i="8"/>
  <c r="J178" i="8"/>
  <c r="J138" i="8"/>
  <c r="G6" i="8"/>
  <c r="G224" i="8"/>
  <c r="G202" i="8"/>
  <c r="G160" i="8"/>
  <c r="G138" i="8"/>
  <c r="G118" i="8"/>
  <c r="G102" i="8"/>
  <c r="G86" i="8"/>
  <c r="G70" i="8"/>
  <c r="G54" i="8"/>
  <c r="G38" i="8"/>
  <c r="J176" i="8"/>
  <c r="J234" i="8"/>
  <c r="J194" i="8"/>
  <c r="J154" i="8"/>
  <c r="G250" i="8"/>
  <c r="G186" i="8"/>
  <c r="G90" i="8"/>
  <c r="G74" i="8"/>
  <c r="G58" i="8"/>
  <c r="G26" i="8"/>
  <c r="G264" i="8"/>
  <c r="G242" i="8"/>
  <c r="G200" i="8"/>
  <c r="G178" i="8"/>
  <c r="G136" i="8"/>
  <c r="J258" i="8"/>
  <c r="J218" i="8"/>
  <c r="J170" i="8"/>
  <c r="G106" i="8"/>
  <c r="G42" i="8"/>
  <c r="J11" i="8"/>
  <c r="G240" i="8"/>
  <c r="G218" i="8"/>
  <c r="G154" i="8"/>
  <c r="G114" i="8"/>
  <c r="G98" i="8"/>
  <c r="G82" i="8"/>
  <c r="G66" i="8"/>
  <c r="G50" i="8"/>
  <c r="G34" i="8"/>
  <c r="J29" i="8"/>
  <c r="J260" i="8"/>
  <c r="J252" i="8"/>
  <c r="J244" i="8"/>
  <c r="J236" i="8"/>
  <c r="J228" i="8"/>
  <c r="J220" i="8"/>
  <c r="J204" i="8"/>
  <c r="J196" i="8"/>
  <c r="J188" i="8"/>
  <c r="J180" i="8"/>
  <c r="J172" i="8"/>
  <c r="J164" i="8"/>
  <c r="J156" i="8"/>
  <c r="J148" i="8"/>
  <c r="J140" i="8"/>
  <c r="J132" i="8"/>
  <c r="J124" i="8"/>
  <c r="J116" i="8"/>
  <c r="J108" i="8"/>
  <c r="J100" i="8"/>
  <c r="J92" i="8"/>
  <c r="J84" i="8"/>
  <c r="J76" i="8"/>
  <c r="J68" i="8"/>
  <c r="J60" i="8"/>
  <c r="J52" i="8"/>
  <c r="J44" i="8"/>
  <c r="J36" i="8"/>
  <c r="J28" i="8"/>
  <c r="G256" i="8"/>
  <c r="G234" i="8"/>
  <c r="G192" i="8"/>
  <c r="G170" i="8"/>
  <c r="G148" i="8"/>
  <c r="G128" i="8"/>
  <c r="G110" i="8"/>
  <c r="G94" i="8"/>
  <c r="G78" i="8"/>
  <c r="G62" i="8"/>
  <c r="G46" i="8"/>
  <c r="G30" i="8"/>
  <c r="E253" i="107"/>
  <c r="G253" i="107" s="1"/>
  <c r="G253" i="106"/>
  <c r="J253" i="106" s="1"/>
  <c r="E253" i="98"/>
  <c r="G253" i="98" s="1"/>
  <c r="J253" i="98" s="1"/>
  <c r="E253" i="99" s="1"/>
  <c r="G253" i="99" s="1"/>
  <c r="J253" i="99" s="1"/>
  <c r="E253" i="100" s="1"/>
  <c r="G253" i="100" s="1"/>
  <c r="J253" i="100" s="1"/>
  <c r="E253" i="101" s="1"/>
  <c r="G253" i="101" s="1"/>
  <c r="J253" i="101" s="1"/>
  <c r="E253" i="102" s="1"/>
  <c r="G253" i="102" s="1"/>
  <c r="J253" i="102" s="1"/>
  <c r="E253" i="103" s="1"/>
  <c r="G253" i="103" s="1"/>
  <c r="J253" i="103" s="1"/>
  <c r="E253" i="104" s="1"/>
  <c r="G253" i="104" s="1"/>
  <c r="J253" i="104" s="1"/>
  <c r="E253" i="105" s="1"/>
  <c r="G253" i="105" s="1"/>
  <c r="J253" i="105" s="1"/>
  <c r="P236" i="94"/>
  <c r="M236" i="8"/>
  <c r="P240" i="94"/>
  <c r="M240" i="8"/>
  <c r="P242" i="94"/>
  <c r="M242" i="8"/>
  <c r="P257" i="94"/>
  <c r="M257" i="8"/>
  <c r="P251" i="94"/>
  <c r="M251" i="8"/>
  <c r="P102" i="94"/>
  <c r="M102" i="8"/>
  <c r="P246" i="94"/>
  <c r="M246" i="8"/>
  <c r="P237" i="94"/>
  <c r="M237" i="8"/>
  <c r="P241" i="94"/>
  <c r="M241" i="8"/>
  <c r="P243" i="94"/>
  <c r="M243" i="8"/>
  <c r="P249" i="94"/>
  <c r="M249" i="8"/>
  <c r="P88" i="94"/>
  <c r="M88" i="8"/>
  <c r="P256" i="94"/>
  <c r="M256" i="8"/>
  <c r="G265" i="8"/>
  <c r="J265" i="8"/>
  <c r="P87" i="94"/>
  <c r="M87" i="8"/>
  <c r="P259" i="94"/>
  <c r="P258" i="94"/>
  <c r="P254" i="94"/>
  <c r="M254" i="8"/>
  <c r="P174" i="94"/>
  <c r="M174" i="8"/>
  <c r="P238" i="94"/>
  <c r="M238" i="8"/>
  <c r="P247" i="94"/>
  <c r="M247" i="8"/>
  <c r="P244" i="94"/>
  <c r="M244" i="8"/>
  <c r="P253" i="94"/>
  <c r="M253" i="8"/>
  <c r="P235" i="94"/>
  <c r="M235" i="8"/>
  <c r="P239" i="94"/>
  <c r="M239" i="8"/>
  <c r="P245" i="94"/>
  <c r="M245" i="8"/>
  <c r="P252" i="94"/>
  <c r="M252" i="8"/>
  <c r="J14" i="8"/>
  <c r="G14" i="8"/>
  <c r="J257" i="8"/>
  <c r="G257" i="8"/>
  <c r="J249" i="8"/>
  <c r="G249" i="8"/>
  <c r="J241" i="8"/>
  <c r="G241" i="8"/>
  <c r="J233" i="8"/>
  <c r="G233" i="8"/>
  <c r="J225" i="8"/>
  <c r="G225" i="8"/>
  <c r="J217" i="8"/>
  <c r="G217" i="8"/>
  <c r="J209" i="8"/>
  <c r="G209" i="8"/>
  <c r="J201" i="8"/>
  <c r="G201" i="8"/>
  <c r="J20" i="8"/>
  <c r="G20" i="8"/>
  <c r="G12" i="8"/>
  <c r="J12" i="8"/>
  <c r="J18" i="8"/>
  <c r="G18" i="8"/>
  <c r="J10" i="8"/>
  <c r="G10" i="8"/>
  <c r="J261" i="8"/>
  <c r="G261" i="8"/>
  <c r="J253" i="8"/>
  <c r="G253" i="8"/>
  <c r="J193" i="8"/>
  <c r="G193" i="8"/>
  <c r="J185" i="8"/>
  <c r="G185" i="8"/>
  <c r="J177" i="8"/>
  <c r="G177" i="8"/>
  <c r="J169" i="8"/>
  <c r="G169" i="8"/>
  <c r="J161" i="8"/>
  <c r="G161" i="8"/>
  <c r="J153" i="8"/>
  <c r="G153" i="8"/>
  <c r="J145" i="8"/>
  <c r="G145" i="8"/>
  <c r="J137" i="8"/>
  <c r="G137" i="8"/>
  <c r="J129" i="8"/>
  <c r="G129" i="8"/>
  <c r="J245" i="8"/>
  <c r="G245" i="8"/>
  <c r="G237" i="8"/>
  <c r="J237" i="8"/>
  <c r="J229" i="8"/>
  <c r="G229" i="8"/>
  <c r="G221" i="8"/>
  <c r="J221" i="8"/>
  <c r="J213" i="8"/>
  <c r="G213" i="8"/>
  <c r="J205" i="8"/>
  <c r="G205" i="8"/>
  <c r="J197" i="8"/>
  <c r="G197" i="8"/>
  <c r="J189" i="8"/>
  <c r="G189" i="8"/>
  <c r="J181" i="8"/>
  <c r="G181" i="8"/>
  <c r="J173" i="8"/>
  <c r="G173" i="8"/>
  <c r="J165" i="8"/>
  <c r="G165" i="8"/>
  <c r="G157" i="8"/>
  <c r="J157" i="8"/>
  <c r="J149" i="8"/>
  <c r="G149" i="8"/>
  <c r="J141" i="8"/>
  <c r="G141" i="8"/>
  <c r="J24" i="8"/>
  <c r="G24" i="8"/>
  <c r="J16" i="8"/>
  <c r="G16" i="8"/>
  <c r="J8" i="8"/>
  <c r="G8" i="8"/>
  <c r="J259" i="8"/>
  <c r="G259" i="8"/>
  <c r="J251" i="8"/>
  <c r="G251" i="8"/>
  <c r="J121" i="8"/>
  <c r="G121" i="8"/>
  <c r="J113" i="8"/>
  <c r="G113" i="8"/>
  <c r="J105" i="8"/>
  <c r="G105" i="8"/>
  <c r="J97" i="8"/>
  <c r="G97" i="8"/>
  <c r="J89" i="8"/>
  <c r="G89" i="8"/>
  <c r="J81" i="8"/>
  <c r="G81" i="8"/>
  <c r="J73" i="8"/>
  <c r="G73" i="8"/>
  <c r="J65" i="8"/>
  <c r="G65" i="8"/>
  <c r="G57" i="8"/>
  <c r="J57" i="8"/>
  <c r="J49" i="8"/>
  <c r="G49" i="8"/>
  <c r="J41" i="8"/>
  <c r="G41" i="8"/>
  <c r="J33" i="8"/>
  <c r="G33" i="8"/>
  <c r="J243" i="8"/>
  <c r="G243" i="8"/>
  <c r="J235" i="8"/>
  <c r="G235" i="8"/>
  <c r="J227" i="8"/>
  <c r="G227" i="8"/>
  <c r="G219" i="8"/>
  <c r="J219" i="8"/>
  <c r="J211" i="8"/>
  <c r="G211" i="8"/>
  <c r="G203" i="8"/>
  <c r="J203" i="8"/>
  <c r="J195" i="8"/>
  <c r="G195" i="8"/>
  <c r="J187" i="8"/>
  <c r="G187" i="8"/>
  <c r="J179" i="8"/>
  <c r="G179" i="8"/>
  <c r="J171" i="8"/>
  <c r="G171" i="8"/>
  <c r="J163" i="8"/>
  <c r="G163" i="8"/>
  <c r="G155" i="8"/>
  <c r="J155" i="8"/>
  <c r="J147" i="8"/>
  <c r="G147" i="8"/>
  <c r="G139" i="8"/>
  <c r="J139" i="8"/>
  <c r="J131" i="8"/>
  <c r="G131" i="8"/>
  <c r="J123" i="8"/>
  <c r="G123" i="8"/>
  <c r="J115" i="8"/>
  <c r="G115" i="8"/>
  <c r="J107" i="8"/>
  <c r="G107" i="8"/>
  <c r="J99" i="8"/>
  <c r="G99" i="8"/>
  <c r="G91" i="8"/>
  <c r="J91" i="8"/>
  <c r="J83" i="8"/>
  <c r="G83" i="8"/>
  <c r="G75" i="8"/>
  <c r="J75" i="8"/>
  <c r="J67" i="8"/>
  <c r="G67" i="8"/>
  <c r="J59" i="8"/>
  <c r="G59" i="8"/>
  <c r="J51" i="8"/>
  <c r="G51" i="8"/>
  <c r="J43" i="8"/>
  <c r="G43" i="8"/>
  <c r="J35" i="8"/>
  <c r="G35" i="8"/>
  <c r="J27" i="8"/>
  <c r="G27" i="8"/>
  <c r="J25" i="8"/>
  <c r="G25" i="8"/>
  <c r="J19" i="8"/>
  <c r="G19" i="8"/>
  <c r="J166" i="8"/>
  <c r="J93" i="8"/>
  <c r="J230" i="8"/>
  <c r="J21" i="8"/>
  <c r="J13" i="8"/>
  <c r="G11" i="8"/>
  <c r="J45" i="8"/>
  <c r="J125" i="8"/>
  <c r="J117" i="8"/>
  <c r="J101" i="8"/>
  <c r="J85" i="8"/>
  <c r="J77" i="8"/>
  <c r="J69" i="8"/>
  <c r="J61" i="8"/>
  <c r="J53" i="8"/>
  <c r="J37" i="8"/>
  <c r="G262" i="8"/>
  <c r="G254" i="8"/>
  <c r="G238" i="8"/>
  <c r="G222" i="8"/>
  <c r="G214" i="8"/>
  <c r="G206" i="8"/>
  <c r="G198" i="8"/>
  <c r="G190" i="8"/>
  <c r="G182" i="8"/>
  <c r="G174" i="8"/>
  <c r="G158" i="8"/>
  <c r="G150" i="8"/>
  <c r="G142" i="8"/>
  <c r="G134" i="8"/>
  <c r="G126" i="8"/>
  <c r="J17" i="8"/>
  <c r="J9" i="8"/>
  <c r="G17" i="8"/>
  <c r="G9" i="8"/>
  <c r="G133" i="8"/>
  <c r="G125" i="8"/>
  <c r="G117" i="8"/>
  <c r="G109" i="8"/>
  <c r="G101" i="8"/>
  <c r="G85" i="8"/>
  <c r="G77" i="8"/>
  <c r="G69" i="8"/>
  <c r="G61" i="8"/>
  <c r="G53" i="8"/>
  <c r="G37" i="8"/>
  <c r="G15" i="8"/>
  <c r="G7" i="8"/>
  <c r="J263" i="8"/>
  <c r="J255" i="8"/>
  <c r="J247" i="8"/>
  <c r="J231" i="8"/>
  <c r="J223" i="8"/>
  <c r="J215" i="8"/>
  <c r="J207" i="8"/>
  <c r="J199" i="8"/>
  <c r="J191" i="8"/>
  <c r="J183" i="8"/>
  <c r="J175" i="8"/>
  <c r="J167" i="8"/>
  <c r="J159" i="8"/>
  <c r="J151" i="8"/>
  <c r="J143" i="8"/>
  <c r="J135" i="8"/>
  <c r="J127" i="8"/>
  <c r="J119" i="8"/>
  <c r="J111" i="8"/>
  <c r="J103" i="8"/>
  <c r="J95" i="8"/>
  <c r="J79" i="8"/>
  <c r="J71" i="8"/>
  <c r="J63" i="8"/>
  <c r="J55" i="8"/>
  <c r="J47" i="8"/>
  <c r="J39" i="8"/>
  <c r="J31" i="8"/>
  <c r="J23" i="8"/>
  <c r="J22" i="8"/>
  <c r="J239" i="8"/>
  <c r="J87" i="8"/>
  <c r="P254" i="99"/>
  <c r="P252" i="90"/>
  <c r="P255" i="89"/>
  <c r="E245" i="86"/>
  <c r="G245" i="86" s="1"/>
  <c r="J245" i="86" s="1"/>
  <c r="E245" i="87" s="1"/>
  <c r="G245" i="87" s="1"/>
  <c r="J245" i="87" s="1"/>
  <c r="E245" i="88" s="1"/>
  <c r="G245" i="88" s="1"/>
  <c r="J245" i="88" s="1"/>
  <c r="E248" i="86"/>
  <c r="G248" i="86" s="1"/>
  <c r="J248" i="86" s="1"/>
  <c r="E248" i="87" s="1"/>
  <c r="G248" i="87" s="1"/>
  <c r="J248" i="87" s="1"/>
  <c r="E248" i="88" s="1"/>
  <c r="G248" i="88" s="1"/>
  <c r="J248" i="88" s="1"/>
  <c r="E247" i="86"/>
  <c r="G247" i="86" s="1"/>
  <c r="J247" i="86" s="1"/>
  <c r="E247" i="87" s="1"/>
  <c r="G247" i="87" s="1"/>
  <c r="J247" i="87" s="1"/>
  <c r="E247" i="88" s="1"/>
  <c r="G247" i="88" s="1"/>
  <c r="J247" i="88" s="1"/>
  <c r="E246" i="86"/>
  <c r="G246" i="86" s="1"/>
  <c r="J246" i="86" s="1"/>
  <c r="E246" i="87" s="1"/>
  <c r="G246" i="87" s="1"/>
  <c r="J246" i="87" s="1"/>
  <c r="E246" i="88" s="1"/>
  <c r="G246" i="88" s="1"/>
  <c r="J246" i="88" s="1"/>
  <c r="E244" i="86"/>
  <c r="G244" i="86" s="1"/>
  <c r="J244" i="86" s="1"/>
  <c r="E244" i="87" s="1"/>
  <c r="G244" i="87" s="1"/>
  <c r="J244" i="87" s="1"/>
  <c r="E244" i="88" s="1"/>
  <c r="G244" i="88" s="1"/>
  <c r="J244" i="88" s="1"/>
  <c r="P264" i="81"/>
  <c r="E250" i="86"/>
  <c r="G250" i="86" s="1"/>
  <c r="J250" i="86" s="1"/>
  <c r="E250" i="87" s="1"/>
  <c r="G250" i="87" s="1"/>
  <c r="J250" i="87" s="1"/>
  <c r="E250" i="88" s="1"/>
  <c r="G250" i="88" s="1"/>
  <c r="J250" i="88" s="1"/>
  <c r="G265" i="86"/>
  <c r="J265" i="86" s="1"/>
  <c r="G251" i="86"/>
  <c r="J251" i="86" s="1"/>
  <c r="E251" i="87" s="1"/>
  <c r="G251" i="87" s="1"/>
  <c r="J251" i="87" s="1"/>
  <c r="E251" i="88" s="1"/>
  <c r="G251" i="88" s="1"/>
  <c r="J251" i="88" s="1"/>
  <c r="G243" i="86"/>
  <c r="J243" i="86" s="1"/>
  <c r="E243" i="87" s="1"/>
  <c r="G243" i="87" s="1"/>
  <c r="J243" i="87" s="1"/>
  <c r="E243" i="88" s="1"/>
  <c r="G243" i="88" s="1"/>
  <c r="J243" i="88" s="1"/>
  <c r="P256" i="86"/>
  <c r="P255" i="83"/>
  <c r="P255" i="8"/>
  <c r="P254" i="8"/>
  <c r="J266" i="8"/>
  <c r="P247" i="81"/>
  <c r="P235" i="81"/>
  <c r="P239" i="81"/>
  <c r="P245" i="81"/>
  <c r="P260" i="81"/>
  <c r="P174" i="81"/>
  <c r="P236" i="81"/>
  <c r="P246" i="81"/>
  <c r="P87" i="81"/>
  <c r="P88" i="81"/>
  <c r="P268" i="81"/>
  <c r="P243" i="81"/>
  <c r="P262" i="8"/>
  <c r="P174" i="8"/>
  <c r="P238" i="81"/>
  <c r="P244" i="81"/>
  <c r="P259" i="81"/>
  <c r="P240" i="81"/>
  <c r="P250" i="81"/>
  <c r="P251" i="81"/>
  <c r="P249" i="81"/>
  <c r="P242" i="81"/>
  <c r="P102" i="81"/>
  <c r="P237" i="81"/>
  <c r="P241" i="81"/>
  <c r="P239" i="80"/>
  <c r="G243" i="78"/>
  <c r="J243" i="78" s="1"/>
  <c r="G244" i="78"/>
  <c r="J244" i="78" s="1"/>
  <c r="J249" i="77"/>
  <c r="J248" i="77"/>
  <c r="P244" i="8"/>
  <c r="E267" i="8"/>
  <c r="J265" i="77"/>
  <c r="G242" i="77"/>
  <c r="J242" i="77" s="1"/>
  <c r="J259" i="78"/>
  <c r="G267" i="8"/>
  <c r="J267" i="8"/>
  <c r="P237" i="82"/>
  <c r="P87" i="77"/>
  <c r="P241" i="78"/>
  <c r="P242" i="77"/>
  <c r="P238" i="77"/>
  <c r="G243" i="79" l="1"/>
  <c r="J243" i="79" s="1"/>
  <c r="G246" i="79"/>
  <c r="J246" i="79" s="1"/>
  <c r="G247" i="79"/>
  <c r="J247" i="79" s="1"/>
  <c r="G245" i="79"/>
  <c r="J245" i="79" s="1"/>
  <c r="G244" i="79"/>
  <c r="J244" i="79" s="1"/>
  <c r="J261" i="77"/>
  <c r="G248" i="79" l="1"/>
  <c r="N275" i="78"/>
  <c r="N275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J262" i="74"/>
  <c r="G263" i="74"/>
  <c r="J263" i="74" s="1"/>
  <c r="J263" i="77" s="1"/>
  <c r="G264" i="74"/>
  <c r="J264" i="74" s="1"/>
  <c r="J264" i="77" s="1"/>
  <c r="G266" i="74"/>
  <c r="J266" i="74" s="1"/>
  <c r="E266" i="77" s="1"/>
  <c r="G173" i="74"/>
  <c r="J173" i="74" s="1"/>
  <c r="G82" i="74"/>
  <c r="J82" i="74" s="1"/>
  <c r="G103" i="74"/>
  <c r="J103" i="74" s="1"/>
  <c r="G104" i="74"/>
  <c r="J104" i="74" s="1"/>
  <c r="AA36" i="8"/>
  <c r="N276" i="107"/>
  <c r="N273" i="107"/>
  <c r="M270" i="107"/>
  <c r="N272" i="106"/>
  <c r="M269" i="106"/>
  <c r="N276" i="105"/>
  <c r="N273" i="105"/>
  <c r="M270" i="105"/>
  <c r="N276" i="104"/>
  <c r="N273" i="104"/>
  <c r="M270" i="104"/>
  <c r="N277" i="103"/>
  <c r="N274" i="103"/>
  <c r="M271" i="103"/>
  <c r="N275" i="102"/>
  <c r="N272" i="102"/>
  <c r="M269" i="102"/>
  <c r="N275" i="101"/>
  <c r="N272" i="101"/>
  <c r="M269" i="101"/>
  <c r="N275" i="100"/>
  <c r="N272" i="100"/>
  <c r="M269" i="100"/>
  <c r="N276" i="99"/>
  <c r="N273" i="99"/>
  <c r="M270" i="99"/>
  <c r="N275" i="98"/>
  <c r="N272" i="98"/>
  <c r="M269" i="98"/>
  <c r="N275" i="97"/>
  <c r="N272" i="97"/>
  <c r="M269" i="97"/>
  <c r="N276" i="96"/>
  <c r="N273" i="96"/>
  <c r="M270" i="96"/>
  <c r="N275" i="95"/>
  <c r="N272" i="95"/>
  <c r="M269" i="95"/>
  <c r="N275" i="94"/>
  <c r="N272" i="94"/>
  <c r="M269" i="94"/>
  <c r="N276" i="93"/>
  <c r="N273" i="93"/>
  <c r="M270" i="93"/>
  <c r="N276" i="92"/>
  <c r="N273" i="92"/>
  <c r="M270" i="92"/>
  <c r="N275" i="91"/>
  <c r="N272" i="91"/>
  <c r="M269" i="91"/>
  <c r="N275" i="90"/>
  <c r="N272" i="90"/>
  <c r="M269" i="90"/>
  <c r="N275" i="89"/>
  <c r="N272" i="89"/>
  <c r="M269" i="89"/>
  <c r="N275" i="88"/>
  <c r="N272" i="88"/>
  <c r="M269" i="88"/>
  <c r="N275" i="87"/>
  <c r="N272" i="87"/>
  <c r="M269" i="87"/>
  <c r="N275" i="86"/>
  <c r="N272" i="86"/>
  <c r="M269" i="86"/>
  <c r="N275" i="85"/>
  <c r="N272" i="85"/>
  <c r="M269" i="85"/>
  <c r="N275" i="84"/>
  <c r="N272" i="84"/>
  <c r="M269" i="84"/>
  <c r="N276" i="83"/>
  <c r="N273" i="83"/>
  <c r="W11" i="8" s="1"/>
  <c r="M270" i="83"/>
  <c r="N275" i="82"/>
  <c r="N272" i="82"/>
  <c r="M269" i="82"/>
  <c r="N276" i="81"/>
  <c r="N273" i="81"/>
  <c r="M270" i="81"/>
  <c r="N275" i="80"/>
  <c r="N272" i="80"/>
  <c r="M269" i="80"/>
  <c r="N276" i="79"/>
  <c r="N273" i="79"/>
  <c r="M270" i="79"/>
  <c r="N272" i="78"/>
  <c r="M269" i="78"/>
  <c r="N272" i="77"/>
  <c r="M269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67" i="107"/>
  <c r="P267" i="107" s="1"/>
  <c r="M265" i="107"/>
  <c r="P265" i="107" s="1"/>
  <c r="M262" i="107"/>
  <c r="P262" i="107" s="1"/>
  <c r="M261" i="107"/>
  <c r="P261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66" i="106"/>
  <c r="P266" i="106" s="1"/>
  <c r="M265" i="106"/>
  <c r="M261" i="106"/>
  <c r="P261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67" i="105"/>
  <c r="P267" i="105" s="1"/>
  <c r="M263" i="105"/>
  <c r="P263" i="105" s="1"/>
  <c r="M262" i="105"/>
  <c r="P262" i="105" s="1"/>
  <c r="M261" i="105"/>
  <c r="P261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67" i="104"/>
  <c r="P267" i="104" s="1"/>
  <c r="M263" i="104"/>
  <c r="P263" i="104" s="1"/>
  <c r="M262" i="104"/>
  <c r="P262" i="104" s="1"/>
  <c r="M261" i="104"/>
  <c r="P261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68" i="103"/>
  <c r="P268" i="103" s="1"/>
  <c r="M266" i="103"/>
  <c r="P266" i="103" s="1"/>
  <c r="M262" i="103"/>
  <c r="P262" i="103" s="1"/>
  <c r="M261" i="103"/>
  <c r="P261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66" i="102"/>
  <c r="P266" i="102" s="1"/>
  <c r="M263" i="102"/>
  <c r="P263" i="102" s="1"/>
  <c r="M262" i="102"/>
  <c r="P262" i="102" s="1"/>
  <c r="M261" i="102"/>
  <c r="P261" i="102" s="1"/>
  <c r="P248" i="102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66" i="101"/>
  <c r="P266" i="101" s="1"/>
  <c r="M264" i="101"/>
  <c r="M263" i="101"/>
  <c r="P263" i="101" s="1"/>
  <c r="M262" i="101"/>
  <c r="P262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67" i="100"/>
  <c r="P267" i="100" s="1"/>
  <c r="M266" i="100"/>
  <c r="P266" i="100" s="1"/>
  <c r="M265" i="100"/>
  <c r="P265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67" i="99"/>
  <c r="P267" i="99" s="1"/>
  <c r="M263" i="99"/>
  <c r="P263" i="99" s="1"/>
  <c r="M262" i="99"/>
  <c r="P262" i="99" s="1"/>
  <c r="M261" i="99"/>
  <c r="P261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66" i="98"/>
  <c r="P266" i="98" s="1"/>
  <c r="M262" i="98"/>
  <c r="P262" i="98" s="1"/>
  <c r="M261" i="98"/>
  <c r="P261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66" i="97"/>
  <c r="P266" i="97" s="1"/>
  <c r="M262" i="97"/>
  <c r="P262" i="97" s="1"/>
  <c r="M261" i="97"/>
  <c r="P261" i="97" s="1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67" i="96"/>
  <c r="P267" i="96" s="1"/>
  <c r="M263" i="96"/>
  <c r="M262" i="96"/>
  <c r="M261" i="96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76" i="95"/>
  <c r="P189" i="95"/>
  <c r="P188" i="95"/>
  <c r="P187" i="95"/>
  <c r="P105" i="95"/>
  <c r="P104" i="95"/>
  <c r="P103" i="95"/>
  <c r="P82" i="95"/>
  <c r="P173" i="95"/>
  <c r="P267" i="95"/>
  <c r="P266" i="95"/>
  <c r="P265" i="95"/>
  <c r="P248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202" i="95"/>
  <c r="P201" i="95"/>
  <c r="P200" i="95"/>
  <c r="P199" i="95"/>
  <c r="P198" i="95"/>
  <c r="P197" i="95"/>
  <c r="P196" i="95"/>
  <c r="P195" i="95"/>
  <c r="P194" i="95"/>
  <c r="P193" i="95"/>
  <c r="P192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77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6" i="95"/>
  <c r="P45" i="95"/>
  <c r="P44" i="95"/>
  <c r="P43" i="95"/>
  <c r="P42" i="95"/>
  <c r="P41" i="95"/>
  <c r="P40" i="95"/>
  <c r="P39" i="95"/>
  <c r="P38" i="95"/>
  <c r="P37" i="95"/>
  <c r="P36" i="95"/>
  <c r="P35" i="95"/>
  <c r="P34" i="95"/>
  <c r="P33" i="95"/>
  <c r="P32" i="95"/>
  <c r="P31" i="95"/>
  <c r="P30" i="95"/>
  <c r="P29" i="95"/>
  <c r="P28" i="95"/>
  <c r="P27" i="95"/>
  <c r="P26" i="95"/>
  <c r="P25" i="95"/>
  <c r="P24" i="95"/>
  <c r="P23" i="95"/>
  <c r="P22" i="95"/>
  <c r="P21" i="95"/>
  <c r="P19" i="95"/>
  <c r="P18" i="95"/>
  <c r="P17" i="95"/>
  <c r="P16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M207" i="94"/>
  <c r="M189" i="94"/>
  <c r="M188" i="94"/>
  <c r="M187" i="94"/>
  <c r="M105" i="94"/>
  <c r="M104" i="94"/>
  <c r="M103" i="94"/>
  <c r="M82" i="94"/>
  <c r="M173" i="94"/>
  <c r="M266" i="94"/>
  <c r="M262" i="94"/>
  <c r="M261" i="94"/>
  <c r="M248" i="94"/>
  <c r="M234" i="94"/>
  <c r="M233" i="94"/>
  <c r="M232" i="94"/>
  <c r="M231" i="94"/>
  <c r="M230" i="94"/>
  <c r="M229" i="94"/>
  <c r="M228" i="94"/>
  <c r="M227" i="94"/>
  <c r="M226" i="94"/>
  <c r="M225" i="94"/>
  <c r="M224" i="94"/>
  <c r="M223" i="94"/>
  <c r="M222" i="94"/>
  <c r="M221" i="94"/>
  <c r="M220" i="94"/>
  <c r="M219" i="94"/>
  <c r="M218" i="94"/>
  <c r="M217" i="94"/>
  <c r="M216" i="94"/>
  <c r="M215" i="94"/>
  <c r="M214" i="94"/>
  <c r="M213" i="94"/>
  <c r="M212" i="94"/>
  <c r="M211" i="94"/>
  <c r="M210" i="94"/>
  <c r="M209" i="94"/>
  <c r="M208" i="94"/>
  <c r="M206" i="94"/>
  <c r="M205" i="94"/>
  <c r="M204" i="94"/>
  <c r="M203" i="94"/>
  <c r="M202" i="94"/>
  <c r="M201" i="94"/>
  <c r="M200" i="94"/>
  <c r="M199" i="94"/>
  <c r="M198" i="94"/>
  <c r="M197" i="94"/>
  <c r="M196" i="94"/>
  <c r="M195" i="94"/>
  <c r="M194" i="94"/>
  <c r="M193" i="94"/>
  <c r="M192" i="94"/>
  <c r="M191" i="94"/>
  <c r="M190" i="94"/>
  <c r="M186" i="94"/>
  <c r="M185" i="94"/>
  <c r="M184" i="94"/>
  <c r="M183" i="94"/>
  <c r="M182" i="94"/>
  <c r="M181" i="94"/>
  <c r="M180" i="94"/>
  <c r="M179" i="94"/>
  <c r="M178" i="94"/>
  <c r="M177" i="94"/>
  <c r="M176" i="94"/>
  <c r="M175" i="94"/>
  <c r="M172" i="94"/>
  <c r="M171" i="94"/>
  <c r="M170" i="94"/>
  <c r="M169" i="94"/>
  <c r="M168" i="94"/>
  <c r="M167" i="94"/>
  <c r="M166" i="94"/>
  <c r="M165" i="94"/>
  <c r="M164" i="94"/>
  <c r="M163" i="94"/>
  <c r="M162" i="94"/>
  <c r="M161" i="94"/>
  <c r="M160" i="94"/>
  <c r="M159" i="94"/>
  <c r="M158" i="94"/>
  <c r="M157" i="94"/>
  <c r="M156" i="94"/>
  <c r="M155" i="94"/>
  <c r="M154" i="94"/>
  <c r="M153" i="94"/>
  <c r="M152" i="94"/>
  <c r="M151" i="94"/>
  <c r="M150" i="94"/>
  <c r="M149" i="94"/>
  <c r="M148" i="94"/>
  <c r="M147" i="94"/>
  <c r="M146" i="94"/>
  <c r="M145" i="94"/>
  <c r="M144" i="94"/>
  <c r="M143" i="94"/>
  <c r="M142" i="94"/>
  <c r="M141" i="94"/>
  <c r="M140" i="94"/>
  <c r="M139" i="94"/>
  <c r="M138" i="94"/>
  <c r="M137" i="94"/>
  <c r="M136" i="94"/>
  <c r="M135" i="94"/>
  <c r="M134" i="94"/>
  <c r="M133" i="94"/>
  <c r="M132" i="94"/>
  <c r="M131" i="94"/>
  <c r="M130" i="94"/>
  <c r="M129" i="94"/>
  <c r="M128" i="94"/>
  <c r="M127" i="94"/>
  <c r="M126" i="94"/>
  <c r="M125" i="94"/>
  <c r="M124" i="94"/>
  <c r="M123" i="94"/>
  <c r="M122" i="94"/>
  <c r="M121" i="94"/>
  <c r="M120" i="94"/>
  <c r="M119" i="94"/>
  <c r="M118" i="94"/>
  <c r="M117" i="94"/>
  <c r="M116" i="94"/>
  <c r="M115" i="94"/>
  <c r="M114" i="94"/>
  <c r="M113" i="94"/>
  <c r="M112" i="94"/>
  <c r="M111" i="94"/>
  <c r="M110" i="94"/>
  <c r="M109" i="94"/>
  <c r="M108" i="94"/>
  <c r="M107" i="94"/>
  <c r="M106" i="94"/>
  <c r="M101" i="94"/>
  <c r="M100" i="94"/>
  <c r="M99" i="94"/>
  <c r="M98" i="94"/>
  <c r="M97" i="94"/>
  <c r="M96" i="94"/>
  <c r="M95" i="94"/>
  <c r="M93" i="94"/>
  <c r="M92" i="94"/>
  <c r="M91" i="94"/>
  <c r="M90" i="94"/>
  <c r="M89" i="94"/>
  <c r="M86" i="94"/>
  <c r="M85" i="94"/>
  <c r="M84" i="94"/>
  <c r="M83" i="94"/>
  <c r="M81" i="94"/>
  <c r="M80" i="94"/>
  <c r="M79" i="94"/>
  <c r="M78" i="94"/>
  <c r="M77" i="94"/>
  <c r="M75" i="94"/>
  <c r="M74" i="94"/>
  <c r="M73" i="94"/>
  <c r="M72" i="94"/>
  <c r="M71" i="94"/>
  <c r="M70" i="94"/>
  <c r="M69" i="94"/>
  <c r="M68" i="94"/>
  <c r="M67" i="94"/>
  <c r="M66" i="94"/>
  <c r="M65" i="94"/>
  <c r="M64" i="94"/>
  <c r="M63" i="94"/>
  <c r="M62" i="94"/>
  <c r="M61" i="94"/>
  <c r="M60" i="94"/>
  <c r="M59" i="94"/>
  <c r="M58" i="94"/>
  <c r="M57" i="94"/>
  <c r="M56" i="94"/>
  <c r="M55" i="94"/>
  <c r="M54" i="94"/>
  <c r="M53" i="94"/>
  <c r="M52" i="94"/>
  <c r="M51" i="94"/>
  <c r="M50" i="94"/>
  <c r="M49" i="94"/>
  <c r="M48" i="94"/>
  <c r="M47" i="94"/>
  <c r="M46" i="94"/>
  <c r="M45" i="94"/>
  <c r="M44" i="94"/>
  <c r="M43" i="94"/>
  <c r="M42" i="94"/>
  <c r="M41" i="94"/>
  <c r="M40" i="94"/>
  <c r="M39" i="94"/>
  <c r="M38" i="94"/>
  <c r="M37" i="94"/>
  <c r="M36" i="94"/>
  <c r="M35" i="94"/>
  <c r="M34" i="94"/>
  <c r="M33" i="94"/>
  <c r="M32" i="94"/>
  <c r="M31" i="94"/>
  <c r="M30" i="94"/>
  <c r="M29" i="94"/>
  <c r="M28" i="94"/>
  <c r="M27" i="94"/>
  <c r="M26" i="94"/>
  <c r="M25" i="94"/>
  <c r="M24" i="94"/>
  <c r="M23" i="94"/>
  <c r="M22" i="94"/>
  <c r="M21" i="94"/>
  <c r="M20" i="94"/>
  <c r="M19" i="94"/>
  <c r="M18" i="94"/>
  <c r="M17" i="94"/>
  <c r="M16" i="94"/>
  <c r="M15" i="94"/>
  <c r="M14" i="94"/>
  <c r="M13" i="94"/>
  <c r="M12" i="94"/>
  <c r="M11" i="94"/>
  <c r="M10" i="94"/>
  <c r="M9" i="94"/>
  <c r="M8" i="94"/>
  <c r="M7" i="94"/>
  <c r="M6" i="94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67" i="93"/>
  <c r="P267" i="93" s="1"/>
  <c r="M265" i="93"/>
  <c r="P265" i="93" s="1"/>
  <c r="M262" i="93"/>
  <c r="P262" i="93" s="1"/>
  <c r="M261" i="93"/>
  <c r="P261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67" i="92"/>
  <c r="P267" i="92" s="1"/>
  <c r="M263" i="92"/>
  <c r="P263" i="92" s="1"/>
  <c r="M262" i="92"/>
  <c r="P262" i="92" s="1"/>
  <c r="M261" i="92"/>
  <c r="P261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67" i="91"/>
  <c r="P267" i="91" s="1"/>
  <c r="M265" i="91"/>
  <c r="M261" i="91"/>
  <c r="P261" i="91" s="1"/>
  <c r="M260" i="91"/>
  <c r="P260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66" i="90"/>
  <c r="P266" i="90" s="1"/>
  <c r="M262" i="90"/>
  <c r="P262" i="90" s="1"/>
  <c r="M261" i="90"/>
  <c r="P261" i="90" s="1"/>
  <c r="M260" i="90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66" i="89"/>
  <c r="M263" i="89"/>
  <c r="P263" i="89" s="1"/>
  <c r="M262" i="89"/>
  <c r="P262" i="89" s="1"/>
  <c r="M261" i="89"/>
  <c r="P261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67" i="88"/>
  <c r="P267" i="88" s="1"/>
  <c r="M263" i="88"/>
  <c r="P263" i="88" s="1"/>
  <c r="M262" i="88"/>
  <c r="P262" i="88" s="1"/>
  <c r="M261" i="88"/>
  <c r="P261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66" i="87"/>
  <c r="P266" i="87" s="1"/>
  <c r="M265" i="87"/>
  <c r="P265" i="87" s="1"/>
  <c r="M261" i="87"/>
  <c r="P261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66" i="86"/>
  <c r="P266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66" i="85"/>
  <c r="P266" i="85" s="1"/>
  <c r="M262" i="85"/>
  <c r="P262" i="85" s="1"/>
  <c r="M261" i="85"/>
  <c r="P261" i="85" s="1"/>
  <c r="M260" i="85"/>
  <c r="M248" i="85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67" i="84"/>
  <c r="P267" i="84" s="1"/>
  <c r="M266" i="84"/>
  <c r="M265" i="84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67" i="83"/>
  <c r="P267" i="83" s="1"/>
  <c r="M263" i="83"/>
  <c r="P263" i="83" s="1"/>
  <c r="M262" i="83"/>
  <c r="P262" i="83" s="1"/>
  <c r="M261" i="83"/>
  <c r="P261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M207" i="81"/>
  <c r="M189" i="81"/>
  <c r="M188" i="81"/>
  <c r="M187" i="81"/>
  <c r="M105" i="81"/>
  <c r="M104" i="81"/>
  <c r="M103" i="81"/>
  <c r="M82" i="81"/>
  <c r="M173" i="81"/>
  <c r="M267" i="81"/>
  <c r="M263" i="81"/>
  <c r="M262" i="81"/>
  <c r="M261" i="81"/>
  <c r="M248" i="81"/>
  <c r="M234" i="81"/>
  <c r="M233" i="81"/>
  <c r="M232" i="81"/>
  <c r="M231" i="81"/>
  <c r="M230" i="81"/>
  <c r="M229" i="81"/>
  <c r="M228" i="81"/>
  <c r="M227" i="81"/>
  <c r="M226" i="81"/>
  <c r="M225" i="81"/>
  <c r="M224" i="81"/>
  <c r="M223" i="81"/>
  <c r="M222" i="81"/>
  <c r="M221" i="81"/>
  <c r="M220" i="81"/>
  <c r="M219" i="81"/>
  <c r="M218" i="81"/>
  <c r="M217" i="81"/>
  <c r="M216" i="81"/>
  <c r="M215" i="81"/>
  <c r="M214" i="81"/>
  <c r="M213" i="81"/>
  <c r="M212" i="81"/>
  <c r="M211" i="81"/>
  <c r="M210" i="81"/>
  <c r="M209" i="81"/>
  <c r="M208" i="81"/>
  <c r="M206" i="81"/>
  <c r="M205" i="81"/>
  <c r="M204" i="81"/>
  <c r="M203" i="81"/>
  <c r="M202" i="81"/>
  <c r="M201" i="81"/>
  <c r="M200" i="81"/>
  <c r="M199" i="81"/>
  <c r="M198" i="81"/>
  <c r="M197" i="81"/>
  <c r="M196" i="81"/>
  <c r="M195" i="81"/>
  <c r="M194" i="81"/>
  <c r="M193" i="81"/>
  <c r="M192" i="81"/>
  <c r="M191" i="81"/>
  <c r="M190" i="81"/>
  <c r="M186" i="81"/>
  <c r="M185" i="81"/>
  <c r="M184" i="81"/>
  <c r="M183" i="81"/>
  <c r="M182" i="81"/>
  <c r="M181" i="81"/>
  <c r="M180" i="81"/>
  <c r="M179" i="81"/>
  <c r="M178" i="81"/>
  <c r="M177" i="81"/>
  <c r="M176" i="81"/>
  <c r="M175" i="81"/>
  <c r="M172" i="81"/>
  <c r="M171" i="81"/>
  <c r="M170" i="81"/>
  <c r="M169" i="81"/>
  <c r="M168" i="81"/>
  <c r="M167" i="81"/>
  <c r="M166" i="81"/>
  <c r="M165" i="81"/>
  <c r="M164" i="81"/>
  <c r="M163" i="81"/>
  <c r="M162" i="81"/>
  <c r="M161" i="81"/>
  <c r="M160" i="81"/>
  <c r="M159" i="81"/>
  <c r="M158" i="81"/>
  <c r="M157" i="81"/>
  <c r="M156" i="81"/>
  <c r="M155" i="81"/>
  <c r="M154" i="81"/>
  <c r="M153" i="81"/>
  <c r="M152" i="81"/>
  <c r="M151" i="81"/>
  <c r="M150" i="81"/>
  <c r="M149" i="81"/>
  <c r="M148" i="81"/>
  <c r="M147" i="81"/>
  <c r="M146" i="81"/>
  <c r="M145" i="81"/>
  <c r="M144" i="81"/>
  <c r="M143" i="81"/>
  <c r="M142" i="81"/>
  <c r="M141" i="81"/>
  <c r="M140" i="81"/>
  <c r="M139" i="81"/>
  <c r="M138" i="81"/>
  <c r="M137" i="81"/>
  <c r="M136" i="81"/>
  <c r="M135" i="81"/>
  <c r="M134" i="81"/>
  <c r="M133" i="81"/>
  <c r="M132" i="81"/>
  <c r="M131" i="81"/>
  <c r="M130" i="81"/>
  <c r="M129" i="81"/>
  <c r="M128" i="81"/>
  <c r="M127" i="81"/>
  <c r="M126" i="81"/>
  <c r="M125" i="81"/>
  <c r="M124" i="81"/>
  <c r="M123" i="81"/>
  <c r="M122" i="81"/>
  <c r="M121" i="81"/>
  <c r="M120" i="81"/>
  <c r="M119" i="81"/>
  <c r="M118" i="81"/>
  <c r="M117" i="81"/>
  <c r="M116" i="81"/>
  <c r="M115" i="81"/>
  <c r="M114" i="81"/>
  <c r="M113" i="81"/>
  <c r="M112" i="81"/>
  <c r="M111" i="81"/>
  <c r="M110" i="81"/>
  <c r="M109" i="81"/>
  <c r="M108" i="81"/>
  <c r="M107" i="81"/>
  <c r="M106" i="81"/>
  <c r="M101" i="81"/>
  <c r="M100" i="81"/>
  <c r="M99" i="81"/>
  <c r="M98" i="81"/>
  <c r="M97" i="81"/>
  <c r="M96" i="81"/>
  <c r="M95" i="81"/>
  <c r="M93" i="81"/>
  <c r="M92" i="81"/>
  <c r="M91" i="81"/>
  <c r="M90" i="81"/>
  <c r="M89" i="81"/>
  <c r="M86" i="81"/>
  <c r="M85" i="81"/>
  <c r="M84" i="81"/>
  <c r="M83" i="81"/>
  <c r="M81" i="81"/>
  <c r="M80" i="81"/>
  <c r="M79" i="81"/>
  <c r="M78" i="81"/>
  <c r="M77" i="81"/>
  <c r="M75" i="81"/>
  <c r="M74" i="81"/>
  <c r="M73" i="81"/>
  <c r="M72" i="81"/>
  <c r="M71" i="81"/>
  <c r="M70" i="81"/>
  <c r="M69" i="81"/>
  <c r="M68" i="81"/>
  <c r="M67" i="81"/>
  <c r="M66" i="81"/>
  <c r="M65" i="81"/>
  <c r="M64" i="81"/>
  <c r="M63" i="81"/>
  <c r="M62" i="81"/>
  <c r="M61" i="81"/>
  <c r="M60" i="81"/>
  <c r="M59" i="81"/>
  <c r="M58" i="81"/>
  <c r="M57" i="81"/>
  <c r="M56" i="81"/>
  <c r="M55" i="81"/>
  <c r="M54" i="81"/>
  <c r="M53" i="81"/>
  <c r="M52" i="81"/>
  <c r="M51" i="81"/>
  <c r="M50" i="81"/>
  <c r="M49" i="81"/>
  <c r="M48" i="81"/>
  <c r="M47" i="81"/>
  <c r="M46" i="81"/>
  <c r="M45" i="81"/>
  <c r="M44" i="81"/>
  <c r="M43" i="81"/>
  <c r="M42" i="81"/>
  <c r="M41" i="81"/>
  <c r="M40" i="81"/>
  <c r="M39" i="81"/>
  <c r="M38" i="81"/>
  <c r="M37" i="81"/>
  <c r="M36" i="81"/>
  <c r="M35" i="81"/>
  <c r="M34" i="81"/>
  <c r="M33" i="81"/>
  <c r="M32" i="81"/>
  <c r="M31" i="81"/>
  <c r="M30" i="81"/>
  <c r="M29" i="81"/>
  <c r="M28" i="81"/>
  <c r="M27" i="81"/>
  <c r="M26" i="81"/>
  <c r="M25" i="81"/>
  <c r="M24" i="81"/>
  <c r="M23" i="81"/>
  <c r="M22" i="81"/>
  <c r="M21" i="81"/>
  <c r="M20" i="81"/>
  <c r="M19" i="81"/>
  <c r="M18" i="81"/>
  <c r="M17" i="81"/>
  <c r="M16" i="81"/>
  <c r="M15" i="81"/>
  <c r="M14" i="81"/>
  <c r="M13" i="81"/>
  <c r="M12" i="81"/>
  <c r="M11" i="81"/>
  <c r="M10" i="81"/>
  <c r="M9" i="81"/>
  <c r="M8" i="81"/>
  <c r="M7" i="81"/>
  <c r="M6" i="81"/>
  <c r="M5" i="81"/>
  <c r="P5" i="81" s="1"/>
  <c r="P76" i="80"/>
  <c r="P207" i="80"/>
  <c r="P189" i="80"/>
  <c r="P188" i="80"/>
  <c r="P187" i="80"/>
  <c r="P105" i="80"/>
  <c r="P104" i="80"/>
  <c r="P103" i="80"/>
  <c r="P82" i="80"/>
  <c r="P173" i="80"/>
  <c r="M266" i="80"/>
  <c r="P266" i="80" s="1"/>
  <c r="P234" i="80"/>
  <c r="P233" i="80"/>
  <c r="P232" i="80"/>
  <c r="P231" i="80"/>
  <c r="P230" i="80"/>
  <c r="P229" i="80"/>
  <c r="P228" i="80"/>
  <c r="P227" i="80"/>
  <c r="P226" i="80"/>
  <c r="P225" i="80"/>
  <c r="P224" i="80"/>
  <c r="P223" i="80"/>
  <c r="P222" i="80"/>
  <c r="P221" i="80"/>
  <c r="P220" i="80"/>
  <c r="P219" i="80"/>
  <c r="P218" i="80"/>
  <c r="P217" i="80"/>
  <c r="P216" i="80"/>
  <c r="P215" i="80"/>
  <c r="P214" i="80"/>
  <c r="P213" i="80"/>
  <c r="P212" i="80"/>
  <c r="P211" i="80"/>
  <c r="P210" i="80"/>
  <c r="P209" i="80"/>
  <c r="P208" i="80"/>
  <c r="P206" i="80"/>
  <c r="P205" i="80"/>
  <c r="P204" i="80"/>
  <c r="P203" i="80"/>
  <c r="P202" i="80"/>
  <c r="P201" i="80"/>
  <c r="P200" i="80"/>
  <c r="P199" i="80"/>
  <c r="P198" i="80"/>
  <c r="P197" i="80"/>
  <c r="P196" i="80"/>
  <c r="P195" i="80"/>
  <c r="P194" i="80"/>
  <c r="P193" i="80"/>
  <c r="P192" i="80"/>
  <c r="P191" i="80"/>
  <c r="P190" i="80"/>
  <c r="P186" i="80"/>
  <c r="P185" i="80"/>
  <c r="P184" i="80"/>
  <c r="P183" i="80"/>
  <c r="P182" i="80"/>
  <c r="P181" i="80"/>
  <c r="P180" i="80"/>
  <c r="P179" i="80"/>
  <c r="P178" i="80"/>
  <c r="P177" i="80"/>
  <c r="P176" i="80"/>
  <c r="P175" i="80"/>
  <c r="P172" i="80"/>
  <c r="P171" i="80"/>
  <c r="P170" i="80"/>
  <c r="P169" i="80"/>
  <c r="P168" i="80"/>
  <c r="P167" i="80"/>
  <c r="P166" i="80"/>
  <c r="P165" i="80"/>
  <c r="P164" i="80"/>
  <c r="P163" i="80"/>
  <c r="P162" i="80"/>
  <c r="P161" i="80"/>
  <c r="P160" i="80"/>
  <c r="P159" i="80"/>
  <c r="P158" i="80"/>
  <c r="P157" i="80"/>
  <c r="P156" i="80"/>
  <c r="P155" i="80"/>
  <c r="P154" i="80"/>
  <c r="P153" i="80"/>
  <c r="P152" i="80"/>
  <c r="P151" i="80"/>
  <c r="P150" i="80"/>
  <c r="P149" i="80"/>
  <c r="P148" i="80"/>
  <c r="P147" i="80"/>
  <c r="P146" i="80"/>
  <c r="P145" i="80"/>
  <c r="P144" i="80"/>
  <c r="P143" i="80"/>
  <c r="P142" i="80"/>
  <c r="P141" i="80"/>
  <c r="P140" i="80"/>
  <c r="P139" i="80"/>
  <c r="P138" i="80"/>
  <c r="P137" i="80"/>
  <c r="P136" i="80"/>
  <c r="P135" i="80"/>
  <c r="P134" i="80"/>
  <c r="P133" i="80"/>
  <c r="P132" i="80"/>
  <c r="P131" i="80"/>
  <c r="P130" i="80"/>
  <c r="P129" i="80"/>
  <c r="P128" i="80"/>
  <c r="P127" i="80"/>
  <c r="P126" i="80"/>
  <c r="P125" i="80"/>
  <c r="P124" i="80"/>
  <c r="P123" i="80"/>
  <c r="P122" i="80"/>
  <c r="P121" i="80"/>
  <c r="P120" i="80"/>
  <c r="P119" i="80"/>
  <c r="P118" i="80"/>
  <c r="P117" i="80"/>
  <c r="P116" i="80"/>
  <c r="P115" i="80"/>
  <c r="P114" i="80"/>
  <c r="P113" i="80"/>
  <c r="P112" i="80"/>
  <c r="P111" i="80"/>
  <c r="P110" i="80"/>
  <c r="P109" i="80"/>
  <c r="P108" i="80"/>
  <c r="P107" i="80"/>
  <c r="P106" i="80"/>
  <c r="P101" i="80"/>
  <c r="P100" i="80"/>
  <c r="P99" i="80"/>
  <c r="P98" i="80"/>
  <c r="P97" i="80"/>
  <c r="P96" i="80"/>
  <c r="P95" i="80"/>
  <c r="P93" i="80"/>
  <c r="P92" i="80"/>
  <c r="P91" i="80"/>
  <c r="P90" i="80"/>
  <c r="P89" i="80"/>
  <c r="P86" i="80"/>
  <c r="P85" i="80"/>
  <c r="P84" i="80"/>
  <c r="P83" i="80"/>
  <c r="P81" i="80"/>
  <c r="P80" i="80"/>
  <c r="P79" i="80"/>
  <c r="P78" i="80"/>
  <c r="P77" i="80"/>
  <c r="P75" i="80"/>
  <c r="P74" i="80"/>
  <c r="P73" i="80"/>
  <c r="P72" i="80"/>
  <c r="P71" i="80"/>
  <c r="P70" i="80"/>
  <c r="P69" i="80"/>
  <c r="P68" i="80"/>
  <c r="P67" i="80"/>
  <c r="P66" i="80"/>
  <c r="P65" i="80"/>
  <c r="P64" i="80"/>
  <c r="P63" i="80"/>
  <c r="P62" i="80"/>
  <c r="P61" i="80"/>
  <c r="P60" i="80"/>
  <c r="P59" i="80"/>
  <c r="P58" i="80"/>
  <c r="P57" i="80"/>
  <c r="P56" i="80"/>
  <c r="P55" i="80"/>
  <c r="P54" i="80"/>
  <c r="P53" i="80"/>
  <c r="P52" i="80"/>
  <c r="P51" i="80"/>
  <c r="P50" i="80"/>
  <c r="P49" i="80"/>
  <c r="P48" i="80"/>
  <c r="P47" i="80"/>
  <c r="P46" i="80"/>
  <c r="P45" i="80"/>
  <c r="P44" i="80"/>
  <c r="P43" i="80"/>
  <c r="P42" i="80"/>
  <c r="P41" i="80"/>
  <c r="P40" i="80"/>
  <c r="P39" i="80"/>
  <c r="P38" i="80"/>
  <c r="P37" i="80"/>
  <c r="P36" i="80"/>
  <c r="P35" i="80"/>
  <c r="P34" i="80"/>
  <c r="P33" i="80"/>
  <c r="P32" i="80"/>
  <c r="P31" i="80"/>
  <c r="P30" i="80"/>
  <c r="P29" i="80"/>
  <c r="P28" i="80"/>
  <c r="P27" i="80"/>
  <c r="P26" i="80"/>
  <c r="P25" i="80"/>
  <c r="P24" i="80"/>
  <c r="P23" i="80"/>
  <c r="P22" i="80"/>
  <c r="P21" i="80"/>
  <c r="P20" i="80"/>
  <c r="P19" i="80"/>
  <c r="P18" i="80"/>
  <c r="P17" i="80"/>
  <c r="P16" i="80"/>
  <c r="P15" i="80"/>
  <c r="P14" i="80"/>
  <c r="P13" i="80"/>
  <c r="P12" i="80"/>
  <c r="P11" i="80"/>
  <c r="P10" i="80"/>
  <c r="P9" i="80"/>
  <c r="P8" i="80"/>
  <c r="P7" i="80"/>
  <c r="P6" i="80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67" i="79"/>
  <c r="P267" i="79" s="1"/>
  <c r="M265" i="79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66" i="78"/>
  <c r="P266" i="78" s="1"/>
  <c r="M264" i="78"/>
  <c r="P264" i="78" s="1"/>
  <c r="M263" i="78"/>
  <c r="P263" i="78" s="1"/>
  <c r="P262" i="78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265" i="106" l="1"/>
  <c r="M265" i="8"/>
  <c r="P22" i="94"/>
  <c r="M22" i="8"/>
  <c r="P70" i="94"/>
  <c r="M70" i="8"/>
  <c r="P127" i="94"/>
  <c r="M127" i="8"/>
  <c r="P151" i="94"/>
  <c r="M151" i="8"/>
  <c r="P229" i="94"/>
  <c r="M229" i="8"/>
  <c r="P7" i="94"/>
  <c r="M7" i="8"/>
  <c r="P15" i="94"/>
  <c r="M15" i="8"/>
  <c r="P23" i="94"/>
  <c r="M23" i="8"/>
  <c r="P31" i="94"/>
  <c r="M31" i="8"/>
  <c r="P39" i="94"/>
  <c r="M39" i="8"/>
  <c r="P47" i="94"/>
  <c r="M47" i="8"/>
  <c r="P55" i="94"/>
  <c r="M55" i="8"/>
  <c r="P63" i="94"/>
  <c r="M63" i="8"/>
  <c r="P71" i="94"/>
  <c r="M71" i="8"/>
  <c r="P80" i="94"/>
  <c r="M80" i="8"/>
  <c r="P91" i="94"/>
  <c r="M91" i="8"/>
  <c r="P100" i="94"/>
  <c r="M100" i="8"/>
  <c r="P112" i="94"/>
  <c r="M112" i="8"/>
  <c r="P120" i="94"/>
  <c r="M120" i="8"/>
  <c r="P128" i="94"/>
  <c r="M128" i="8"/>
  <c r="P136" i="94"/>
  <c r="M136" i="8"/>
  <c r="P144" i="94"/>
  <c r="M144" i="8"/>
  <c r="P152" i="94"/>
  <c r="M152" i="8"/>
  <c r="P160" i="94"/>
  <c r="M160" i="8"/>
  <c r="P168" i="94"/>
  <c r="M168" i="8"/>
  <c r="P178" i="94"/>
  <c r="M178" i="8"/>
  <c r="P186" i="94"/>
  <c r="M186" i="8"/>
  <c r="P197" i="94"/>
  <c r="M197" i="8"/>
  <c r="P205" i="94"/>
  <c r="M205" i="8"/>
  <c r="P214" i="94"/>
  <c r="M214" i="8"/>
  <c r="P222" i="94"/>
  <c r="M222" i="8"/>
  <c r="P230" i="94"/>
  <c r="M230" i="8"/>
  <c r="P266" i="94"/>
  <c r="M266" i="8"/>
  <c r="P189" i="94"/>
  <c r="M189" i="8"/>
  <c r="P38" i="94"/>
  <c r="M38" i="8"/>
  <c r="P62" i="94"/>
  <c r="M62" i="8"/>
  <c r="P111" i="94"/>
  <c r="M111" i="8"/>
  <c r="P135" i="94"/>
  <c r="M135" i="8"/>
  <c r="P167" i="94"/>
  <c r="M167" i="8"/>
  <c r="P196" i="94"/>
  <c r="M196" i="8"/>
  <c r="P221" i="94"/>
  <c r="M221" i="8"/>
  <c r="P262" i="94"/>
  <c r="M262" i="8"/>
  <c r="P8" i="94"/>
  <c r="M8" i="8"/>
  <c r="P16" i="94"/>
  <c r="M16" i="8"/>
  <c r="P24" i="94"/>
  <c r="M24" i="8"/>
  <c r="P32" i="94"/>
  <c r="M32" i="8"/>
  <c r="P40" i="94"/>
  <c r="M40" i="8"/>
  <c r="P48" i="94"/>
  <c r="M48" i="8"/>
  <c r="P56" i="94"/>
  <c r="M56" i="8"/>
  <c r="P64" i="94"/>
  <c r="M64" i="8"/>
  <c r="P72" i="94"/>
  <c r="M72" i="8"/>
  <c r="P81" i="94"/>
  <c r="M81" i="8"/>
  <c r="P92" i="94"/>
  <c r="M92" i="8"/>
  <c r="P101" i="94"/>
  <c r="M101" i="8"/>
  <c r="P113" i="94"/>
  <c r="M113" i="8"/>
  <c r="P121" i="94"/>
  <c r="M121" i="8"/>
  <c r="P129" i="94"/>
  <c r="M129" i="8"/>
  <c r="P137" i="94"/>
  <c r="M137" i="8"/>
  <c r="P145" i="94"/>
  <c r="M145" i="8"/>
  <c r="P153" i="94"/>
  <c r="M153" i="8"/>
  <c r="P161" i="94"/>
  <c r="M161" i="8"/>
  <c r="P169" i="94"/>
  <c r="M169" i="8"/>
  <c r="P179" i="94"/>
  <c r="M179" i="8"/>
  <c r="P190" i="94"/>
  <c r="M190" i="8"/>
  <c r="P198" i="94"/>
  <c r="M198" i="8"/>
  <c r="P206" i="94"/>
  <c r="M206" i="8"/>
  <c r="P215" i="94"/>
  <c r="M215" i="8"/>
  <c r="P223" i="94"/>
  <c r="M223" i="8"/>
  <c r="P231" i="94"/>
  <c r="M231" i="8"/>
  <c r="P173" i="94"/>
  <c r="M173" i="8"/>
  <c r="P207" i="94"/>
  <c r="M207" i="8"/>
  <c r="P30" i="94"/>
  <c r="M30" i="8"/>
  <c r="P54" i="94"/>
  <c r="M54" i="8"/>
  <c r="P99" i="94"/>
  <c r="M99" i="8"/>
  <c r="P119" i="94"/>
  <c r="M119" i="8"/>
  <c r="P143" i="94"/>
  <c r="M143" i="8"/>
  <c r="P159" i="94"/>
  <c r="M159" i="8"/>
  <c r="P185" i="94"/>
  <c r="M185" i="8"/>
  <c r="P213" i="94"/>
  <c r="M213" i="8"/>
  <c r="P188" i="94"/>
  <c r="M188" i="8"/>
  <c r="P9" i="94"/>
  <c r="M9" i="8"/>
  <c r="P17" i="94"/>
  <c r="M17" i="8"/>
  <c r="P25" i="94"/>
  <c r="M25" i="8"/>
  <c r="P33" i="94"/>
  <c r="M33" i="8"/>
  <c r="P41" i="94"/>
  <c r="M41" i="8"/>
  <c r="P49" i="94"/>
  <c r="M49" i="8"/>
  <c r="P57" i="94"/>
  <c r="M57" i="8"/>
  <c r="P65" i="94"/>
  <c r="M65" i="8"/>
  <c r="P73" i="94"/>
  <c r="M73" i="8"/>
  <c r="P83" i="94"/>
  <c r="M83" i="8"/>
  <c r="P93" i="94"/>
  <c r="M93" i="8"/>
  <c r="P106" i="94"/>
  <c r="M106" i="8"/>
  <c r="P114" i="94"/>
  <c r="M114" i="8"/>
  <c r="P122" i="94"/>
  <c r="M122" i="8"/>
  <c r="P130" i="94"/>
  <c r="M130" i="8"/>
  <c r="P138" i="94"/>
  <c r="M138" i="8"/>
  <c r="P146" i="94"/>
  <c r="M146" i="8"/>
  <c r="P154" i="94"/>
  <c r="M154" i="8"/>
  <c r="P162" i="94"/>
  <c r="M162" i="8"/>
  <c r="P170" i="94"/>
  <c r="M170" i="8"/>
  <c r="P180" i="94"/>
  <c r="M180" i="8"/>
  <c r="P191" i="94"/>
  <c r="M191" i="8"/>
  <c r="P199" i="94"/>
  <c r="M199" i="8"/>
  <c r="P208" i="94"/>
  <c r="M208" i="8"/>
  <c r="P216" i="94"/>
  <c r="M216" i="8"/>
  <c r="P224" i="94"/>
  <c r="M224" i="8"/>
  <c r="P232" i="94"/>
  <c r="M232" i="8"/>
  <c r="P82" i="94"/>
  <c r="M82" i="8"/>
  <c r="P76" i="94"/>
  <c r="M76" i="8"/>
  <c r="P6" i="94"/>
  <c r="M6" i="8"/>
  <c r="P79" i="94"/>
  <c r="M79" i="8"/>
  <c r="P177" i="94"/>
  <c r="M177" i="8"/>
  <c r="P10" i="94"/>
  <c r="M10" i="8"/>
  <c r="P18" i="94"/>
  <c r="M18" i="8"/>
  <c r="P26" i="94"/>
  <c r="M26" i="8"/>
  <c r="P34" i="94"/>
  <c r="M34" i="8"/>
  <c r="P42" i="94"/>
  <c r="M42" i="8"/>
  <c r="P50" i="94"/>
  <c r="M50" i="8"/>
  <c r="P58" i="94"/>
  <c r="M58" i="8"/>
  <c r="P66" i="94"/>
  <c r="M66" i="8"/>
  <c r="P74" i="94"/>
  <c r="M74" i="8"/>
  <c r="P84" i="94"/>
  <c r="M84" i="8"/>
  <c r="P95" i="94"/>
  <c r="M95" i="8"/>
  <c r="P107" i="94"/>
  <c r="M107" i="8"/>
  <c r="P115" i="94"/>
  <c r="M115" i="8"/>
  <c r="P123" i="94"/>
  <c r="M123" i="8"/>
  <c r="P131" i="94"/>
  <c r="M131" i="8"/>
  <c r="P139" i="94"/>
  <c r="M139" i="8"/>
  <c r="P147" i="94"/>
  <c r="M147" i="8"/>
  <c r="P155" i="94"/>
  <c r="M155" i="8"/>
  <c r="P163" i="94"/>
  <c r="M163" i="8"/>
  <c r="P171" i="94"/>
  <c r="M171" i="8"/>
  <c r="P181" i="94"/>
  <c r="M181" i="8"/>
  <c r="P192" i="94"/>
  <c r="M192" i="8"/>
  <c r="P200" i="94"/>
  <c r="M200" i="8"/>
  <c r="P209" i="94"/>
  <c r="M209" i="8"/>
  <c r="P217" i="94"/>
  <c r="M217" i="8"/>
  <c r="P225" i="94"/>
  <c r="M225" i="8"/>
  <c r="P233" i="94"/>
  <c r="M233" i="8"/>
  <c r="P103" i="94"/>
  <c r="M103" i="8"/>
  <c r="P11" i="94"/>
  <c r="M11" i="8"/>
  <c r="P19" i="94"/>
  <c r="M19" i="8"/>
  <c r="P27" i="94"/>
  <c r="M27" i="8"/>
  <c r="P35" i="94"/>
  <c r="M35" i="8"/>
  <c r="P43" i="94"/>
  <c r="M43" i="8"/>
  <c r="P51" i="94"/>
  <c r="M51" i="8"/>
  <c r="P59" i="94"/>
  <c r="M59" i="8"/>
  <c r="P67" i="94"/>
  <c r="M67" i="8"/>
  <c r="P75" i="94"/>
  <c r="M75" i="8"/>
  <c r="P85" i="94"/>
  <c r="M85" i="8"/>
  <c r="P96" i="94"/>
  <c r="M96" i="8"/>
  <c r="P108" i="94"/>
  <c r="M108" i="8"/>
  <c r="P116" i="94"/>
  <c r="M116" i="8"/>
  <c r="P124" i="94"/>
  <c r="M124" i="8"/>
  <c r="P132" i="94"/>
  <c r="M132" i="8"/>
  <c r="P140" i="94"/>
  <c r="M140" i="8"/>
  <c r="P148" i="94"/>
  <c r="M148" i="8"/>
  <c r="P156" i="94"/>
  <c r="M156" i="8"/>
  <c r="P164" i="94"/>
  <c r="M164" i="8"/>
  <c r="P172" i="94"/>
  <c r="M172" i="8"/>
  <c r="P182" i="94"/>
  <c r="M182" i="8"/>
  <c r="P193" i="94"/>
  <c r="M193" i="8"/>
  <c r="P201" i="94"/>
  <c r="M201" i="8"/>
  <c r="P210" i="94"/>
  <c r="M210" i="8"/>
  <c r="P218" i="94"/>
  <c r="M218" i="8"/>
  <c r="P226" i="94"/>
  <c r="M226" i="8"/>
  <c r="P234" i="94"/>
  <c r="M234" i="8"/>
  <c r="P104" i="94"/>
  <c r="M104" i="8"/>
  <c r="P46" i="94"/>
  <c r="M46" i="8"/>
  <c r="P12" i="94"/>
  <c r="M12" i="8"/>
  <c r="P20" i="94"/>
  <c r="M20" i="8"/>
  <c r="P28" i="94"/>
  <c r="M28" i="8"/>
  <c r="P36" i="94"/>
  <c r="M36" i="8"/>
  <c r="P44" i="94"/>
  <c r="M44" i="8"/>
  <c r="P52" i="94"/>
  <c r="M52" i="8"/>
  <c r="P60" i="94"/>
  <c r="M60" i="8"/>
  <c r="P68" i="94"/>
  <c r="M68" i="8"/>
  <c r="P77" i="94"/>
  <c r="M77" i="8"/>
  <c r="P86" i="94"/>
  <c r="M86" i="8"/>
  <c r="P97" i="94"/>
  <c r="M97" i="8"/>
  <c r="P109" i="94"/>
  <c r="M109" i="8"/>
  <c r="P117" i="94"/>
  <c r="M117" i="8"/>
  <c r="P125" i="94"/>
  <c r="M125" i="8"/>
  <c r="P133" i="94"/>
  <c r="M133" i="8"/>
  <c r="P141" i="94"/>
  <c r="M141" i="8"/>
  <c r="P149" i="94"/>
  <c r="M149" i="8"/>
  <c r="P157" i="94"/>
  <c r="M157" i="8"/>
  <c r="P165" i="94"/>
  <c r="M165" i="8"/>
  <c r="P175" i="94"/>
  <c r="M175" i="8"/>
  <c r="P183" i="94"/>
  <c r="M183" i="8"/>
  <c r="P194" i="94"/>
  <c r="M194" i="8"/>
  <c r="P202" i="94"/>
  <c r="M202" i="8"/>
  <c r="P211" i="94"/>
  <c r="M211" i="8"/>
  <c r="P219" i="94"/>
  <c r="M219" i="8"/>
  <c r="P227" i="94"/>
  <c r="M227" i="8"/>
  <c r="P248" i="94"/>
  <c r="M248" i="8"/>
  <c r="P105" i="94"/>
  <c r="M105" i="8"/>
  <c r="P14" i="94"/>
  <c r="M14" i="8"/>
  <c r="P90" i="94"/>
  <c r="M90" i="8"/>
  <c r="P204" i="94"/>
  <c r="M204" i="8"/>
  <c r="P13" i="94"/>
  <c r="M13" i="8"/>
  <c r="P21" i="94"/>
  <c r="M21" i="8"/>
  <c r="P29" i="94"/>
  <c r="M29" i="8"/>
  <c r="P37" i="94"/>
  <c r="M37" i="8"/>
  <c r="P45" i="94"/>
  <c r="M45" i="8"/>
  <c r="P53" i="94"/>
  <c r="M53" i="8"/>
  <c r="P61" i="94"/>
  <c r="M61" i="8"/>
  <c r="P69" i="94"/>
  <c r="M69" i="8"/>
  <c r="P78" i="94"/>
  <c r="M78" i="8"/>
  <c r="P89" i="94"/>
  <c r="M89" i="8"/>
  <c r="P98" i="94"/>
  <c r="M98" i="8"/>
  <c r="P110" i="94"/>
  <c r="M110" i="8"/>
  <c r="P118" i="94"/>
  <c r="M118" i="8"/>
  <c r="P126" i="94"/>
  <c r="M126" i="8"/>
  <c r="P134" i="94"/>
  <c r="M134" i="8"/>
  <c r="P142" i="94"/>
  <c r="M142" i="8"/>
  <c r="P150" i="94"/>
  <c r="M150" i="8"/>
  <c r="P158" i="94"/>
  <c r="M158" i="8"/>
  <c r="P166" i="94"/>
  <c r="M166" i="8"/>
  <c r="P176" i="94"/>
  <c r="M176" i="8"/>
  <c r="P184" i="94"/>
  <c r="M184" i="8"/>
  <c r="P195" i="94"/>
  <c r="M195" i="8"/>
  <c r="P203" i="94"/>
  <c r="M203" i="8"/>
  <c r="P212" i="94"/>
  <c r="M212" i="8"/>
  <c r="P220" i="94"/>
  <c r="M220" i="8"/>
  <c r="P228" i="94"/>
  <c r="M228" i="8"/>
  <c r="P261" i="94"/>
  <c r="M261" i="8"/>
  <c r="P187" i="94"/>
  <c r="M187" i="8"/>
  <c r="P264" i="101"/>
  <c r="P265" i="91"/>
  <c r="P260" i="90"/>
  <c r="P266" i="89"/>
  <c r="P260" i="85"/>
  <c r="P248" i="85"/>
  <c r="P265" i="84"/>
  <c r="P266" i="84"/>
  <c r="M267" i="8"/>
  <c r="P99" i="81"/>
  <c r="P7" i="81"/>
  <c r="P15" i="81"/>
  <c r="P23" i="81"/>
  <c r="P31" i="81"/>
  <c r="P39" i="81"/>
  <c r="P47" i="81"/>
  <c r="P55" i="81"/>
  <c r="P63" i="81"/>
  <c r="P71" i="81"/>
  <c r="P80" i="81"/>
  <c r="P91" i="81"/>
  <c r="P100" i="81"/>
  <c r="P120" i="81"/>
  <c r="P136" i="81"/>
  <c r="P144" i="81"/>
  <c r="P152" i="81"/>
  <c r="P160" i="81"/>
  <c r="P168" i="81"/>
  <c r="P178" i="81"/>
  <c r="P186" i="81"/>
  <c r="P197" i="81"/>
  <c r="P205" i="81"/>
  <c r="P214" i="81"/>
  <c r="P222" i="81"/>
  <c r="P230" i="81"/>
  <c r="P263" i="81"/>
  <c r="P188" i="81"/>
  <c r="P38" i="81"/>
  <c r="P8" i="81"/>
  <c r="P16" i="81"/>
  <c r="P24" i="81"/>
  <c r="P32" i="81"/>
  <c r="P40" i="81"/>
  <c r="P48" i="81"/>
  <c r="P56" i="81"/>
  <c r="P64" i="81"/>
  <c r="P72" i="81"/>
  <c r="P81" i="81"/>
  <c r="P92" i="81"/>
  <c r="P101" i="81"/>
  <c r="P113" i="81"/>
  <c r="P121" i="81"/>
  <c r="P129" i="81"/>
  <c r="P137" i="81"/>
  <c r="P145" i="81"/>
  <c r="P153" i="81"/>
  <c r="P161" i="81"/>
  <c r="P169" i="81"/>
  <c r="P179" i="81"/>
  <c r="P190" i="81"/>
  <c r="P198" i="81"/>
  <c r="P206" i="81"/>
  <c r="P215" i="81"/>
  <c r="P223" i="81"/>
  <c r="P231" i="81"/>
  <c r="P267" i="81"/>
  <c r="P189" i="81"/>
  <c r="P14" i="81"/>
  <c r="P30" i="81"/>
  <c r="P54" i="81"/>
  <c r="P70" i="81"/>
  <c r="P90" i="81"/>
  <c r="P119" i="81"/>
  <c r="P135" i="81"/>
  <c r="P151" i="81"/>
  <c r="P167" i="81"/>
  <c r="P196" i="81"/>
  <c r="P213" i="81"/>
  <c r="P221" i="81"/>
  <c r="P187" i="81"/>
  <c r="P9" i="81"/>
  <c r="P17" i="81"/>
  <c r="P33" i="81"/>
  <c r="P41" i="81"/>
  <c r="P49" i="81"/>
  <c r="P57" i="81"/>
  <c r="P65" i="81"/>
  <c r="P73" i="81"/>
  <c r="P83" i="81"/>
  <c r="P93" i="81"/>
  <c r="P106" i="81"/>
  <c r="P114" i="81"/>
  <c r="P122" i="81"/>
  <c r="P130" i="81"/>
  <c r="P138" i="81"/>
  <c r="P146" i="81"/>
  <c r="P154" i="81"/>
  <c r="P162" i="81"/>
  <c r="P170" i="81"/>
  <c r="P191" i="81"/>
  <c r="P199" i="81"/>
  <c r="P216" i="81"/>
  <c r="P224" i="81"/>
  <c r="P232" i="81"/>
  <c r="P173" i="81"/>
  <c r="P207" i="81"/>
  <c r="P10" i="81"/>
  <c r="P18" i="81"/>
  <c r="P26" i="81"/>
  <c r="P34" i="81"/>
  <c r="P42" i="81"/>
  <c r="P50" i="81"/>
  <c r="P58" i="81"/>
  <c r="P66" i="81"/>
  <c r="P74" i="81"/>
  <c r="P84" i="81"/>
  <c r="P95" i="81"/>
  <c r="P107" i="81"/>
  <c r="P123" i="81"/>
  <c r="P131" i="81"/>
  <c r="P139" i="81"/>
  <c r="P147" i="81"/>
  <c r="P155" i="81"/>
  <c r="P163" i="81"/>
  <c r="P171" i="81"/>
  <c r="P181" i="81"/>
  <c r="P192" i="81"/>
  <c r="P200" i="81"/>
  <c r="P209" i="81"/>
  <c r="P217" i="81"/>
  <c r="P225" i="81"/>
  <c r="P233" i="81"/>
  <c r="P82" i="81"/>
  <c r="P76" i="81"/>
  <c r="P19" i="81"/>
  <c r="P27" i="81"/>
  <c r="P35" i="81"/>
  <c r="P43" i="81"/>
  <c r="P51" i="81"/>
  <c r="P59" i="81"/>
  <c r="P67" i="81"/>
  <c r="P75" i="81"/>
  <c r="P85" i="81"/>
  <c r="P96" i="81"/>
  <c r="P108" i="81"/>
  <c r="P116" i="81"/>
  <c r="P124" i="81"/>
  <c r="P132" i="81"/>
  <c r="P140" i="81"/>
  <c r="P148" i="81"/>
  <c r="P156" i="81"/>
  <c r="P164" i="81"/>
  <c r="P172" i="81"/>
  <c r="P182" i="81"/>
  <c r="P201" i="81"/>
  <c r="P210" i="81"/>
  <c r="P218" i="81"/>
  <c r="P226" i="81"/>
  <c r="P234" i="81"/>
  <c r="P103" i="81"/>
  <c r="P11" i="81"/>
  <c r="P12" i="81"/>
  <c r="P20" i="81"/>
  <c r="P36" i="81"/>
  <c r="P44" i="81"/>
  <c r="P52" i="81"/>
  <c r="P60" i="81"/>
  <c r="P68" i="81"/>
  <c r="P77" i="81"/>
  <c r="P86" i="81"/>
  <c r="P97" i="81"/>
  <c r="P109" i="81"/>
  <c r="P117" i="81"/>
  <c r="P141" i="81"/>
  <c r="P149" i="81"/>
  <c r="P157" i="81"/>
  <c r="P165" i="81"/>
  <c r="P183" i="81"/>
  <c r="P202" i="81"/>
  <c r="P211" i="81"/>
  <c r="P219" i="81"/>
  <c r="P227" i="81"/>
  <c r="P248" i="81"/>
  <c r="P104" i="81"/>
  <c r="P6" i="81"/>
  <c r="P46" i="81"/>
  <c r="P62" i="81"/>
  <c r="P79" i="81"/>
  <c r="P111" i="81"/>
  <c r="P143" i="81"/>
  <c r="P159" i="81"/>
  <c r="P177" i="81"/>
  <c r="P204" i="81"/>
  <c r="P229" i="81"/>
  <c r="P262" i="81"/>
  <c r="P13" i="81"/>
  <c r="P21" i="81"/>
  <c r="P29" i="81"/>
  <c r="P37" i="81"/>
  <c r="P45" i="81"/>
  <c r="P53" i="81"/>
  <c r="P61" i="81"/>
  <c r="P69" i="81"/>
  <c r="P78" i="81"/>
  <c r="P89" i="81"/>
  <c r="P98" i="81"/>
  <c r="P110" i="81"/>
  <c r="P118" i="81"/>
  <c r="P126" i="81"/>
  <c r="P134" i="81"/>
  <c r="P142" i="81"/>
  <c r="P150" i="81"/>
  <c r="P158" i="81"/>
  <c r="P166" i="81"/>
  <c r="P176" i="81"/>
  <c r="P184" i="81"/>
  <c r="P195" i="81"/>
  <c r="P203" i="81"/>
  <c r="P212" i="81"/>
  <c r="P220" i="81"/>
  <c r="P228" i="81"/>
  <c r="P261" i="81"/>
  <c r="P105" i="81"/>
  <c r="P208" i="81"/>
  <c r="P194" i="81"/>
  <c r="P193" i="81"/>
  <c r="P180" i="81"/>
  <c r="P185" i="81"/>
  <c r="P175" i="81"/>
  <c r="P133" i="81"/>
  <c r="P128" i="81"/>
  <c r="P127" i="81"/>
  <c r="P125" i="81"/>
  <c r="P115" i="81"/>
  <c r="P112" i="81"/>
  <c r="P25" i="81"/>
  <c r="P28" i="81"/>
  <c r="P22" i="81"/>
  <c r="J262" i="77"/>
  <c r="N270" i="106"/>
  <c r="N276" i="106" s="1"/>
  <c r="N279" i="106" s="1"/>
  <c r="N271" i="105"/>
  <c r="N277" i="105" s="1"/>
  <c r="N279" i="105" s="1"/>
  <c r="P5" i="107"/>
  <c r="N271" i="107"/>
  <c r="N277" i="107" s="1"/>
  <c r="N280" i="107" s="1"/>
  <c r="N272" i="103"/>
  <c r="N278" i="103" s="1"/>
  <c r="N280" i="103" s="1"/>
  <c r="N271" i="104"/>
  <c r="N277" i="104" s="1"/>
  <c r="N279" i="104" s="1"/>
  <c r="P5" i="102"/>
  <c r="N270" i="102"/>
  <c r="N276" i="102" s="1"/>
  <c r="N279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8" i="97"/>
  <c r="P32" i="97"/>
  <c r="P48" i="97"/>
  <c r="P72" i="97"/>
  <c r="P101" i="97"/>
  <c r="P121" i="97"/>
  <c r="P153" i="97"/>
  <c r="P179" i="97"/>
  <c r="P206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187" i="97"/>
  <c r="P82" i="77"/>
  <c r="P187" i="77"/>
  <c r="P188" i="77"/>
  <c r="P104" i="77"/>
  <c r="G87" i="77"/>
  <c r="J87" i="77" s="1"/>
  <c r="G235" i="77"/>
  <c r="J235" i="77" s="1"/>
  <c r="G242" i="78"/>
  <c r="J242" i="78" s="1"/>
  <c r="G240" i="77"/>
  <c r="J240" i="77" s="1"/>
  <c r="G241" i="77"/>
  <c r="J241" i="77" s="1"/>
  <c r="G239" i="77"/>
  <c r="J239" i="77" s="1"/>
  <c r="G238" i="77"/>
  <c r="J238" i="77" s="1"/>
  <c r="G237" i="77"/>
  <c r="J237" i="77" s="1"/>
  <c r="G236" i="77"/>
  <c r="J236" i="77" s="1"/>
  <c r="G267" i="77"/>
  <c r="J267" i="77" s="1"/>
  <c r="G174" i="77"/>
  <c r="J174" i="77" s="1"/>
  <c r="G102" i="77"/>
  <c r="J102" i="77" s="1"/>
  <c r="P207" i="95"/>
  <c r="N270" i="95"/>
  <c r="N276" i="95" s="1"/>
  <c r="N279" i="95" s="1"/>
  <c r="P97" i="78"/>
  <c r="N270" i="82"/>
  <c r="N276" i="82" s="1"/>
  <c r="N279" i="82" s="1"/>
  <c r="N270" i="90"/>
  <c r="N276" i="90" s="1"/>
  <c r="N279" i="90" s="1"/>
  <c r="N271" i="79"/>
  <c r="N277" i="79" s="1"/>
  <c r="N280" i="79" s="1"/>
  <c r="N270" i="85"/>
  <c r="N276" i="85" s="1"/>
  <c r="N279" i="85" s="1"/>
  <c r="N271" i="93"/>
  <c r="N277" i="93" s="1"/>
  <c r="N279" i="93" s="1"/>
  <c r="N270" i="101"/>
  <c r="N276" i="101" s="1"/>
  <c r="N278" i="101" s="1"/>
  <c r="N270" i="78"/>
  <c r="N276" i="78" s="1"/>
  <c r="N279" i="78" s="1"/>
  <c r="N270" i="86"/>
  <c r="N276" i="86" s="1"/>
  <c r="N279" i="86" s="1"/>
  <c r="N270" i="89"/>
  <c r="N276" i="89" s="1"/>
  <c r="N278" i="89" s="1"/>
  <c r="N271" i="81"/>
  <c r="N277" i="81" s="1"/>
  <c r="N279" i="81" s="1"/>
  <c r="N270" i="94"/>
  <c r="N276" i="94" s="1"/>
  <c r="N278" i="94" s="1"/>
  <c r="N271" i="83"/>
  <c r="N277" i="83" s="1"/>
  <c r="N280" i="83" s="1"/>
  <c r="N270" i="87"/>
  <c r="N276" i="87" s="1"/>
  <c r="N279" i="87" s="1"/>
  <c r="N270" i="91"/>
  <c r="N276" i="91" s="1"/>
  <c r="N278" i="91" s="1"/>
  <c r="N271" i="99"/>
  <c r="N277" i="99" s="1"/>
  <c r="N279" i="99" s="1"/>
  <c r="N270" i="97"/>
  <c r="N276" i="97" s="1"/>
  <c r="N279" i="97" s="1"/>
  <c r="N270" i="98"/>
  <c r="N276" i="98" s="1"/>
  <c r="N279" i="98" s="1"/>
  <c r="N270" i="80"/>
  <c r="N276" i="80" s="1"/>
  <c r="N278" i="80" s="1"/>
  <c r="N270" i="84"/>
  <c r="N276" i="84" s="1"/>
  <c r="N279" i="84" s="1"/>
  <c r="N270" i="88"/>
  <c r="N276" i="88" s="1"/>
  <c r="N278" i="88" s="1"/>
  <c r="N271" i="92"/>
  <c r="N277" i="92" s="1"/>
  <c r="N280" i="92" s="1"/>
  <c r="N271" i="96"/>
  <c r="N277" i="96" s="1"/>
  <c r="N270" i="100"/>
  <c r="N276" i="100" s="1"/>
  <c r="N279" i="100" s="1"/>
  <c r="P189" i="77"/>
  <c r="P207" i="77"/>
  <c r="P103" i="77"/>
  <c r="P105" i="77"/>
  <c r="P173" i="77"/>
  <c r="P190" i="77"/>
  <c r="P186" i="77"/>
  <c r="G88" i="78" l="1"/>
  <c r="J88" i="78" s="1"/>
  <c r="J260" i="78"/>
  <c r="N281" i="103"/>
  <c r="N279" i="101"/>
  <c r="N280" i="96"/>
  <c r="N278" i="106"/>
  <c r="N280" i="93"/>
  <c r="N278" i="102"/>
  <c r="N279" i="89"/>
  <c r="N278" i="86"/>
  <c r="N280" i="105"/>
  <c r="N279" i="92"/>
  <c r="N279" i="91"/>
  <c r="N278" i="85"/>
  <c r="N279" i="83"/>
  <c r="N280" i="81"/>
  <c r="N280" i="104"/>
  <c r="N280" i="99"/>
  <c r="N279" i="79"/>
  <c r="N278" i="78"/>
  <c r="G186" i="77"/>
  <c r="J186" i="77" s="1"/>
  <c r="N279" i="96"/>
  <c r="N278" i="90"/>
  <c r="N278" i="100"/>
  <c r="N278" i="82"/>
  <c r="N278" i="87"/>
  <c r="N278" i="95"/>
  <c r="N279" i="107"/>
  <c r="N278" i="84"/>
  <c r="N279" i="88"/>
  <c r="N279" i="94"/>
  <c r="N278" i="97"/>
  <c r="N279" i="80"/>
  <c r="N278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G186" i="78" l="1"/>
  <c r="J186" i="78" s="1"/>
  <c r="P135" i="77"/>
  <c r="P136" i="77"/>
  <c r="P134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63" i="8"/>
  <c r="P264" i="8"/>
  <c r="P266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G45" i="77"/>
  <c r="J45" i="77" s="1"/>
  <c r="G60" i="77"/>
  <c r="J60" i="77" s="1"/>
  <c r="G63" i="77"/>
  <c r="J63" i="77" s="1"/>
  <c r="G75" i="77"/>
  <c r="J75" i="77" s="1"/>
  <c r="G94" i="77"/>
  <c r="J94" i="77" s="1"/>
  <c r="G109" i="77"/>
  <c r="J109" i="77" s="1"/>
  <c r="G114" i="77"/>
  <c r="J114" i="77" s="1"/>
  <c r="G129" i="77"/>
  <c r="J129" i="77" s="1"/>
  <c r="G178" i="77"/>
  <c r="J178" i="77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67" i="107"/>
  <c r="R265" i="107"/>
  <c r="R262" i="107"/>
  <c r="R261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66" i="106"/>
  <c r="R265" i="106"/>
  <c r="R261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67" i="105"/>
  <c r="R263" i="105"/>
  <c r="R262" i="105"/>
  <c r="R261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67" i="104"/>
  <c r="R263" i="104"/>
  <c r="R262" i="104"/>
  <c r="R261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68" i="103"/>
  <c r="R266" i="103"/>
  <c r="R262" i="103"/>
  <c r="R261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66" i="102"/>
  <c r="R263" i="102"/>
  <c r="R262" i="102"/>
  <c r="R261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66" i="101"/>
  <c r="R264" i="101"/>
  <c r="R263" i="101"/>
  <c r="R262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67" i="100"/>
  <c r="R266" i="100"/>
  <c r="R265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67" i="99"/>
  <c r="R263" i="99"/>
  <c r="R262" i="99"/>
  <c r="R261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66" i="98"/>
  <c r="R262" i="98"/>
  <c r="R261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66" i="97"/>
  <c r="R262" i="97"/>
  <c r="R261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67" i="95"/>
  <c r="R266" i="95"/>
  <c r="R265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66" i="94"/>
  <c r="R262" i="94"/>
  <c r="R261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67" i="93"/>
  <c r="R265" i="93"/>
  <c r="R262" i="93"/>
  <c r="R261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67" i="92"/>
  <c r="R263" i="92"/>
  <c r="R262" i="92"/>
  <c r="R261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67" i="91"/>
  <c r="R265" i="91"/>
  <c r="R261" i="91"/>
  <c r="R260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66" i="90"/>
  <c r="R262" i="90"/>
  <c r="R261" i="90"/>
  <c r="R260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66" i="89"/>
  <c r="R263" i="89"/>
  <c r="R262" i="89"/>
  <c r="R261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67" i="88"/>
  <c r="R263" i="88"/>
  <c r="R262" i="88"/>
  <c r="R261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66" i="87"/>
  <c r="R265" i="87"/>
  <c r="R261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66" i="86"/>
  <c r="R262" i="86"/>
  <c r="R261" i="86"/>
  <c r="R260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66" i="85"/>
  <c r="R262" i="85"/>
  <c r="R261" i="85"/>
  <c r="R260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67" i="84"/>
  <c r="R266" i="84"/>
  <c r="R265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67" i="83"/>
  <c r="R263" i="83"/>
  <c r="R262" i="83"/>
  <c r="R261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67" i="81"/>
  <c r="R263" i="81"/>
  <c r="R262" i="81"/>
  <c r="R261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AB8" i="8"/>
  <c r="R86" i="80"/>
  <c r="R137" i="80"/>
  <c r="R176" i="80"/>
  <c r="R101" i="80"/>
  <c r="R100" i="80"/>
  <c r="R99" i="80"/>
  <c r="R90" i="80"/>
  <c r="R38" i="80"/>
  <c r="R89" i="80"/>
  <c r="R124" i="80"/>
  <c r="R76" i="80"/>
  <c r="R266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67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66" i="78"/>
  <c r="R264" i="78"/>
  <c r="R263" i="78"/>
  <c r="R262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66" i="77"/>
  <c r="M266" i="77"/>
  <c r="R264" i="77"/>
  <c r="M264" i="77"/>
  <c r="M263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69" i="74"/>
  <c r="R60" i="74"/>
  <c r="R63" i="74"/>
  <c r="M63" i="74"/>
  <c r="P63" i="74" s="1"/>
  <c r="M169" i="74"/>
  <c r="P169" i="74" s="1"/>
  <c r="R169" i="74"/>
  <c r="G94" i="78" l="1"/>
  <c r="J94" i="78" s="1"/>
  <c r="G75" i="78"/>
  <c r="J75" i="78" s="1"/>
  <c r="G60" i="78"/>
  <c r="J60" i="78" s="1"/>
  <c r="G178" i="78"/>
  <c r="J178" i="78" s="1"/>
  <c r="G45" i="78"/>
  <c r="J45" i="78" s="1"/>
  <c r="P6" i="77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70" i="77"/>
  <c r="N276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64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63" i="77"/>
  <c r="P266" i="77"/>
  <c r="P176" i="77"/>
  <c r="R268" i="78"/>
  <c r="R268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8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124" i="77"/>
  <c r="P90" i="77"/>
  <c r="P100" i="77"/>
  <c r="R269" i="79"/>
  <c r="R269" i="81"/>
  <c r="R268" i="85"/>
  <c r="R268" i="97"/>
  <c r="R268" i="86"/>
  <c r="R268" i="84"/>
  <c r="R268" i="88"/>
  <c r="R268" i="90"/>
  <c r="R268" i="98"/>
  <c r="R268" i="87"/>
  <c r="R269" i="96"/>
  <c r="R269" i="107"/>
  <c r="P8" i="8"/>
  <c r="R269" i="99"/>
  <c r="R268" i="101"/>
  <c r="R268" i="102"/>
  <c r="R268" i="100"/>
  <c r="R269" i="104"/>
  <c r="R270" i="103"/>
  <c r="R269" i="105"/>
  <c r="R268" i="106"/>
  <c r="R268" i="89"/>
  <c r="R268" i="91"/>
  <c r="R269" i="92"/>
  <c r="R269" i="93"/>
  <c r="R268" i="94"/>
  <c r="R268" i="95"/>
  <c r="R268" i="82"/>
  <c r="R269" i="83"/>
  <c r="R35" i="74"/>
  <c r="G45" i="79" l="1"/>
  <c r="J45" i="79" s="1"/>
  <c r="G178" i="79"/>
  <c r="J178" i="79" s="1"/>
  <c r="G60" i="79"/>
  <c r="J60" i="79" s="1"/>
  <c r="G75" i="79"/>
  <c r="J75" i="79" s="1"/>
  <c r="G94" i="79"/>
  <c r="J94" i="79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79" i="77"/>
  <c r="N278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E60" i="82" s="1"/>
  <c r="G178" i="81"/>
  <c r="J178" i="81" s="1"/>
  <c r="E178" i="82" s="1"/>
  <c r="G45" i="81"/>
  <c r="J45" i="81" s="1"/>
  <c r="E45" i="82" s="1"/>
  <c r="G75" i="81"/>
  <c r="J75" i="81" s="1"/>
  <c r="E75" i="82" s="1"/>
  <c r="G94" i="81"/>
  <c r="J94" i="81" s="1"/>
  <c r="E94" i="82" s="1"/>
  <c r="G169" i="79"/>
  <c r="J169" i="79" s="1"/>
  <c r="G12" i="77"/>
  <c r="J12" i="77" s="1"/>
  <c r="M229" i="74"/>
  <c r="P229" i="74" s="1"/>
  <c r="R229" i="74"/>
  <c r="G63" i="81" l="1"/>
  <c r="J63" i="81" s="1"/>
  <c r="E63" i="82" s="1"/>
  <c r="G35" i="81"/>
  <c r="J35" i="81" s="1"/>
  <c r="E35" i="82" s="1"/>
  <c r="G45" i="82"/>
  <c r="J45" i="82" s="1"/>
  <c r="E45" i="83" s="1"/>
  <c r="G178" i="82"/>
  <c r="J178" i="82" s="1"/>
  <c r="E178" i="83" s="1"/>
  <c r="G114" i="81"/>
  <c r="J114" i="81" s="1"/>
  <c r="E114" i="82" s="1"/>
  <c r="G129" i="81"/>
  <c r="J129" i="81" s="1"/>
  <c r="E129" i="82" s="1"/>
  <c r="G75" i="82"/>
  <c r="J75" i="82" s="1"/>
  <c r="G94" i="82"/>
  <c r="J94" i="82" s="1"/>
  <c r="G109" i="81"/>
  <c r="J109" i="81" s="1"/>
  <c r="E109" i="82" s="1"/>
  <c r="G60" i="82"/>
  <c r="J60" i="82" s="1"/>
  <c r="E60" i="83" s="1"/>
  <c r="G12" i="78"/>
  <c r="J12" i="78" s="1"/>
  <c r="E94" i="83" l="1"/>
  <c r="G94" i="83" s="1"/>
  <c r="J94" i="83" s="1"/>
  <c r="E94" i="84" s="1"/>
  <c r="G94" i="84" s="1"/>
  <c r="J94" i="84" s="1"/>
  <c r="E94" i="85" s="1"/>
  <c r="G94" i="85" s="1"/>
  <c r="J94" i="85" s="1"/>
  <c r="E94" i="86" s="1"/>
  <c r="E75" i="83"/>
  <c r="G75" i="83" s="1"/>
  <c r="J75" i="83" s="1"/>
  <c r="E75" i="84" s="1"/>
  <c r="G75" i="84" s="1"/>
  <c r="J75" i="84" s="1"/>
  <c r="G178" i="83"/>
  <c r="J178" i="83" s="1"/>
  <c r="G114" i="82"/>
  <c r="J114" i="82" s="1"/>
  <c r="E114" i="83" s="1"/>
  <c r="G45" i="83"/>
  <c r="J45" i="83" s="1"/>
  <c r="E45" i="84" s="1"/>
  <c r="G129" i="82"/>
  <c r="J129" i="82" s="1"/>
  <c r="E129" i="83" s="1"/>
  <c r="G60" i="83"/>
  <c r="J60" i="83" s="1"/>
  <c r="G109" i="82"/>
  <c r="J109" i="82" s="1"/>
  <c r="E109" i="83" s="1"/>
  <c r="G35" i="82"/>
  <c r="J35" i="82" s="1"/>
  <c r="E35" i="83" s="1"/>
  <c r="G63" i="82"/>
  <c r="J63" i="82" s="1"/>
  <c r="E63" i="83" s="1"/>
  <c r="G12" i="79"/>
  <c r="J12" i="79" s="1"/>
  <c r="R214" i="74"/>
  <c r="M214" i="74"/>
  <c r="P214" i="74" s="1"/>
  <c r="R133" i="74"/>
  <c r="M133" i="74"/>
  <c r="P133" i="74" s="1"/>
  <c r="E75" i="85" l="1"/>
  <c r="G75" i="85" s="1"/>
  <c r="J75" i="85" s="1"/>
  <c r="E75" i="86" s="1"/>
  <c r="G75" i="86" s="1"/>
  <c r="J75" i="86" s="1"/>
  <c r="E75" i="87" s="1"/>
  <c r="G75" i="87" s="1"/>
  <c r="J75" i="87" s="1"/>
  <c r="E75" i="88" s="1"/>
  <c r="G75" i="88" s="1"/>
  <c r="J75" i="88" s="1"/>
  <c r="G94" i="86"/>
  <c r="J94" i="86" s="1"/>
  <c r="E60" i="84"/>
  <c r="G60" i="84" s="1"/>
  <c r="J60" i="84" s="1"/>
  <c r="E60" i="85" s="1"/>
  <c r="G60" i="85" s="1"/>
  <c r="J60" i="85" s="1"/>
  <c r="E60" i="86" s="1"/>
  <c r="E178" i="84"/>
  <c r="G178" i="84" s="1"/>
  <c r="J178" i="84" s="1"/>
  <c r="E178" i="85" s="1"/>
  <c r="G178" i="85" s="1"/>
  <c r="J178" i="85" s="1"/>
  <c r="E178" i="86" s="1"/>
  <c r="G109" i="83"/>
  <c r="J109" i="83" s="1"/>
  <c r="E109" i="84" s="1"/>
  <c r="G35" i="83"/>
  <c r="J35" i="83" s="1"/>
  <c r="E35" i="84" s="1"/>
  <c r="G45" i="84"/>
  <c r="J45" i="84" s="1"/>
  <c r="E45" i="85" s="1"/>
  <c r="G129" i="83"/>
  <c r="J129" i="83" s="1"/>
  <c r="E129" i="84" s="1"/>
  <c r="G114" i="83"/>
  <c r="J114" i="83" s="1"/>
  <c r="E114" i="84" s="1"/>
  <c r="G63" i="83"/>
  <c r="J63" i="83" s="1"/>
  <c r="E63" i="84" s="1"/>
  <c r="G94" i="89"/>
  <c r="J94" i="89" s="1"/>
  <c r="E94" i="87" l="1"/>
  <c r="G94" i="87" s="1"/>
  <c r="J94" i="87" s="1"/>
  <c r="E94" i="88" s="1"/>
  <c r="G94" i="88" s="1"/>
  <c r="J94" i="88" s="1"/>
  <c r="G178" i="86"/>
  <c r="J178" i="86" s="1"/>
  <c r="G60" i="86"/>
  <c r="J60" i="86" s="1"/>
  <c r="G114" i="84"/>
  <c r="J114" i="84" s="1"/>
  <c r="G45" i="85"/>
  <c r="J45" i="85" s="1"/>
  <c r="E45" i="86" s="1"/>
  <c r="G35" i="84"/>
  <c r="J35" i="84" s="1"/>
  <c r="E35" i="85" s="1"/>
  <c r="G63" i="84"/>
  <c r="J63" i="84" s="1"/>
  <c r="E63" i="85" s="1"/>
  <c r="G129" i="84"/>
  <c r="J129" i="84" s="1"/>
  <c r="E129" i="85" s="1"/>
  <c r="G109" i="84"/>
  <c r="J109" i="84" s="1"/>
  <c r="G94" i="90"/>
  <c r="J94" i="90" s="1"/>
  <c r="G60" i="91"/>
  <c r="J60" i="91" s="1"/>
  <c r="G178" i="91"/>
  <c r="J178" i="91" s="1"/>
  <c r="G75" i="89"/>
  <c r="J75" i="89" s="1"/>
  <c r="G12" i="81"/>
  <c r="J12" i="81" s="1"/>
  <c r="E12" i="82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63" i="74"/>
  <c r="R264" i="74"/>
  <c r="R266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114" i="85" l="1"/>
  <c r="J114" i="85" s="1"/>
  <c r="E114" i="86" s="1"/>
  <c r="G114" i="86" s="1"/>
  <c r="J114" i="86" s="1"/>
  <c r="E114" i="85"/>
  <c r="G60" i="87"/>
  <c r="J60" i="87" s="1"/>
  <c r="E60" i="88" s="1"/>
  <c r="G60" i="88" s="1"/>
  <c r="J60" i="88" s="1"/>
  <c r="G60" i="89" s="1"/>
  <c r="J60" i="89" s="1"/>
  <c r="G60" i="90" s="1"/>
  <c r="J60" i="90" s="1"/>
  <c r="E60" i="87"/>
  <c r="G178" i="87"/>
  <c r="J178" i="87" s="1"/>
  <c r="E178" i="88" s="1"/>
  <c r="G178" i="88" s="1"/>
  <c r="J178" i="88" s="1"/>
  <c r="G178" i="89" s="1"/>
  <c r="J178" i="89" s="1"/>
  <c r="G178" i="90" s="1"/>
  <c r="J178" i="90" s="1"/>
  <c r="E178" i="87"/>
  <c r="E109" i="85"/>
  <c r="G109" i="85" s="1"/>
  <c r="J109" i="85" s="1"/>
  <c r="E109" i="86" s="1"/>
  <c r="G109" i="86" s="1"/>
  <c r="J109" i="86" s="1"/>
  <c r="G45" i="86"/>
  <c r="J45" i="86" s="1"/>
  <c r="G129" i="85"/>
  <c r="J129" i="85" s="1"/>
  <c r="E129" i="86" s="1"/>
  <c r="G63" i="85"/>
  <c r="J63" i="85" s="1"/>
  <c r="E63" i="86" s="1"/>
  <c r="G35" i="85"/>
  <c r="J35" i="85" s="1"/>
  <c r="E35" i="86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J229" i="77" s="1"/>
  <c r="G12" i="82"/>
  <c r="J12" i="82" s="1"/>
  <c r="E12" i="83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63" i="74"/>
  <c r="M264" i="74"/>
  <c r="M266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114" i="87" l="1"/>
  <c r="G114" i="87" s="1"/>
  <c r="J114" i="87" s="1"/>
  <c r="E114" i="88" s="1"/>
  <c r="G114" i="88" s="1"/>
  <c r="J114" i="88" s="1"/>
  <c r="G114" i="89" s="1"/>
  <c r="J114" i="89" s="1"/>
  <c r="G114" i="90" s="1"/>
  <c r="J114" i="90" s="1"/>
  <c r="E109" i="87"/>
  <c r="G109" i="87" s="1"/>
  <c r="J109" i="87" s="1"/>
  <c r="E109" i="88" s="1"/>
  <c r="G109" i="88" s="1"/>
  <c r="J109" i="88" s="1"/>
  <c r="G109" i="89" s="1"/>
  <c r="J109" i="89" s="1"/>
  <c r="G109" i="90" s="1"/>
  <c r="J109" i="90" s="1"/>
  <c r="E45" i="87"/>
  <c r="G45" i="87" s="1"/>
  <c r="J45" i="87" s="1"/>
  <c r="E45" i="88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G63" i="86"/>
  <c r="J63" i="86" s="1"/>
  <c r="G129" i="86"/>
  <c r="J129" i="86" s="1"/>
  <c r="G237" i="78"/>
  <c r="J237" i="78" s="1"/>
  <c r="G35" i="86"/>
  <c r="J35" i="86" s="1"/>
  <c r="G229" i="78"/>
  <c r="J229" i="78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E45" i="95" s="1"/>
  <c r="G12" i="83"/>
  <c r="J12" i="83" s="1"/>
  <c r="E12" i="84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64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63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66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129" i="87" l="1"/>
  <c r="J129" i="87" s="1"/>
  <c r="E129" i="88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E129" i="87"/>
  <c r="E35" i="87"/>
  <c r="G35" i="87" s="1"/>
  <c r="J35" i="87" s="1"/>
  <c r="E35" i="88" s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E35" i="95" s="1"/>
  <c r="G35" i="95" s="1"/>
  <c r="J35" i="95" s="1"/>
  <c r="E35" i="96" s="1"/>
  <c r="E63" i="87"/>
  <c r="G63" i="87" s="1"/>
  <c r="J63" i="87" s="1"/>
  <c r="E63" i="88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G237" i="79"/>
  <c r="J237" i="79" s="1"/>
  <c r="G229" i="79"/>
  <c r="J229" i="79" s="1"/>
  <c r="G129" i="94"/>
  <c r="J129" i="94" s="1"/>
  <c r="E129" i="95" s="1"/>
  <c r="G45" i="95"/>
  <c r="J45" i="95" s="1"/>
  <c r="E45" i="96" s="1"/>
  <c r="G94" i="93"/>
  <c r="J94" i="93" s="1"/>
  <c r="G178" i="94"/>
  <c r="J178" i="94" s="1"/>
  <c r="E178" i="95" s="1"/>
  <c r="G63" i="94"/>
  <c r="J63" i="94" s="1"/>
  <c r="E63" i="95" s="1"/>
  <c r="G109" i="93"/>
  <c r="J109" i="93" s="1"/>
  <c r="G75" i="92"/>
  <c r="J75" i="92" s="1"/>
  <c r="G60" i="94"/>
  <c r="J60" i="94" s="1"/>
  <c r="E60" i="95" s="1"/>
  <c r="G114" i="93"/>
  <c r="J114" i="93" s="1"/>
  <c r="G12" i="84"/>
  <c r="J12" i="84" s="1"/>
  <c r="E12" i="85" s="1"/>
  <c r="G60" i="95" l="1"/>
  <c r="J60" i="95" s="1"/>
  <c r="E60" i="96" s="1"/>
  <c r="G114" i="94"/>
  <c r="J114" i="94" s="1"/>
  <c r="E114" i="95" s="1"/>
  <c r="G178" i="95"/>
  <c r="J178" i="95" s="1"/>
  <c r="E178" i="96" s="1"/>
  <c r="G94" i="94"/>
  <c r="J94" i="94" s="1"/>
  <c r="E94" i="95" s="1"/>
  <c r="G169" i="90"/>
  <c r="J169" i="90" s="1"/>
  <c r="G35" i="96"/>
  <c r="J35" i="96" s="1"/>
  <c r="E35" i="97" s="1"/>
  <c r="G75" i="93"/>
  <c r="J75" i="93" s="1"/>
  <c r="G109" i="94"/>
  <c r="J109" i="94" s="1"/>
  <c r="E109" i="95" s="1"/>
  <c r="G45" i="96"/>
  <c r="J45" i="96" s="1"/>
  <c r="E45" i="97" s="1"/>
  <c r="G63" i="95"/>
  <c r="J63" i="95" s="1"/>
  <c r="E63" i="96" s="1"/>
  <c r="G129" i="95"/>
  <c r="J129" i="95" s="1"/>
  <c r="E129" i="96" s="1"/>
  <c r="G12" i="85"/>
  <c r="J12" i="85" s="1"/>
  <c r="E12" i="86" s="1"/>
  <c r="G229" i="81" l="1"/>
  <c r="J229" i="81" s="1"/>
  <c r="E229" i="82" s="1"/>
  <c r="G237" i="81"/>
  <c r="J237" i="81" s="1"/>
  <c r="E237" i="82" s="1"/>
  <c r="G12" i="86"/>
  <c r="J12" i="86" s="1"/>
  <c r="G35" i="97"/>
  <c r="J35" i="97" s="1"/>
  <c r="E35" i="98" s="1"/>
  <c r="G169" i="91"/>
  <c r="J169" i="91" s="1"/>
  <c r="G63" i="96"/>
  <c r="J63" i="96" s="1"/>
  <c r="E63" i="97" s="1"/>
  <c r="G75" i="94"/>
  <c r="J75" i="94" s="1"/>
  <c r="E75" i="95" s="1"/>
  <c r="G129" i="96"/>
  <c r="J129" i="96" s="1"/>
  <c r="E129" i="97" s="1"/>
  <c r="G94" i="95"/>
  <c r="J94" i="95" s="1"/>
  <c r="E94" i="96" s="1"/>
  <c r="G178" i="96"/>
  <c r="J178" i="96" s="1"/>
  <c r="E178" i="97" s="1"/>
  <c r="G45" i="97"/>
  <c r="J45" i="97" s="1"/>
  <c r="E45" i="98" s="1"/>
  <c r="G114" i="95"/>
  <c r="J114" i="95" s="1"/>
  <c r="E114" i="96" s="1"/>
  <c r="G109" i="95"/>
  <c r="J109" i="95" s="1"/>
  <c r="E109" i="96" s="1"/>
  <c r="G60" i="96"/>
  <c r="J60" i="96" s="1"/>
  <c r="E60" i="97" s="1"/>
  <c r="G9" i="74"/>
  <c r="J9" i="74" s="1"/>
  <c r="G11" i="74"/>
  <c r="J11" i="74" s="1"/>
  <c r="G10" i="74"/>
  <c r="J10" i="74" s="1"/>
  <c r="E12" i="87" l="1"/>
  <c r="G12" i="87" s="1"/>
  <c r="J12" i="87" s="1"/>
  <c r="E12" i="88" s="1"/>
  <c r="G12" i="88" s="1"/>
  <c r="J12" i="88" s="1"/>
  <c r="G12" i="89" s="1"/>
  <c r="J12" i="89" s="1"/>
  <c r="G229" i="82"/>
  <c r="J229" i="82" s="1"/>
  <c r="E229" i="83" s="1"/>
  <c r="G237" i="82"/>
  <c r="J237" i="82" s="1"/>
  <c r="E237" i="83" s="1"/>
  <c r="G11" i="77"/>
  <c r="J11" i="77" s="1"/>
  <c r="G129" i="97"/>
  <c r="J129" i="97" s="1"/>
  <c r="E129" i="98" s="1"/>
  <c r="G109" i="96"/>
  <c r="J109" i="96" s="1"/>
  <c r="E109" i="97" s="1"/>
  <c r="G75" i="95"/>
  <c r="J75" i="95" s="1"/>
  <c r="E75" i="96" s="1"/>
  <c r="G114" i="96"/>
  <c r="J114" i="96" s="1"/>
  <c r="E114" i="97" s="1"/>
  <c r="G63" i="97"/>
  <c r="J63" i="97" s="1"/>
  <c r="E63" i="98" s="1"/>
  <c r="G35" i="98"/>
  <c r="J35" i="98" s="1"/>
  <c r="E35" i="99" s="1"/>
  <c r="G45" i="98"/>
  <c r="J45" i="98" s="1"/>
  <c r="E45" i="99" s="1"/>
  <c r="G226" i="77"/>
  <c r="J226" i="77" s="1"/>
  <c r="G213" i="77"/>
  <c r="J213" i="77" s="1"/>
  <c r="G152" i="77"/>
  <c r="J152" i="77" s="1"/>
  <c r="G151" i="77"/>
  <c r="J151" i="77" s="1"/>
  <c r="G206" i="77"/>
  <c r="J206" i="77" s="1"/>
  <c r="G231" i="77"/>
  <c r="J231" i="77" s="1"/>
  <c r="G205" i="77"/>
  <c r="J205" i="77" s="1"/>
  <c r="G127" i="77"/>
  <c r="J127" i="77" s="1"/>
  <c r="G83" i="77"/>
  <c r="J83" i="77" s="1"/>
  <c r="G60" i="97"/>
  <c r="J60" i="97" s="1"/>
  <c r="E60" i="98" s="1"/>
  <c r="G178" i="97"/>
  <c r="J178" i="97" s="1"/>
  <c r="E178" i="98" s="1"/>
  <c r="G39" i="77"/>
  <c r="J39" i="77" s="1"/>
  <c r="G153" i="77"/>
  <c r="J153" i="77" s="1"/>
  <c r="G193" i="77"/>
  <c r="J193" i="77" s="1"/>
  <c r="G177" i="77"/>
  <c r="J177" i="77" s="1"/>
  <c r="G208" i="77"/>
  <c r="J208" i="77" s="1"/>
  <c r="G155" i="77"/>
  <c r="J155" i="77" s="1"/>
  <c r="G194" i="77"/>
  <c r="J194" i="77" s="1"/>
  <c r="G94" i="96"/>
  <c r="J94" i="96" s="1"/>
  <c r="E94" i="97" s="1"/>
  <c r="G169" i="92"/>
  <c r="J169" i="92" s="1"/>
  <c r="G181" i="77"/>
  <c r="J181" i="77" s="1"/>
  <c r="G84" i="77"/>
  <c r="J84" i="77" s="1"/>
  <c r="G126" i="77"/>
  <c r="J126" i="77" s="1"/>
  <c r="G125" i="77"/>
  <c r="J125" i="77" s="1"/>
  <c r="G148" i="77"/>
  <c r="J148" i="77" s="1"/>
  <c r="G9" i="77"/>
  <c r="J9" i="77" s="1"/>
  <c r="G10" i="77"/>
  <c r="J10" i="77" s="1"/>
  <c r="G152" i="78" l="1"/>
  <c r="J152" i="78" s="1"/>
  <c r="G148" i="78"/>
  <c r="J148" i="78" s="1"/>
  <c r="G83" i="78"/>
  <c r="J83" i="78" s="1"/>
  <c r="G213" i="78"/>
  <c r="J213" i="78" s="1"/>
  <c r="G155" i="78"/>
  <c r="J155" i="78" s="1"/>
  <c r="G126" i="78"/>
  <c r="J126" i="78" s="1"/>
  <c r="G177" i="78"/>
  <c r="J177" i="78" s="1"/>
  <c r="G205" i="78"/>
  <c r="J205" i="78" s="1"/>
  <c r="G84" i="78"/>
  <c r="J84" i="78" s="1"/>
  <c r="G181" i="78"/>
  <c r="J181" i="78" s="1"/>
  <c r="G153" i="78"/>
  <c r="J153" i="78" s="1"/>
  <c r="G206" i="78"/>
  <c r="J206" i="78" s="1"/>
  <c r="G231" i="78"/>
  <c r="J231" i="78" s="1"/>
  <c r="G239" i="78"/>
  <c r="J239" i="78" s="1"/>
  <c r="G229" i="83"/>
  <c r="J229" i="83" s="1"/>
  <c r="E229" i="84" s="1"/>
  <c r="G237" i="83"/>
  <c r="J237" i="83" s="1"/>
  <c r="E237" i="84" s="1"/>
  <c r="G12" i="90"/>
  <c r="J12" i="9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114" i="97"/>
  <c r="J114" i="97" s="1"/>
  <c r="E114" i="98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E94" i="98" s="1"/>
  <c r="G178" i="98"/>
  <c r="J178" i="98" s="1"/>
  <c r="E178" i="99" s="1"/>
  <c r="G45" i="99"/>
  <c r="J45" i="99" s="1"/>
  <c r="E45" i="100" s="1"/>
  <c r="G75" i="96"/>
  <c r="J75" i="96" s="1"/>
  <c r="E75" i="97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E35" i="100" s="1"/>
  <c r="G109" i="97"/>
  <c r="J109" i="97" s="1"/>
  <c r="E109" i="98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E60" i="99" s="1"/>
  <c r="G157" i="77"/>
  <c r="J157" i="77" s="1"/>
  <c r="G63" i="98"/>
  <c r="J63" i="98" s="1"/>
  <c r="E63" i="99" s="1"/>
  <c r="G129" i="98"/>
  <c r="J129" i="98" s="1"/>
  <c r="E129" i="99" s="1"/>
  <c r="G10" i="78"/>
  <c r="J10" i="78" s="1"/>
  <c r="G11" i="78"/>
  <c r="J11" i="78" s="1"/>
  <c r="G9" i="78"/>
  <c r="J9" i="78" s="1"/>
  <c r="G205" i="79" l="1"/>
  <c r="J205" i="79" s="1"/>
  <c r="G177" i="79"/>
  <c r="J177" i="79" s="1"/>
  <c r="G126" i="79"/>
  <c r="J126" i="79" s="1"/>
  <c r="G155" i="79"/>
  <c r="J155" i="79" s="1"/>
  <c r="G206" i="79"/>
  <c r="J206" i="79" s="1"/>
  <c r="G213" i="79"/>
  <c r="J213" i="79" s="1"/>
  <c r="G153" i="79"/>
  <c r="J153" i="79" s="1"/>
  <c r="G83" i="79"/>
  <c r="J83" i="79" s="1"/>
  <c r="G181" i="79"/>
  <c r="J181" i="79" s="1"/>
  <c r="G148" i="79"/>
  <c r="J148" i="79" s="1"/>
  <c r="G84" i="79"/>
  <c r="J84" i="79" s="1"/>
  <c r="G152" i="79"/>
  <c r="J152" i="79" s="1"/>
  <c r="G239" i="79"/>
  <c r="J239" i="79" s="1"/>
  <c r="G231" i="79"/>
  <c r="J231" i="79" s="1"/>
  <c r="G240" i="78"/>
  <c r="J240" i="78" s="1"/>
  <c r="G241" i="78"/>
  <c r="J241" i="78" s="1"/>
  <c r="G229" i="84"/>
  <c r="J229" i="84" s="1"/>
  <c r="G237" i="84"/>
  <c r="J237" i="84" s="1"/>
  <c r="E237" i="85" s="1"/>
  <c r="G226" i="79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E128" i="79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E75" i="98" s="1"/>
  <c r="G109" i="98"/>
  <c r="J109" i="98" s="1"/>
  <c r="E109" i="99" s="1"/>
  <c r="G45" i="100"/>
  <c r="J45" i="100" s="1"/>
  <c r="E45" i="101" s="1"/>
  <c r="G63" i="99"/>
  <c r="J63" i="99" s="1"/>
  <c r="E63" i="100" s="1"/>
  <c r="G60" i="99"/>
  <c r="J60" i="99" s="1"/>
  <c r="E60" i="100" s="1"/>
  <c r="G35" i="100"/>
  <c r="J35" i="100" s="1"/>
  <c r="E35" i="101" s="1"/>
  <c r="G178" i="99"/>
  <c r="J178" i="99" s="1"/>
  <c r="E178" i="100" s="1"/>
  <c r="G129" i="99"/>
  <c r="J129" i="99" s="1"/>
  <c r="E129" i="100" s="1"/>
  <c r="G94" i="98"/>
  <c r="J94" i="98" s="1"/>
  <c r="E94" i="99" s="1"/>
  <c r="G114" i="98"/>
  <c r="J114" i="98" s="1"/>
  <c r="E114" i="99" s="1"/>
  <c r="G169" i="94"/>
  <c r="J169" i="94" s="1"/>
  <c r="E169" i="95" s="1"/>
  <c r="G206" i="81"/>
  <c r="J206" i="81" s="1"/>
  <c r="E206" i="82" s="1"/>
  <c r="G181" i="81"/>
  <c r="J181" i="81" s="1"/>
  <c r="E181" i="82" s="1"/>
  <c r="G152" i="81"/>
  <c r="J152" i="81" s="1"/>
  <c r="E152" i="82" s="1"/>
  <c r="G213" i="81"/>
  <c r="J213" i="81" s="1"/>
  <c r="E213" i="82" s="1"/>
  <c r="G155" i="81"/>
  <c r="J155" i="81" s="1"/>
  <c r="E155" i="82" s="1"/>
  <c r="G11" i="79"/>
  <c r="J11" i="79" s="1"/>
  <c r="G84" i="81"/>
  <c r="J84" i="81" s="1"/>
  <c r="E84" i="82" s="1"/>
  <c r="G9" i="79"/>
  <c r="J9" i="79" s="1"/>
  <c r="G83" i="81"/>
  <c r="J83" i="81" s="1"/>
  <c r="E83" i="82" s="1"/>
  <c r="G126" i="81"/>
  <c r="J126" i="81" s="1"/>
  <c r="E126" i="82" s="1"/>
  <c r="G10" i="79"/>
  <c r="J10" i="79" s="1"/>
  <c r="G205" i="81"/>
  <c r="J205" i="81" s="1"/>
  <c r="E205" i="82" s="1"/>
  <c r="G148" i="81"/>
  <c r="J148" i="81" s="1"/>
  <c r="E148" i="82" s="1"/>
  <c r="G153" i="81"/>
  <c r="J153" i="81" s="1"/>
  <c r="E153" i="82" s="1"/>
  <c r="G177" i="81"/>
  <c r="J177" i="81" s="1"/>
  <c r="E177" i="82" s="1"/>
  <c r="G237" i="85" l="1"/>
  <c r="J237" i="85" s="1"/>
  <c r="E237" i="86" s="1"/>
  <c r="E229" i="85"/>
  <c r="G229" i="85"/>
  <c r="J229" i="85" s="1"/>
  <c r="E229" i="86" s="1"/>
  <c r="G240" i="79"/>
  <c r="J240" i="79" s="1"/>
  <c r="G241" i="79"/>
  <c r="J241" i="79" s="1"/>
  <c r="G231" i="81"/>
  <c r="J231" i="81" s="1"/>
  <c r="E231" i="82" s="1"/>
  <c r="G239" i="81"/>
  <c r="J239" i="81" s="1"/>
  <c r="G151" i="81"/>
  <c r="J151" i="81" s="1"/>
  <c r="G203" i="79"/>
  <c r="J203" i="79" s="1"/>
  <c r="G12" i="92"/>
  <c r="J12" i="92" s="1"/>
  <c r="G208" i="81"/>
  <c r="J208" i="81" s="1"/>
  <c r="G197" i="79"/>
  <c r="J197" i="79" s="1"/>
  <c r="G211" i="79"/>
  <c r="J211" i="79" s="1"/>
  <c r="G156" i="79"/>
  <c r="J156" i="79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E129" i="101" s="1"/>
  <c r="G75" i="98"/>
  <c r="J75" i="98" s="1"/>
  <c r="E75" i="99" s="1"/>
  <c r="G169" i="95"/>
  <c r="J169" i="95" s="1"/>
  <c r="E169" i="96" s="1"/>
  <c r="G60" i="100"/>
  <c r="J60" i="100" s="1"/>
  <c r="E60" i="101" s="1"/>
  <c r="G109" i="99"/>
  <c r="J109" i="99" s="1"/>
  <c r="E109" i="100" s="1"/>
  <c r="G178" i="100"/>
  <c r="J178" i="100" s="1"/>
  <c r="E178" i="101" s="1"/>
  <c r="G35" i="101"/>
  <c r="J35" i="101" s="1"/>
  <c r="E35" i="102" s="1"/>
  <c r="G114" i="99"/>
  <c r="J114" i="99" s="1"/>
  <c r="E114" i="100" s="1"/>
  <c r="G63" i="100"/>
  <c r="J63" i="100" s="1"/>
  <c r="E63" i="101" s="1"/>
  <c r="G94" i="99"/>
  <c r="J94" i="99" s="1"/>
  <c r="E94" i="100" s="1"/>
  <c r="G45" i="101"/>
  <c r="J45" i="101" s="1"/>
  <c r="E45" i="102" s="1"/>
  <c r="G83" i="82"/>
  <c r="J83" i="82" s="1"/>
  <c r="E83" i="83" s="1"/>
  <c r="G148" i="82"/>
  <c r="J148" i="82" s="1"/>
  <c r="E148" i="83" s="1"/>
  <c r="G181" i="82"/>
  <c r="J181" i="82" s="1"/>
  <c r="E181" i="83" s="1"/>
  <c r="G177" i="82"/>
  <c r="J177" i="82" s="1"/>
  <c r="E177" i="83" s="1"/>
  <c r="G205" i="82"/>
  <c r="J205" i="82" s="1"/>
  <c r="E205" i="83" s="1"/>
  <c r="G126" i="82"/>
  <c r="J126" i="82" s="1"/>
  <c r="E126" i="83" s="1"/>
  <c r="G155" i="82"/>
  <c r="J155" i="82" s="1"/>
  <c r="E155" i="83" s="1"/>
  <c r="G206" i="82"/>
  <c r="J206" i="82" s="1"/>
  <c r="E206" i="83" s="1"/>
  <c r="G84" i="82"/>
  <c r="J84" i="82" s="1"/>
  <c r="E84" i="83" s="1"/>
  <c r="G213" i="82"/>
  <c r="J213" i="82" s="1"/>
  <c r="E213" i="83" s="1"/>
  <c r="G153" i="82"/>
  <c r="J153" i="82" s="1"/>
  <c r="E153" i="83" s="1"/>
  <c r="G152" i="82"/>
  <c r="J152" i="82" s="1"/>
  <c r="E152" i="83" s="1"/>
  <c r="N275" i="74"/>
  <c r="N272" i="74"/>
  <c r="M5" i="74"/>
  <c r="N270" i="74" s="1"/>
  <c r="G229" i="86" l="1"/>
  <c r="J229" i="86" s="1"/>
  <c r="E239" i="82"/>
  <c r="G239" i="82" s="1"/>
  <c r="J239" i="82" s="1"/>
  <c r="E151" i="82"/>
  <c r="G151" i="82" s="1"/>
  <c r="J151" i="82" s="1"/>
  <c r="E151" i="83" s="1"/>
  <c r="E208" i="82"/>
  <c r="G208" i="82" s="1"/>
  <c r="J208" i="82" s="1"/>
  <c r="E208" i="83" s="1"/>
  <c r="G208" i="83" s="1"/>
  <c r="J208" i="83" s="1"/>
  <c r="E208" i="84" s="1"/>
  <c r="G237" i="86"/>
  <c r="J237" i="86" s="1"/>
  <c r="E237" i="87" s="1"/>
  <c r="G231" i="82"/>
  <c r="J231" i="82" s="1"/>
  <c r="E231" i="83" s="1"/>
  <c r="G169" i="96"/>
  <c r="J169" i="96" s="1"/>
  <c r="G156" i="81"/>
  <c r="J156" i="81" s="1"/>
  <c r="G211" i="81"/>
  <c r="J211" i="81" s="1"/>
  <c r="G150" i="81"/>
  <c r="J150" i="81" s="1"/>
  <c r="G212" i="81"/>
  <c r="J212" i="81" s="1"/>
  <c r="G198" i="81"/>
  <c r="J198" i="81" s="1"/>
  <c r="G196" i="81"/>
  <c r="J196" i="81" s="1"/>
  <c r="G12" i="93"/>
  <c r="J12" i="93" s="1"/>
  <c r="G209" i="81"/>
  <c r="J209" i="81" s="1"/>
  <c r="G128" i="81"/>
  <c r="J128" i="81" s="1"/>
  <c r="G197" i="81"/>
  <c r="J197" i="81" s="1"/>
  <c r="G129" i="101"/>
  <c r="J129" i="101" s="1"/>
  <c r="E129" i="102" s="1"/>
  <c r="G35" i="102"/>
  <c r="J35" i="102" s="1"/>
  <c r="E35" i="103" s="1"/>
  <c r="G178" i="101"/>
  <c r="J178" i="101" s="1"/>
  <c r="E178" i="102" s="1"/>
  <c r="G45" i="102"/>
  <c r="J45" i="102" s="1"/>
  <c r="E45" i="103" s="1"/>
  <c r="G63" i="101"/>
  <c r="J63" i="101" s="1"/>
  <c r="E63" i="102" s="1"/>
  <c r="G114" i="100"/>
  <c r="J114" i="100" s="1"/>
  <c r="E114" i="101" s="1"/>
  <c r="G109" i="100"/>
  <c r="J109" i="100" s="1"/>
  <c r="E109" i="101" s="1"/>
  <c r="G60" i="101"/>
  <c r="J60" i="101" s="1"/>
  <c r="E60" i="102" s="1"/>
  <c r="G94" i="100"/>
  <c r="J94" i="100" s="1"/>
  <c r="E94" i="101" s="1"/>
  <c r="G75" i="99"/>
  <c r="J75" i="99" s="1"/>
  <c r="E75" i="100" s="1"/>
  <c r="G71" i="77"/>
  <c r="J71" i="77" s="1"/>
  <c r="G70" i="77"/>
  <c r="J70" i="77" s="1"/>
  <c r="G175" i="77"/>
  <c r="J175" i="77" s="1"/>
  <c r="G206" i="83"/>
  <c r="J206" i="83" s="1"/>
  <c r="E206" i="84" s="1"/>
  <c r="G152" i="83"/>
  <c r="J152" i="83" s="1"/>
  <c r="E152" i="84" s="1"/>
  <c r="G155" i="83"/>
  <c r="J155" i="83" s="1"/>
  <c r="E155" i="84" s="1"/>
  <c r="G10" i="81"/>
  <c r="J10" i="81" s="1"/>
  <c r="E10" i="82" s="1"/>
  <c r="G126" i="83"/>
  <c r="J126" i="83" s="1"/>
  <c r="E126" i="84" s="1"/>
  <c r="G153" i="83"/>
  <c r="J153" i="83" s="1"/>
  <c r="E153" i="84" s="1"/>
  <c r="G84" i="83"/>
  <c r="J84" i="83" s="1"/>
  <c r="E84" i="84" s="1"/>
  <c r="G205" i="83"/>
  <c r="J205" i="83" s="1"/>
  <c r="E205" i="84" s="1"/>
  <c r="G148" i="83"/>
  <c r="J148" i="83" s="1"/>
  <c r="E148" i="84" s="1"/>
  <c r="G11" i="81"/>
  <c r="J11" i="81" s="1"/>
  <c r="E11" i="82" s="1"/>
  <c r="G177" i="83"/>
  <c r="J177" i="83" s="1"/>
  <c r="E177" i="84" s="1"/>
  <c r="G83" i="83"/>
  <c r="J83" i="83" s="1"/>
  <c r="E83" i="84" s="1"/>
  <c r="G151" i="83"/>
  <c r="J151" i="83" s="1"/>
  <c r="E151" i="84" s="1"/>
  <c r="G213" i="83"/>
  <c r="J213" i="83" s="1"/>
  <c r="E213" i="84" s="1"/>
  <c r="G181" i="83"/>
  <c r="J181" i="83" s="1"/>
  <c r="E181" i="84" s="1"/>
  <c r="G9" i="81"/>
  <c r="J9" i="81" s="1"/>
  <c r="E9" i="82" s="1"/>
  <c r="P5" i="74"/>
  <c r="R268" i="74"/>
  <c r="E169" i="97" l="1"/>
  <c r="G169" i="97" s="1"/>
  <c r="J169" i="97" s="1"/>
  <c r="E169" i="98" s="1"/>
  <c r="G169" i="98" s="1"/>
  <c r="J169" i="98" s="1"/>
  <c r="E169" i="99" s="1"/>
  <c r="G259" i="83"/>
  <c r="J259" i="83" s="1"/>
  <c r="E239" i="83"/>
  <c r="G237" i="87"/>
  <c r="J237" i="87" s="1"/>
  <c r="E237" i="88" s="1"/>
  <c r="E229" i="87"/>
  <c r="G229" i="87" s="1"/>
  <c r="J229" i="87" s="1"/>
  <c r="G237" i="88"/>
  <c r="J237" i="88" s="1"/>
  <c r="E229" i="88"/>
  <c r="G229" i="88" s="1"/>
  <c r="J229" i="88" s="1"/>
  <c r="E211" i="82"/>
  <c r="G211" i="82" s="1"/>
  <c r="J211" i="82" s="1"/>
  <c r="E211" i="83" s="1"/>
  <c r="G211" i="83" s="1"/>
  <c r="J211" i="83" s="1"/>
  <c r="E211" i="84" s="1"/>
  <c r="E212" i="82"/>
  <c r="G212" i="82" s="1"/>
  <c r="J212" i="82" s="1"/>
  <c r="E212" i="83" s="1"/>
  <c r="G212" i="83" s="1"/>
  <c r="J212" i="83" s="1"/>
  <c r="E212" i="84" s="1"/>
  <c r="E128" i="82"/>
  <c r="G128" i="82" s="1"/>
  <c r="J128" i="82" s="1"/>
  <c r="E128" i="83" s="1"/>
  <c r="G128" i="83" s="1"/>
  <c r="J128" i="83" s="1"/>
  <c r="E128" i="84" s="1"/>
  <c r="E156" i="82"/>
  <c r="G156" i="82" s="1"/>
  <c r="J156" i="82" s="1"/>
  <c r="E156" i="83" s="1"/>
  <c r="E198" i="82"/>
  <c r="G198" i="82" s="1"/>
  <c r="J198" i="82" s="1"/>
  <c r="E198" i="83" s="1"/>
  <c r="E209" i="82"/>
  <c r="G209" i="82" s="1"/>
  <c r="J209" i="82" s="1"/>
  <c r="E209" i="83" s="1"/>
  <c r="G209" i="83" s="1"/>
  <c r="J209" i="83" s="1"/>
  <c r="E209" i="84" s="1"/>
  <c r="E197" i="82"/>
  <c r="G197" i="82" s="1"/>
  <c r="J197" i="82" s="1"/>
  <c r="E197" i="83" s="1"/>
  <c r="G197" i="83" s="1"/>
  <c r="J197" i="83" s="1"/>
  <c r="E197" i="84" s="1"/>
  <c r="E150" i="82"/>
  <c r="G150" i="82" s="1"/>
  <c r="J150" i="82" s="1"/>
  <c r="E150" i="83" s="1"/>
  <c r="E196" i="82"/>
  <c r="G196" i="82" s="1"/>
  <c r="J196" i="82" s="1"/>
  <c r="E196" i="83" s="1"/>
  <c r="G196" i="83" s="1"/>
  <c r="J196" i="83" s="1"/>
  <c r="E196" i="84" s="1"/>
  <c r="G232" i="81"/>
  <c r="J232" i="81" s="1"/>
  <c r="E232" i="82" s="1"/>
  <c r="G240" i="81"/>
  <c r="J240" i="81" s="1"/>
  <c r="E240" i="82" s="1"/>
  <c r="G241" i="81"/>
  <c r="J241" i="81" s="1"/>
  <c r="E241" i="82" s="1"/>
  <c r="G229" i="89"/>
  <c r="J229" i="89" s="1"/>
  <c r="G237" i="89"/>
  <c r="J237" i="89" s="1"/>
  <c r="G231" i="83"/>
  <c r="J231" i="83" s="1"/>
  <c r="E231" i="84" s="1"/>
  <c r="G239" i="83"/>
  <c r="J239" i="83" s="1"/>
  <c r="G12" i="94"/>
  <c r="J12" i="94" s="1"/>
  <c r="E12" i="95" s="1"/>
  <c r="G175" i="78"/>
  <c r="J175" i="78" s="1"/>
  <c r="G70" i="78"/>
  <c r="J70" i="78" s="1"/>
  <c r="G71" i="78"/>
  <c r="J71" i="78" s="1"/>
  <c r="G94" i="101"/>
  <c r="J94" i="101" s="1"/>
  <c r="E94" i="102" s="1"/>
  <c r="G60" i="102"/>
  <c r="J60" i="102" s="1"/>
  <c r="E60" i="103" s="1"/>
  <c r="G129" i="102"/>
  <c r="J129" i="102" s="1"/>
  <c r="E129" i="103" s="1"/>
  <c r="G109" i="101"/>
  <c r="J109" i="101" s="1"/>
  <c r="E109" i="102" s="1"/>
  <c r="G114" i="101"/>
  <c r="J114" i="101" s="1"/>
  <c r="E114" i="102" s="1"/>
  <c r="G63" i="102"/>
  <c r="J63" i="102" s="1"/>
  <c r="E63" i="103" s="1"/>
  <c r="G45" i="103"/>
  <c r="J45" i="103" s="1"/>
  <c r="E45" i="104" s="1"/>
  <c r="G178" i="102"/>
  <c r="J178" i="102" s="1"/>
  <c r="E178" i="103" s="1"/>
  <c r="G75" i="100"/>
  <c r="J75" i="100" s="1"/>
  <c r="E75" i="101" s="1"/>
  <c r="G35" i="103"/>
  <c r="J35" i="103" s="1"/>
  <c r="E35" i="104" s="1"/>
  <c r="G198" i="83"/>
  <c r="J198" i="83" s="1"/>
  <c r="E198" i="84" s="1"/>
  <c r="G10" i="82"/>
  <c r="J10" i="82" s="1"/>
  <c r="E10" i="83" s="1"/>
  <c r="G11" i="82"/>
  <c r="J11" i="82" s="1"/>
  <c r="E11" i="83" s="1"/>
  <c r="G9" i="82"/>
  <c r="J9" i="82" s="1"/>
  <c r="E9" i="83" s="1"/>
  <c r="G156" i="83"/>
  <c r="J156" i="83" s="1"/>
  <c r="E156" i="84" s="1"/>
  <c r="G150" i="83"/>
  <c r="J150" i="83" s="1"/>
  <c r="E150" i="84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76" i="74"/>
  <c r="X13" i="8"/>
  <c r="G263" i="84" l="1"/>
  <c r="J263" i="84" s="1"/>
  <c r="E239" i="84"/>
  <c r="G231" i="84"/>
  <c r="J231" i="84" s="1"/>
  <c r="G239" i="84"/>
  <c r="J239" i="84" s="1"/>
  <c r="G229" i="90"/>
  <c r="J229" i="90" s="1"/>
  <c r="G237" i="90"/>
  <c r="J237" i="90" s="1"/>
  <c r="G232" i="82"/>
  <c r="J232" i="82" s="1"/>
  <c r="E232" i="83" s="1"/>
  <c r="G240" i="82"/>
  <c r="J240" i="82" s="1"/>
  <c r="E240" i="83" s="1"/>
  <c r="G241" i="82"/>
  <c r="J241" i="82" s="1"/>
  <c r="E241" i="83" s="1"/>
  <c r="G169" i="99"/>
  <c r="J169" i="99" s="1"/>
  <c r="G12" i="95"/>
  <c r="J12" i="95" s="1"/>
  <c r="E12" i="96" s="1"/>
  <c r="G71" i="79"/>
  <c r="J71" i="79" s="1"/>
  <c r="G70" i="79"/>
  <c r="J70" i="79" s="1"/>
  <c r="G175" i="79"/>
  <c r="J175" i="79" s="1"/>
  <c r="G45" i="104"/>
  <c r="J45" i="104" s="1"/>
  <c r="E45" i="105" s="1"/>
  <c r="G94" i="102"/>
  <c r="J94" i="102" s="1"/>
  <c r="E94" i="103" s="1"/>
  <c r="G63" i="103"/>
  <c r="J63" i="103" s="1"/>
  <c r="E63" i="104" s="1"/>
  <c r="G114" i="102"/>
  <c r="J114" i="102" s="1"/>
  <c r="E114" i="103" s="1"/>
  <c r="G178" i="103"/>
  <c r="J178" i="103" s="1"/>
  <c r="E178" i="104" s="1"/>
  <c r="G109" i="102"/>
  <c r="J109" i="102" s="1"/>
  <c r="E109" i="103" s="1"/>
  <c r="G35" i="104"/>
  <c r="J35" i="104" s="1"/>
  <c r="E35" i="105" s="1"/>
  <c r="G129" i="103"/>
  <c r="J129" i="103" s="1"/>
  <c r="E129" i="104" s="1"/>
  <c r="G75" i="101"/>
  <c r="J75" i="101" s="1"/>
  <c r="E75" i="102" s="1"/>
  <c r="G60" i="103"/>
  <c r="J60" i="103" s="1"/>
  <c r="E60" i="104" s="1"/>
  <c r="G206" i="84"/>
  <c r="J206" i="84" s="1"/>
  <c r="E206" i="85" s="1"/>
  <c r="G84" i="84"/>
  <c r="J84" i="84" s="1"/>
  <c r="E84" i="85" s="1"/>
  <c r="G205" i="84"/>
  <c r="J205" i="84" s="1"/>
  <c r="E205" i="85" s="1"/>
  <c r="G83" i="84"/>
  <c r="J83" i="84" s="1"/>
  <c r="E83" i="85" s="1"/>
  <c r="G177" i="84"/>
  <c r="J177" i="84" s="1"/>
  <c r="E177" i="85" s="1"/>
  <c r="G181" i="84"/>
  <c r="J181" i="84" s="1"/>
  <c r="E181" i="85" s="1"/>
  <c r="G152" i="84"/>
  <c r="J152" i="84" s="1"/>
  <c r="E152" i="85" s="1"/>
  <c r="G148" i="84"/>
  <c r="J148" i="84" s="1"/>
  <c r="E148" i="85" s="1"/>
  <c r="G153" i="84"/>
  <c r="J153" i="84" s="1"/>
  <c r="E153" i="85" s="1"/>
  <c r="G151" i="84"/>
  <c r="J151" i="84" s="1"/>
  <c r="E151" i="85" s="1"/>
  <c r="G208" i="84"/>
  <c r="J208" i="84" s="1"/>
  <c r="E208" i="85" s="1"/>
  <c r="G155" i="84"/>
  <c r="J155" i="84" s="1"/>
  <c r="E155" i="85" s="1"/>
  <c r="G213" i="84"/>
  <c r="J213" i="84" s="1"/>
  <c r="E213" i="85" s="1"/>
  <c r="G126" i="84"/>
  <c r="J126" i="84" s="1"/>
  <c r="E126" i="85" s="1"/>
  <c r="G10" i="83"/>
  <c r="J10" i="83" s="1"/>
  <c r="E10" i="84" s="1"/>
  <c r="G11" i="83"/>
  <c r="J11" i="83" s="1"/>
  <c r="E11" i="84" s="1"/>
  <c r="G9" i="83"/>
  <c r="J9" i="83" s="1"/>
  <c r="E9" i="84" s="1"/>
  <c r="N279" i="74"/>
  <c r="N278" i="74"/>
  <c r="X15" i="8"/>
  <c r="Y36" i="8"/>
  <c r="X10" i="8"/>
  <c r="X12" i="8"/>
  <c r="S36" i="8"/>
  <c r="X9" i="8"/>
  <c r="V36" i="8"/>
  <c r="W36" i="8"/>
  <c r="T36" i="8"/>
  <c r="X11" i="8"/>
  <c r="U36" i="8"/>
  <c r="E169" i="100" l="1"/>
  <c r="G169" i="100" s="1"/>
  <c r="J169" i="100" s="1"/>
  <c r="E169" i="101" s="1"/>
  <c r="G169" i="101" s="1"/>
  <c r="J169" i="101" s="1"/>
  <c r="E231" i="85"/>
  <c r="G252" i="85"/>
  <c r="J252" i="85" s="1"/>
  <c r="G252" i="86" s="1"/>
  <c r="J252" i="86" s="1"/>
  <c r="E239" i="85"/>
  <c r="G239" i="85" s="1"/>
  <c r="J239" i="85" s="1"/>
  <c r="E239" i="86" s="1"/>
  <c r="G232" i="83"/>
  <c r="J232" i="83" s="1"/>
  <c r="E232" i="84" s="1"/>
  <c r="G240" i="83"/>
  <c r="J240" i="83" s="1"/>
  <c r="E240" i="84" s="1"/>
  <c r="G241" i="83"/>
  <c r="J241" i="83" s="1"/>
  <c r="E241" i="84" s="1"/>
  <c r="G229" i="91"/>
  <c r="J229" i="91" s="1"/>
  <c r="G237" i="91"/>
  <c r="J237" i="91" s="1"/>
  <c r="G12" i="96"/>
  <c r="J12" i="96" s="1"/>
  <c r="G83" i="85"/>
  <c r="J83" i="85" s="1"/>
  <c r="E83" i="86" s="1"/>
  <c r="G213" i="85"/>
  <c r="J213" i="85" s="1"/>
  <c r="E213" i="86" s="1"/>
  <c r="G148" i="85"/>
  <c r="J148" i="85" s="1"/>
  <c r="E148" i="86" s="1"/>
  <c r="G205" i="85"/>
  <c r="J205" i="85" s="1"/>
  <c r="E205" i="86" s="1"/>
  <c r="G84" i="85"/>
  <c r="J84" i="85" s="1"/>
  <c r="E84" i="86" s="1"/>
  <c r="G155" i="85"/>
  <c r="J155" i="85" s="1"/>
  <c r="E155" i="86" s="1"/>
  <c r="G152" i="85"/>
  <c r="J152" i="85" s="1"/>
  <c r="E152" i="86" s="1"/>
  <c r="G206" i="85"/>
  <c r="J206" i="85" s="1"/>
  <c r="E206" i="86" s="1"/>
  <c r="G208" i="85"/>
  <c r="J208" i="85" s="1"/>
  <c r="E208" i="86" s="1"/>
  <c r="G151" i="85"/>
  <c r="J151" i="85" s="1"/>
  <c r="E151" i="86" s="1"/>
  <c r="G181" i="85"/>
  <c r="J181" i="85" s="1"/>
  <c r="E181" i="86" s="1"/>
  <c r="G153" i="85"/>
  <c r="J153" i="85" s="1"/>
  <c r="E153" i="86" s="1"/>
  <c r="G231" i="85"/>
  <c r="J231" i="85" s="1"/>
  <c r="E231" i="86" s="1"/>
  <c r="G126" i="85"/>
  <c r="J126" i="85" s="1"/>
  <c r="E126" i="86" s="1"/>
  <c r="G177" i="85"/>
  <c r="J177" i="85" s="1"/>
  <c r="E177" i="86" s="1"/>
  <c r="G129" i="104"/>
  <c r="J129" i="104" s="1"/>
  <c r="E129" i="105" s="1"/>
  <c r="G109" i="103"/>
  <c r="J109" i="103" s="1"/>
  <c r="E109" i="104" s="1"/>
  <c r="G178" i="104"/>
  <c r="J178" i="104" s="1"/>
  <c r="E178" i="105" s="1"/>
  <c r="G114" i="103"/>
  <c r="J114" i="103" s="1"/>
  <c r="E114" i="104" s="1"/>
  <c r="G35" i="105"/>
  <c r="J35" i="105" s="1"/>
  <c r="G60" i="104"/>
  <c r="J60" i="104" s="1"/>
  <c r="E60" i="105" s="1"/>
  <c r="G63" i="104"/>
  <c r="J63" i="104" s="1"/>
  <c r="E63" i="105" s="1"/>
  <c r="G75" i="102"/>
  <c r="J75" i="102" s="1"/>
  <c r="E75" i="103" s="1"/>
  <c r="G94" i="103"/>
  <c r="J94" i="103" s="1"/>
  <c r="E94" i="104" s="1"/>
  <c r="G45" i="105"/>
  <c r="J45" i="105" s="1"/>
  <c r="G198" i="84"/>
  <c r="J198" i="84" s="1"/>
  <c r="E198" i="85" s="1"/>
  <c r="G209" i="84"/>
  <c r="J209" i="84" s="1"/>
  <c r="E209" i="85" s="1"/>
  <c r="G156" i="84"/>
  <c r="J156" i="84" s="1"/>
  <c r="E156" i="85" s="1"/>
  <c r="G128" i="84"/>
  <c r="J128" i="84" s="1"/>
  <c r="E128" i="85" s="1"/>
  <c r="G212" i="84"/>
  <c r="J212" i="84" s="1"/>
  <c r="E212" i="85" s="1"/>
  <c r="G197" i="84"/>
  <c r="J197" i="84" s="1"/>
  <c r="E197" i="85" s="1"/>
  <c r="G150" i="84"/>
  <c r="J150" i="84" s="1"/>
  <c r="E150" i="85" s="1"/>
  <c r="G196" i="84"/>
  <c r="J196" i="84" s="1"/>
  <c r="E196" i="85" s="1"/>
  <c r="G211" i="84"/>
  <c r="J211" i="84" s="1"/>
  <c r="E211" i="85" s="1"/>
  <c r="G10" i="84"/>
  <c r="J10" i="84" s="1"/>
  <c r="E10" i="85" s="1"/>
  <c r="G11" i="84"/>
  <c r="J11" i="84" s="1"/>
  <c r="E11" i="85" s="1"/>
  <c r="G9" i="84"/>
  <c r="J9" i="84" s="1"/>
  <c r="E9" i="85" s="1"/>
  <c r="X36" i="8"/>
  <c r="E169" i="102" l="1"/>
  <c r="G169" i="102" s="1"/>
  <c r="J169" i="102" s="1"/>
  <c r="E169" i="103" s="1"/>
  <c r="G169" i="103" s="1"/>
  <c r="J169" i="103" s="1"/>
  <c r="E169" i="104" s="1"/>
  <c r="G169" i="104" s="1"/>
  <c r="J169" i="104" s="1"/>
  <c r="E169" i="105" s="1"/>
  <c r="E12" i="97"/>
  <c r="G12" i="97" s="1"/>
  <c r="J12" i="97" s="1"/>
  <c r="E12" i="98" s="1"/>
  <c r="G12" i="98" s="1"/>
  <c r="J12" i="98" s="1"/>
  <c r="E12" i="99" s="1"/>
  <c r="G152" i="86"/>
  <c r="J152" i="86" s="1"/>
  <c r="E152" i="87" s="1"/>
  <c r="G155" i="86"/>
  <c r="J155" i="86" s="1"/>
  <c r="E155" i="87" s="1"/>
  <c r="G83" i="86"/>
  <c r="J83" i="86" s="1"/>
  <c r="E83" i="87" s="1"/>
  <c r="G181" i="86"/>
  <c r="J181" i="86" s="1"/>
  <c r="E181" i="87" s="1"/>
  <c r="G181" i="87" s="1"/>
  <c r="J181" i="87" s="1"/>
  <c r="E181" i="88" s="1"/>
  <c r="G177" i="86"/>
  <c r="J177" i="86" s="1"/>
  <c r="E177" i="87" s="1"/>
  <c r="G177" i="87" s="1"/>
  <c r="J177" i="87" s="1"/>
  <c r="E177" i="88" s="1"/>
  <c r="G151" i="86"/>
  <c r="J151" i="86" s="1"/>
  <c r="E151" i="87" s="1"/>
  <c r="G205" i="86"/>
  <c r="J205" i="86" s="1"/>
  <c r="E205" i="87" s="1"/>
  <c r="G206" i="86"/>
  <c r="J206" i="86" s="1"/>
  <c r="E206" i="87" s="1"/>
  <c r="G206" i="87" s="1"/>
  <c r="J206" i="87" s="1"/>
  <c r="E206" i="88" s="1"/>
  <c r="G148" i="86"/>
  <c r="J148" i="86" s="1"/>
  <c r="E148" i="87" s="1"/>
  <c r="G148" i="87" s="1"/>
  <c r="J148" i="87" s="1"/>
  <c r="E148" i="88" s="1"/>
  <c r="G153" i="86"/>
  <c r="J153" i="86" s="1"/>
  <c r="E153" i="87" s="1"/>
  <c r="G84" i="86"/>
  <c r="J84" i="86" s="1"/>
  <c r="E84" i="87" s="1"/>
  <c r="G84" i="87" s="1"/>
  <c r="J84" i="87" s="1"/>
  <c r="E84" i="88" s="1"/>
  <c r="G126" i="86"/>
  <c r="J126" i="86" s="1"/>
  <c r="E126" i="87" s="1"/>
  <c r="G126" i="87" s="1"/>
  <c r="J126" i="87" s="1"/>
  <c r="E126" i="88" s="1"/>
  <c r="G208" i="86"/>
  <c r="J208" i="86" s="1"/>
  <c r="E208" i="87" s="1"/>
  <c r="G208" i="87" s="1"/>
  <c r="J208" i="87" s="1"/>
  <c r="E208" i="88" s="1"/>
  <c r="G213" i="86"/>
  <c r="J213" i="86" s="1"/>
  <c r="E213" i="87" s="1"/>
  <c r="G232" i="84"/>
  <c r="J232" i="84" s="1"/>
  <c r="E232" i="85" s="1"/>
  <c r="G240" i="84"/>
  <c r="J240" i="84" s="1"/>
  <c r="E240" i="85" s="1"/>
  <c r="G241" i="84"/>
  <c r="J241" i="84" s="1"/>
  <c r="E241" i="85" s="1"/>
  <c r="G229" i="92"/>
  <c r="J229" i="92" s="1"/>
  <c r="G237" i="92"/>
  <c r="J237" i="92" s="1"/>
  <c r="G231" i="86"/>
  <c r="J231" i="86" s="1"/>
  <c r="G239" i="86"/>
  <c r="J239" i="86" s="1"/>
  <c r="G205" i="87"/>
  <c r="J205" i="87" s="1"/>
  <c r="E205" i="88" s="1"/>
  <c r="G153" i="87"/>
  <c r="J153" i="87" s="1"/>
  <c r="E153" i="88" s="1"/>
  <c r="G152" i="87"/>
  <c r="J152" i="87" s="1"/>
  <c r="E152" i="88" s="1"/>
  <c r="G213" i="87"/>
  <c r="J213" i="87" s="1"/>
  <c r="E213" i="88" s="1"/>
  <c r="G155" i="87"/>
  <c r="J155" i="87" s="1"/>
  <c r="E155" i="88" s="1"/>
  <c r="G83" i="87"/>
  <c r="J83" i="87" s="1"/>
  <c r="E83" i="88" s="1"/>
  <c r="G151" i="87"/>
  <c r="J151" i="87" s="1"/>
  <c r="E151" i="88" s="1"/>
  <c r="G128" i="85"/>
  <c r="J128" i="85" s="1"/>
  <c r="E128" i="86" s="1"/>
  <c r="G196" i="85"/>
  <c r="J196" i="85" s="1"/>
  <c r="E196" i="86" s="1"/>
  <c r="G156" i="85"/>
  <c r="J156" i="85" s="1"/>
  <c r="E156" i="86" s="1"/>
  <c r="G211" i="85"/>
  <c r="J211" i="85" s="1"/>
  <c r="E211" i="86" s="1"/>
  <c r="G150" i="85"/>
  <c r="J150" i="85" s="1"/>
  <c r="E150" i="86" s="1"/>
  <c r="G197" i="85"/>
  <c r="J197" i="85" s="1"/>
  <c r="E197" i="86" s="1"/>
  <c r="G209" i="85"/>
  <c r="J209" i="85" s="1"/>
  <c r="E209" i="86" s="1"/>
  <c r="G198" i="85"/>
  <c r="J198" i="85" s="1"/>
  <c r="E198" i="86" s="1"/>
  <c r="G212" i="85"/>
  <c r="J212" i="85" s="1"/>
  <c r="E212" i="86" s="1"/>
  <c r="G45" i="106"/>
  <c r="J45" i="106" s="1"/>
  <c r="G178" i="105"/>
  <c r="J178" i="105" s="1"/>
  <c r="G109" i="104"/>
  <c r="J109" i="104" s="1"/>
  <c r="E109" i="105" s="1"/>
  <c r="G94" i="104"/>
  <c r="J94" i="104" s="1"/>
  <c r="E94" i="105" s="1"/>
  <c r="G75" i="103"/>
  <c r="J75" i="103" s="1"/>
  <c r="E75" i="104" s="1"/>
  <c r="G35" i="106"/>
  <c r="J35" i="106" s="1"/>
  <c r="G63" i="105"/>
  <c r="J63" i="105" s="1"/>
  <c r="G114" i="104"/>
  <c r="J114" i="104" s="1"/>
  <c r="E114" i="105" s="1"/>
  <c r="G60" i="105"/>
  <c r="J60" i="105" s="1"/>
  <c r="G129" i="105"/>
  <c r="J129" i="105" s="1"/>
  <c r="G9" i="85"/>
  <c r="J9" i="85" s="1"/>
  <c r="E9" i="86" s="1"/>
  <c r="G10" i="85"/>
  <c r="J10" i="85" s="1"/>
  <c r="E10" i="86" s="1"/>
  <c r="G11" i="85"/>
  <c r="J11" i="85" s="1"/>
  <c r="E11" i="86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259" i="87" l="1"/>
  <c r="J259" i="87" s="1"/>
  <c r="E259" i="88" s="1"/>
  <c r="G259" i="88" s="1"/>
  <c r="J259" i="88" s="1"/>
  <c r="E239" i="87"/>
  <c r="G239" i="87"/>
  <c r="J239" i="87" s="1"/>
  <c r="E239" i="88" s="1"/>
  <c r="E231" i="87"/>
  <c r="G231" i="87" s="1"/>
  <c r="J231" i="87" s="1"/>
  <c r="G196" i="86"/>
  <c r="J196" i="86" s="1"/>
  <c r="E196" i="87" s="1"/>
  <c r="G197" i="86"/>
  <c r="J197" i="86" s="1"/>
  <c r="E197" i="87" s="1"/>
  <c r="G197" i="87" s="1"/>
  <c r="J197" i="87" s="1"/>
  <c r="E197" i="88" s="1"/>
  <c r="G150" i="86"/>
  <c r="J150" i="86" s="1"/>
  <c r="E150" i="87" s="1"/>
  <c r="G150" i="87" s="1"/>
  <c r="J150" i="87" s="1"/>
  <c r="E150" i="88" s="1"/>
  <c r="G128" i="86"/>
  <c r="J128" i="86" s="1"/>
  <c r="E128" i="87" s="1"/>
  <c r="G128" i="87" s="1"/>
  <c r="J128" i="87" s="1"/>
  <c r="E128" i="88" s="1"/>
  <c r="G212" i="86"/>
  <c r="J212" i="86" s="1"/>
  <c r="E212" i="87" s="1"/>
  <c r="G156" i="86"/>
  <c r="J156" i="86" s="1"/>
  <c r="E156" i="87" s="1"/>
  <c r="G156" i="87" s="1"/>
  <c r="J156" i="87" s="1"/>
  <c r="E156" i="88" s="1"/>
  <c r="G209" i="86"/>
  <c r="J209" i="86" s="1"/>
  <c r="E209" i="87" s="1"/>
  <c r="G198" i="86"/>
  <c r="J198" i="86" s="1"/>
  <c r="E198" i="87" s="1"/>
  <c r="G198" i="87" s="1"/>
  <c r="J198" i="87" s="1"/>
  <c r="E198" i="88" s="1"/>
  <c r="G211" i="86"/>
  <c r="J211" i="86" s="1"/>
  <c r="E211" i="87" s="1"/>
  <c r="G211" i="87" s="1"/>
  <c r="J211" i="87" s="1"/>
  <c r="E211" i="88" s="1"/>
  <c r="G35" i="107"/>
  <c r="J35" i="107" s="1"/>
  <c r="G45" i="107"/>
  <c r="J45" i="107" s="1"/>
  <c r="G169" i="105"/>
  <c r="J169" i="105" s="1"/>
  <c r="G169" i="106" s="1"/>
  <c r="J169" i="106" s="1"/>
  <c r="G169" i="107" s="1"/>
  <c r="J169" i="107" s="1"/>
  <c r="G240" i="85"/>
  <c r="J240" i="85" s="1"/>
  <c r="E240" i="86" s="1"/>
  <c r="G241" i="85"/>
  <c r="J241" i="85" s="1"/>
  <c r="E241" i="86" s="1"/>
  <c r="G232" i="85"/>
  <c r="J232" i="85" s="1"/>
  <c r="E232" i="86" s="1"/>
  <c r="G229" i="93"/>
  <c r="J229" i="93" s="1"/>
  <c r="G237" i="93"/>
  <c r="J237" i="93" s="1"/>
  <c r="G12" i="99"/>
  <c r="J12" i="99" s="1"/>
  <c r="G181" i="88"/>
  <c r="J181" i="88" s="1"/>
  <c r="G181" i="89" s="1"/>
  <c r="J181" i="89" s="1"/>
  <c r="G206" i="88"/>
  <c r="J206" i="88" s="1"/>
  <c r="G206" i="89" s="1"/>
  <c r="J206" i="89" s="1"/>
  <c r="G153" i="88"/>
  <c r="J153" i="88" s="1"/>
  <c r="G153" i="89" s="1"/>
  <c r="J153" i="89" s="1"/>
  <c r="G213" i="88"/>
  <c r="J213" i="88" s="1"/>
  <c r="G213" i="89" s="1"/>
  <c r="J213" i="89" s="1"/>
  <c r="G151" i="88"/>
  <c r="J151" i="88" s="1"/>
  <c r="G151" i="89" s="1"/>
  <c r="J151" i="89" s="1"/>
  <c r="G209" i="87"/>
  <c r="J209" i="87" s="1"/>
  <c r="E209" i="88" s="1"/>
  <c r="G152" i="88"/>
  <c r="J152" i="88" s="1"/>
  <c r="G152" i="89" s="1"/>
  <c r="J152" i="89" s="1"/>
  <c r="G155" i="88"/>
  <c r="J155" i="88" s="1"/>
  <c r="G155" i="89" s="1"/>
  <c r="J155" i="89" s="1"/>
  <c r="G9" i="86"/>
  <c r="J9" i="86" s="1"/>
  <c r="G11" i="86"/>
  <c r="J11" i="86" s="1"/>
  <c r="G212" i="87"/>
  <c r="J212" i="87" s="1"/>
  <c r="E212" i="88" s="1"/>
  <c r="G126" i="88"/>
  <c r="J126" i="88" s="1"/>
  <c r="G126" i="89" s="1"/>
  <c r="J126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96" i="87"/>
  <c r="J196" i="87" s="1"/>
  <c r="E196" i="88" s="1"/>
  <c r="G84" i="88"/>
  <c r="J84" i="88" s="1"/>
  <c r="G84" i="89" s="1"/>
  <c r="J84" i="89" s="1"/>
  <c r="G83" i="88"/>
  <c r="J83" i="88" s="1"/>
  <c r="G83" i="89" s="1"/>
  <c r="J83" i="89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E75" i="105" s="1"/>
  <c r="G178" i="106"/>
  <c r="J178" i="106" s="1"/>
  <c r="G114" i="105"/>
  <c r="J114" i="105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J168" i="77" s="1"/>
  <c r="N204" i="64"/>
  <c r="X107" i="64"/>
  <c r="J206" i="64" s="1"/>
  <c r="K207" i="64" s="1"/>
  <c r="E12" i="100" l="1"/>
  <c r="G12" i="100" s="1"/>
  <c r="J12" i="100" s="1"/>
  <c r="E12" i="101" s="1"/>
  <c r="G12" i="101" s="1"/>
  <c r="J12" i="101" s="1"/>
  <c r="E10" i="87"/>
  <c r="G10" i="87" s="1"/>
  <c r="J10" i="87" s="1"/>
  <c r="E10" i="88" s="1"/>
  <c r="G10" i="88" s="1"/>
  <c r="J10" i="88" s="1"/>
  <c r="G10" i="89" s="1"/>
  <c r="J10" i="89" s="1"/>
  <c r="E11" i="87"/>
  <c r="G11" i="87" s="1"/>
  <c r="J11" i="87" s="1"/>
  <c r="E11" i="88" s="1"/>
  <c r="G11" i="88" s="1"/>
  <c r="J11" i="88" s="1"/>
  <c r="G11" i="89" s="1"/>
  <c r="J11" i="89" s="1"/>
  <c r="E9" i="87"/>
  <c r="G9" i="87" s="1"/>
  <c r="J9" i="87" s="1"/>
  <c r="E9" i="88" s="1"/>
  <c r="G9" i="88" s="1"/>
  <c r="J9" i="88" s="1"/>
  <c r="G9" i="89" s="1"/>
  <c r="J9" i="89" s="1"/>
  <c r="G239" i="88"/>
  <c r="J239" i="88" s="1"/>
  <c r="G259" i="89" s="1"/>
  <c r="J259" i="89" s="1"/>
  <c r="E231" i="88"/>
  <c r="G231" i="88" s="1"/>
  <c r="J231" i="88" s="1"/>
  <c r="G22" i="77"/>
  <c r="J22" i="77" s="1"/>
  <c r="G19" i="77"/>
  <c r="J19" i="77" s="1"/>
  <c r="G129" i="107"/>
  <c r="J129" i="107" s="1"/>
  <c r="G63" i="107"/>
  <c r="J63" i="107" s="1"/>
  <c r="G178" i="107"/>
  <c r="J178" i="107" s="1"/>
  <c r="G60" i="107"/>
  <c r="J60" i="107" s="1"/>
  <c r="G231" i="89"/>
  <c r="J231" i="89" s="1"/>
  <c r="G239" i="89"/>
  <c r="J239" i="89" s="1"/>
  <c r="G229" i="94"/>
  <c r="J229" i="94" s="1"/>
  <c r="E229" i="95" s="1"/>
  <c r="G237" i="94"/>
  <c r="J237" i="94" s="1"/>
  <c r="E237" i="95" s="1"/>
  <c r="G232" i="86"/>
  <c r="J232" i="86" s="1"/>
  <c r="E232" i="87" s="1"/>
  <c r="G240" i="86"/>
  <c r="J240" i="86" s="1"/>
  <c r="E240" i="87" s="1"/>
  <c r="G241" i="86"/>
  <c r="J241" i="86" s="1"/>
  <c r="E241" i="87" s="1"/>
  <c r="G198" i="88"/>
  <c r="J198" i="88" s="1"/>
  <c r="G198" i="89" s="1"/>
  <c r="J198" i="89" s="1"/>
  <c r="G156" i="88"/>
  <c r="J156" i="88" s="1"/>
  <c r="G156" i="89" s="1"/>
  <c r="J156" i="89" s="1"/>
  <c r="G196" i="88"/>
  <c r="J196" i="88" s="1"/>
  <c r="G196" i="89" s="1"/>
  <c r="J196" i="89" s="1"/>
  <c r="G150" i="88"/>
  <c r="J150" i="88" s="1"/>
  <c r="G150" i="89" s="1"/>
  <c r="J150" i="89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197" i="88"/>
  <c r="J197" i="88" s="1"/>
  <c r="G197" i="89" s="1"/>
  <c r="J197" i="89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190" i="77"/>
  <c r="J190" i="77" s="1"/>
  <c r="G82" i="77"/>
  <c r="J82" i="77" s="1"/>
  <c r="G173" i="77"/>
  <c r="J173" i="77" s="1"/>
  <c r="G103" i="77"/>
  <c r="J103" i="77" s="1"/>
  <c r="G104" i="77"/>
  <c r="J104" i="77" s="1"/>
  <c r="G20" i="77"/>
  <c r="J20" i="77" s="1"/>
  <c r="G24" i="77"/>
  <c r="J24" i="77" s="1"/>
  <c r="G26" i="77"/>
  <c r="J26" i="77" s="1"/>
  <c r="G25" i="77"/>
  <c r="J25" i="77" s="1"/>
  <c r="G21" i="77"/>
  <c r="J21" i="77" s="1"/>
  <c r="G23" i="77"/>
  <c r="J23" i="77" s="1"/>
  <c r="G168" i="78"/>
  <c r="J168" i="78" s="1"/>
  <c r="K213" i="64"/>
  <c r="K215" i="64" s="1"/>
  <c r="E12" i="102" l="1"/>
  <c r="G12" i="102" s="1"/>
  <c r="J12" i="102" s="1"/>
  <c r="E12" i="103" s="1"/>
  <c r="G12" i="103" s="1"/>
  <c r="J12" i="103" s="1"/>
  <c r="E12" i="104" s="1"/>
  <c r="G12" i="104" s="1"/>
  <c r="J12" i="104" s="1"/>
  <c r="E12" i="105" s="1"/>
  <c r="G174" i="78"/>
  <c r="J174" i="78" s="1"/>
  <c r="G102" i="78"/>
  <c r="J102" i="78" s="1"/>
  <c r="G94" i="107"/>
  <c r="J94" i="107" s="1"/>
  <c r="G109" i="107"/>
  <c r="J109" i="107" s="1"/>
  <c r="G114" i="107"/>
  <c r="J114" i="107" s="1"/>
  <c r="G231" i="90"/>
  <c r="J231" i="90" s="1"/>
  <c r="G239" i="90"/>
  <c r="J239" i="90" s="1"/>
  <c r="G258" i="91" s="1"/>
  <c r="J258" i="91" s="1"/>
  <c r="G240" i="87"/>
  <c r="J240" i="87" s="1"/>
  <c r="E240" i="88" s="1"/>
  <c r="G241" i="87"/>
  <c r="J241" i="87" s="1"/>
  <c r="E241" i="88" s="1"/>
  <c r="G232" i="87"/>
  <c r="J232" i="87" s="1"/>
  <c r="E232" i="88" s="1"/>
  <c r="G229" i="95"/>
  <c r="G237" i="95"/>
  <c r="J237" i="95" s="1"/>
  <c r="E237" i="96" s="1"/>
  <c r="G9" i="90"/>
  <c r="J9" i="90" s="1"/>
  <c r="G10" i="90"/>
  <c r="J10" i="90" s="1"/>
  <c r="G11" i="90"/>
  <c r="J11" i="90" s="1"/>
  <c r="G173" i="78"/>
  <c r="J173" i="78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264" i="78"/>
  <c r="J264" i="78" s="1"/>
  <c r="G154" i="77"/>
  <c r="J154" i="77" s="1"/>
  <c r="G130" i="77"/>
  <c r="J130" i="77" s="1"/>
  <c r="G86" i="77"/>
  <c r="J86" i="77" s="1"/>
  <c r="G225" i="77"/>
  <c r="J225" i="77" s="1"/>
  <c r="G59" i="77"/>
  <c r="J59" i="77" s="1"/>
  <c r="G162" i="77"/>
  <c r="J162" i="77" s="1"/>
  <c r="G166" i="77"/>
  <c r="J166" i="77" s="1"/>
  <c r="G74" i="77"/>
  <c r="J74" i="77" s="1"/>
  <c r="G142" i="77"/>
  <c r="J142" i="77" s="1"/>
  <c r="G227" i="77"/>
  <c r="J227" i="77" s="1"/>
  <c r="G56" i="77"/>
  <c r="J56" i="77" s="1"/>
  <c r="G160" i="77"/>
  <c r="J160" i="77" s="1"/>
  <c r="G146" i="77"/>
  <c r="J146" i="77" s="1"/>
  <c r="G143" i="77"/>
  <c r="J143" i="77" s="1"/>
  <c r="G108" i="77"/>
  <c r="J108" i="77" s="1"/>
  <c r="G266" i="77"/>
  <c r="J266" i="77" s="1"/>
  <c r="G116" i="77"/>
  <c r="J116" i="77" s="1"/>
  <c r="G141" i="77"/>
  <c r="J141" i="77" s="1"/>
  <c r="G171" i="77"/>
  <c r="J171" i="77" s="1"/>
  <c r="G144" i="77"/>
  <c r="J144" i="77" s="1"/>
  <c r="G164" i="77"/>
  <c r="J164" i="77" s="1"/>
  <c r="G158" i="77"/>
  <c r="J158" i="77" s="1"/>
  <c r="G36" i="77"/>
  <c r="J36" i="77" s="1"/>
  <c r="G30" i="77"/>
  <c r="J30" i="77" s="1"/>
  <c r="G163" i="77"/>
  <c r="J163" i="77" s="1"/>
  <c r="G46" i="77"/>
  <c r="J46" i="77" s="1"/>
  <c r="G49" i="77"/>
  <c r="J49" i="77" s="1"/>
  <c r="G172" i="77"/>
  <c r="J172" i="77" s="1"/>
  <c r="G101" i="77"/>
  <c r="J101" i="77" s="1"/>
  <c r="G54" i="77"/>
  <c r="J54" i="77" s="1"/>
  <c r="G51" i="77"/>
  <c r="J51" i="77" s="1"/>
  <c r="G81" i="77"/>
  <c r="J81" i="77" s="1"/>
  <c r="G111" i="77"/>
  <c r="J111" i="77" s="1"/>
  <c r="G28" i="77"/>
  <c r="J28" i="77" s="1"/>
  <c r="G47" i="77"/>
  <c r="J47" i="77" s="1"/>
  <c r="G62" i="77"/>
  <c r="J62" i="77" s="1"/>
  <c r="G137" i="77"/>
  <c r="J137" i="77" s="1"/>
  <c r="G34" i="77"/>
  <c r="J34" i="77" s="1"/>
  <c r="G80" i="77"/>
  <c r="J80" i="77" s="1"/>
  <c r="G42" i="77"/>
  <c r="J42" i="77" s="1"/>
  <c r="G145" i="77"/>
  <c r="J145" i="77" s="1"/>
  <c r="G29" i="77"/>
  <c r="J29" i="77" s="1"/>
  <c r="G93" i="77"/>
  <c r="J93" i="77" s="1"/>
  <c r="G185" i="77"/>
  <c r="J185" i="77" s="1"/>
  <c r="G48" i="77"/>
  <c r="J48" i="77" s="1"/>
  <c r="G50" i="77"/>
  <c r="J50" i="77" s="1"/>
  <c r="J261" i="78"/>
  <c r="G95" i="77"/>
  <c r="J95" i="77" s="1"/>
  <c r="G233" i="77"/>
  <c r="J233" i="77" s="1"/>
  <c r="G57" i="77"/>
  <c r="J57" i="77" s="1"/>
  <c r="G52" i="77"/>
  <c r="J52" i="77" s="1"/>
  <c r="G180" i="77"/>
  <c r="J180" i="77" s="1"/>
  <c r="G222" i="77"/>
  <c r="J222" i="77" s="1"/>
  <c r="G112" i="77"/>
  <c r="J112" i="77" s="1"/>
  <c r="G66" i="77"/>
  <c r="J66" i="77" s="1"/>
  <c r="G69" i="77"/>
  <c r="J69" i="77" s="1"/>
  <c r="G139" i="77"/>
  <c r="J139" i="77" s="1"/>
  <c r="G99" i="77"/>
  <c r="J99" i="77" s="1"/>
  <c r="G192" i="77"/>
  <c r="J192" i="77" s="1"/>
  <c r="G32" i="77"/>
  <c r="J32" i="77" s="1"/>
  <c r="G55" i="77"/>
  <c r="J55" i="77" s="1"/>
  <c r="G65" i="77"/>
  <c r="J65" i="77" s="1"/>
  <c r="G41" i="77"/>
  <c r="J41" i="77" s="1"/>
  <c r="G53" i="77"/>
  <c r="J53" i="77" s="1"/>
  <c r="G90" i="77"/>
  <c r="J90" i="77" s="1"/>
  <c r="G61" i="77"/>
  <c r="J61" i="77" s="1"/>
  <c r="G73" i="77"/>
  <c r="J73" i="77" s="1"/>
  <c r="G106" i="77"/>
  <c r="J106" i="77" s="1"/>
  <c r="G170" i="77"/>
  <c r="J170" i="77" s="1"/>
  <c r="G79" i="77"/>
  <c r="J79" i="77" s="1"/>
  <c r="G223" i="77"/>
  <c r="J223" i="77" s="1"/>
  <c r="G176" i="77"/>
  <c r="J176" i="77" s="1"/>
  <c r="G33" i="77"/>
  <c r="J33" i="77" s="1"/>
  <c r="G135" i="77"/>
  <c r="J135" i="77" s="1"/>
  <c r="G117" i="77"/>
  <c r="J117" i="77" s="1"/>
  <c r="G72" i="77"/>
  <c r="J72" i="77" s="1"/>
  <c r="G37" i="77"/>
  <c r="J37" i="77" s="1"/>
  <c r="J263" i="78"/>
  <c r="G191" i="77"/>
  <c r="J191" i="77" s="1"/>
  <c r="G107" i="77"/>
  <c r="J107" i="77" s="1"/>
  <c r="G27" i="77"/>
  <c r="J27" i="77" s="1"/>
  <c r="G97" i="77"/>
  <c r="J97" i="77" s="1"/>
  <c r="G228" i="77"/>
  <c r="J228" i="77" s="1"/>
  <c r="G85" i="77"/>
  <c r="J85" i="77" s="1"/>
  <c r="G118" i="77"/>
  <c r="J118" i="77" s="1"/>
  <c r="G58" i="77"/>
  <c r="J58" i="77" s="1"/>
  <c r="G220" i="77"/>
  <c r="J220" i="77" s="1"/>
  <c r="G183" i="77"/>
  <c r="J183" i="77" s="1"/>
  <c r="G230" i="77"/>
  <c r="J230" i="77" s="1"/>
  <c r="G43" i="77"/>
  <c r="J43" i="77" s="1"/>
  <c r="G91" i="77"/>
  <c r="J91" i="77" s="1"/>
  <c r="G121" i="77"/>
  <c r="J121" i="77" s="1"/>
  <c r="G40" i="77"/>
  <c r="J40" i="77" s="1"/>
  <c r="G110" i="77"/>
  <c r="J110" i="77" s="1"/>
  <c r="G159" i="77"/>
  <c r="J159" i="77" s="1"/>
  <c r="G78" i="77"/>
  <c r="J78" i="77" s="1"/>
  <c r="G100" i="77"/>
  <c r="J100" i="77" s="1"/>
  <c r="G92" i="77"/>
  <c r="J92" i="77" s="1"/>
  <c r="G224" i="77"/>
  <c r="J224" i="77" s="1"/>
  <c r="G89" i="77"/>
  <c r="J89" i="77" s="1"/>
  <c r="G98" i="77"/>
  <c r="J98" i="77" s="1"/>
  <c r="G67" i="77"/>
  <c r="J67" i="77" s="1"/>
  <c r="G77" i="77"/>
  <c r="J77" i="77" s="1"/>
  <c r="G64" i="77"/>
  <c r="J64" i="77" s="1"/>
  <c r="G123" i="77"/>
  <c r="J123" i="77" s="1"/>
  <c r="G138" i="77"/>
  <c r="J138" i="77" s="1"/>
  <c r="G31" i="77"/>
  <c r="J31" i="77" s="1"/>
  <c r="G179" i="77"/>
  <c r="J179" i="77" s="1"/>
  <c r="G68" i="77"/>
  <c r="J68" i="77" s="1"/>
  <c r="G120" i="77"/>
  <c r="J120" i="77" s="1"/>
  <c r="G44" i="77"/>
  <c r="J44" i="77" s="1"/>
  <c r="G215" i="77"/>
  <c r="J215" i="77" s="1"/>
  <c r="G167" i="77"/>
  <c r="J167" i="77" s="1"/>
  <c r="G234" i="77"/>
  <c r="J234" i="77" s="1"/>
  <c r="G115" i="77"/>
  <c r="J115" i="77" s="1"/>
  <c r="G140" i="77"/>
  <c r="J140" i="77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K216" i="64"/>
  <c r="G237" i="96" l="1"/>
  <c r="J237" i="96" s="1"/>
  <c r="E237" i="97" s="1"/>
  <c r="J229" i="95"/>
  <c r="E229" i="96" s="1"/>
  <c r="G229" i="96" s="1"/>
  <c r="J229" i="96" s="1"/>
  <c r="E229" i="97" s="1"/>
  <c r="G29" i="78"/>
  <c r="J29" i="78" s="1"/>
  <c r="G100" i="78"/>
  <c r="J100" i="78" s="1"/>
  <c r="G27" i="78"/>
  <c r="J27" i="78" s="1"/>
  <c r="G33" i="78"/>
  <c r="J33" i="78" s="1"/>
  <c r="G43" i="78"/>
  <c r="J43" i="78" s="1"/>
  <c r="G46" i="78"/>
  <c r="J46" i="78" s="1"/>
  <c r="G215" i="78"/>
  <c r="J215" i="78" s="1"/>
  <c r="G64" i="78"/>
  <c r="J64" i="78" s="1"/>
  <c r="G78" i="78"/>
  <c r="J78" i="78" s="1"/>
  <c r="G74" i="78"/>
  <c r="J74" i="78" s="1"/>
  <c r="G242" i="79"/>
  <c r="J242" i="79" s="1"/>
  <c r="G99" i="78"/>
  <c r="J99" i="78" s="1"/>
  <c r="G141" i="78"/>
  <c r="J141" i="78" s="1"/>
  <c r="G44" i="78"/>
  <c r="J44" i="78" s="1"/>
  <c r="G77" i="78"/>
  <c r="J77" i="78" s="1"/>
  <c r="G41" i="78"/>
  <c r="J41" i="78" s="1"/>
  <c r="G66" i="78"/>
  <c r="J66" i="78" s="1"/>
  <c r="G80" i="78"/>
  <c r="J80" i="78" s="1"/>
  <c r="G51" i="78"/>
  <c r="J51" i="78" s="1"/>
  <c r="G36" i="78"/>
  <c r="J36" i="78" s="1"/>
  <c r="G108" i="78"/>
  <c r="J108" i="78" s="1"/>
  <c r="G166" i="78"/>
  <c r="J166" i="78" s="1"/>
  <c r="G57" i="78"/>
  <c r="J57" i="78" s="1"/>
  <c r="G58" i="78"/>
  <c r="J58" i="78" s="1"/>
  <c r="G79" i="78"/>
  <c r="J79" i="78" s="1"/>
  <c r="G65" i="78"/>
  <c r="J65" i="78" s="1"/>
  <c r="G50" i="78"/>
  <c r="J50" i="78" s="1"/>
  <c r="G34" i="78"/>
  <c r="J34" i="78" s="1"/>
  <c r="G54" i="78"/>
  <c r="J54" i="78" s="1"/>
  <c r="G158" i="78"/>
  <c r="J158" i="78" s="1"/>
  <c r="G143" i="78"/>
  <c r="J143" i="78" s="1"/>
  <c r="G28" i="78"/>
  <c r="J28" i="78" s="1"/>
  <c r="G98" i="78"/>
  <c r="J98" i="78" s="1"/>
  <c r="G40" i="78"/>
  <c r="J40" i="78" s="1"/>
  <c r="G118" i="78"/>
  <c r="J118" i="78" s="1"/>
  <c r="G37" i="78"/>
  <c r="J37" i="78" s="1"/>
  <c r="G170" i="78"/>
  <c r="J170" i="78" s="1"/>
  <c r="G61" i="78"/>
  <c r="J61" i="78" s="1"/>
  <c r="G140" i="78"/>
  <c r="J140" i="78" s="1"/>
  <c r="G179" i="78"/>
  <c r="J179" i="78" s="1"/>
  <c r="G89" i="78"/>
  <c r="J89" i="78" s="1"/>
  <c r="G160" i="78"/>
  <c r="J160" i="78" s="1"/>
  <c r="G225" i="78"/>
  <c r="J225" i="78" s="1"/>
  <c r="G174" i="79"/>
  <c r="J174" i="79" s="1"/>
  <c r="G135" i="78"/>
  <c r="J135" i="78" s="1"/>
  <c r="G235" i="78"/>
  <c r="J235" i="78" s="1"/>
  <c r="G115" i="78"/>
  <c r="J115" i="78" s="1"/>
  <c r="G31" i="78"/>
  <c r="J31" i="78" s="1"/>
  <c r="G236" i="78"/>
  <c r="J236" i="78" s="1"/>
  <c r="G192" i="78"/>
  <c r="J192" i="78" s="1"/>
  <c r="G52" i="78"/>
  <c r="J52" i="78" s="1"/>
  <c r="G93" i="78"/>
  <c r="J93" i="78" s="1"/>
  <c r="G47" i="78"/>
  <c r="J47" i="78" s="1"/>
  <c r="G49" i="78"/>
  <c r="J49" i="78" s="1"/>
  <c r="G171" i="78"/>
  <c r="J171" i="78" s="1"/>
  <c r="G56" i="78"/>
  <c r="J56" i="78" s="1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8"/>
  <c r="J87" i="78" s="1"/>
  <c r="G229" i="97"/>
  <c r="J229" i="97" s="1"/>
  <c r="G237" i="97"/>
  <c r="J237" i="97" s="1"/>
  <c r="E237" i="98" s="1"/>
  <c r="G240" i="88"/>
  <c r="J240" i="88" s="1"/>
  <c r="G241" i="88"/>
  <c r="J241" i="88" s="1"/>
  <c r="G232" i="88"/>
  <c r="J232" i="88" s="1"/>
  <c r="G230" i="78"/>
  <c r="J230" i="78" s="1"/>
  <c r="G238" i="78"/>
  <c r="J238" i="78" s="1"/>
  <c r="G231" i="91"/>
  <c r="J231" i="91" s="1"/>
  <c r="G239" i="91"/>
  <c r="J239" i="91" s="1"/>
  <c r="G259" i="92" s="1"/>
  <c r="J259" i="92" s="1"/>
  <c r="G267" i="78"/>
  <c r="J267" i="78" s="1"/>
  <c r="G102" i="79"/>
  <c r="J102" i="79" s="1"/>
  <c r="G113" i="90"/>
  <c r="J113" i="90" s="1"/>
  <c r="G113" i="91" s="1"/>
  <c r="J113" i="91" s="1"/>
  <c r="G113" i="92" s="1"/>
  <c r="J113" i="92" s="1"/>
  <c r="G10" i="91"/>
  <c r="J10" i="91" s="1"/>
  <c r="G9" i="91"/>
  <c r="J9" i="91" s="1"/>
  <c r="G47" i="79"/>
  <c r="J47" i="79" s="1"/>
  <c r="G104" i="79"/>
  <c r="J104" i="79" s="1"/>
  <c r="G11" i="91"/>
  <c r="J11" i="91" s="1"/>
  <c r="G186" i="79"/>
  <c r="J186" i="79" s="1"/>
  <c r="G190" i="79"/>
  <c r="J190" i="79" s="1"/>
  <c r="G193" i="81" s="1"/>
  <c r="J193" i="81" s="1"/>
  <c r="J265" i="79"/>
  <c r="G167" i="78"/>
  <c r="J167" i="78" s="1"/>
  <c r="G92" i="78"/>
  <c r="J92" i="78" s="1"/>
  <c r="G228" i="78"/>
  <c r="J228" i="78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J262" i="78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266" i="78"/>
  <c r="J266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G122" i="77"/>
  <c r="J122" i="77" s="1"/>
  <c r="G132" i="77"/>
  <c r="J132" i="77" s="1"/>
  <c r="G165" i="77"/>
  <c r="J165" i="77" s="1"/>
  <c r="G194" i="92"/>
  <c r="J194" i="92" s="1"/>
  <c r="G221" i="77"/>
  <c r="J221" i="77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96" i="77"/>
  <c r="J96" i="77" s="1"/>
  <c r="G136" i="77"/>
  <c r="J136" i="77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22" i="79"/>
  <c r="J22" i="79" s="1"/>
  <c r="G24" i="79"/>
  <c r="J24" i="79" s="1"/>
  <c r="G20" i="79"/>
  <c r="J20" i="79" s="1"/>
  <c r="G26" i="79"/>
  <c r="J26" i="79" s="1"/>
  <c r="G21" i="79"/>
  <c r="J21" i="79" s="1"/>
  <c r="G25" i="79"/>
  <c r="J25" i="79" s="1"/>
  <c r="G19" i="79"/>
  <c r="J19" i="79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G237" i="98" l="1"/>
  <c r="J237" i="98" s="1"/>
  <c r="E237" i="99" s="1"/>
  <c r="E229" i="98"/>
  <c r="E193" i="82"/>
  <c r="G193" i="82" s="1"/>
  <c r="J193" i="82" s="1"/>
  <c r="E193" i="83" s="1"/>
  <c r="G193" i="83" s="1"/>
  <c r="J193" i="83" s="1"/>
  <c r="E193" i="84" s="1"/>
  <c r="G193" i="84" s="1"/>
  <c r="J193" i="84" s="1"/>
  <c r="E193" i="85" s="1"/>
  <c r="G193" i="85" s="1"/>
  <c r="J193" i="85" s="1"/>
  <c r="E193" i="86" s="1"/>
  <c r="G193" i="86" s="1"/>
  <c r="J193" i="86" s="1"/>
  <c r="E193" i="87" s="1"/>
  <c r="G193" i="87" s="1"/>
  <c r="J193" i="87" s="1"/>
  <c r="E193" i="88" s="1"/>
  <c r="G193" i="88" s="1"/>
  <c r="J193" i="88" s="1"/>
  <c r="G193" i="89" s="1"/>
  <c r="J193" i="89" s="1"/>
  <c r="G56" i="79"/>
  <c r="J56" i="79" s="1"/>
  <c r="G179" i="79"/>
  <c r="J179" i="79" s="1"/>
  <c r="G182" i="81" s="1"/>
  <c r="J182" i="81" s="1"/>
  <c r="G58" i="79"/>
  <c r="J58" i="79" s="1"/>
  <c r="G41" i="79"/>
  <c r="J41" i="79" s="1"/>
  <c r="G64" i="79"/>
  <c r="J64" i="79" s="1"/>
  <c r="G171" i="79"/>
  <c r="J171" i="79" s="1"/>
  <c r="G115" i="79"/>
  <c r="J115" i="79" s="1"/>
  <c r="G140" i="79"/>
  <c r="J140" i="79" s="1"/>
  <c r="G143" i="79"/>
  <c r="J143" i="79" s="1"/>
  <c r="G57" i="79"/>
  <c r="J57" i="79" s="1"/>
  <c r="G77" i="79"/>
  <c r="J77" i="79" s="1"/>
  <c r="G215" i="79"/>
  <c r="J215" i="79" s="1"/>
  <c r="G49" i="79"/>
  <c r="J49" i="79" s="1"/>
  <c r="G61" i="79"/>
  <c r="J61" i="79" s="1"/>
  <c r="G44" i="79"/>
  <c r="J44" i="79" s="1"/>
  <c r="G46" i="79"/>
  <c r="J46" i="79" s="1"/>
  <c r="G54" i="79"/>
  <c r="J54" i="79" s="1"/>
  <c r="G108" i="79"/>
  <c r="J108" i="79" s="1"/>
  <c r="G141" i="79"/>
  <c r="J141" i="79" s="1"/>
  <c r="G43" i="79"/>
  <c r="J43" i="79" s="1"/>
  <c r="G93" i="79"/>
  <c r="J93" i="79" s="1"/>
  <c r="G99" i="79"/>
  <c r="J99" i="79" s="1"/>
  <c r="G52" i="79"/>
  <c r="J52" i="79" s="1"/>
  <c r="G225" i="79"/>
  <c r="J225" i="79" s="1"/>
  <c r="G118" i="79"/>
  <c r="J118" i="79" s="1"/>
  <c r="G50" i="79"/>
  <c r="J50" i="79" s="1"/>
  <c r="G51" i="79"/>
  <c r="J51" i="79" s="1"/>
  <c r="G80" i="79"/>
  <c r="J80" i="79" s="1"/>
  <c r="G74" i="79"/>
  <c r="J74" i="79" s="1"/>
  <c r="G100" i="79"/>
  <c r="J100" i="79" s="1"/>
  <c r="G89" i="79"/>
  <c r="J89" i="79" s="1"/>
  <c r="G98" i="79"/>
  <c r="J98" i="79" s="1"/>
  <c r="G78" i="79"/>
  <c r="J78" i="79" s="1"/>
  <c r="G28" i="79"/>
  <c r="J28" i="79" s="1"/>
  <c r="G37" i="79"/>
  <c r="J37" i="79" s="1"/>
  <c r="G34" i="79"/>
  <c r="J34" i="79" s="1"/>
  <c r="G36" i="79"/>
  <c r="J36" i="79" s="1"/>
  <c r="G39" i="81" s="1"/>
  <c r="J39" i="81" s="1"/>
  <c r="G33" i="79"/>
  <c r="J33" i="79" s="1"/>
  <c r="G27" i="79"/>
  <c r="J27" i="79" s="1"/>
  <c r="G40" i="79"/>
  <c r="J40" i="79" s="1"/>
  <c r="G31" i="79"/>
  <c r="J31" i="79" s="1"/>
  <c r="G29" i="79"/>
  <c r="J29" i="79" s="1"/>
  <c r="G158" i="79"/>
  <c r="J158" i="79" s="1"/>
  <c r="G166" i="79"/>
  <c r="J166" i="79" s="1"/>
  <c r="G192" i="79"/>
  <c r="J192" i="79" s="1"/>
  <c r="G170" i="79"/>
  <c r="J170" i="79" s="1"/>
  <c r="G160" i="79"/>
  <c r="J160" i="79" s="1"/>
  <c r="G65" i="79"/>
  <c r="J65" i="79" s="1"/>
  <c r="G79" i="79"/>
  <c r="J79" i="79" s="1"/>
  <c r="G66" i="79"/>
  <c r="J66" i="79" s="1"/>
  <c r="G221" i="78"/>
  <c r="J221" i="78" s="1"/>
  <c r="G136" i="78"/>
  <c r="J136" i="78" s="1"/>
  <c r="G165" i="78"/>
  <c r="J165" i="78" s="1"/>
  <c r="G88" i="79"/>
  <c r="J88" i="79" s="1"/>
  <c r="G87" i="79"/>
  <c r="J87" i="79" s="1"/>
  <c r="G38" i="78"/>
  <c r="J38" i="78" s="1"/>
  <c r="G235" i="79"/>
  <c r="J235" i="79" s="1"/>
  <c r="G227" i="79"/>
  <c r="J227" i="79" s="1"/>
  <c r="G122" i="78"/>
  <c r="J122" i="78" s="1"/>
  <c r="G238" i="79"/>
  <c r="J238" i="79" s="1"/>
  <c r="G236" i="79"/>
  <c r="J236" i="79" s="1"/>
  <c r="G259" i="81" s="1"/>
  <c r="J259" i="81" s="1"/>
  <c r="E262" i="82" s="1"/>
  <c r="G262" i="82" s="1"/>
  <c r="J262" i="82" s="1"/>
  <c r="G228" i="79"/>
  <c r="J228" i="79" s="1"/>
  <c r="G18" i="77"/>
  <c r="J18" i="77" s="1"/>
  <c r="G230" i="79"/>
  <c r="J230" i="79" s="1"/>
  <c r="G86" i="79"/>
  <c r="J86" i="79" s="1"/>
  <c r="G229" i="98"/>
  <c r="J229" i="98" s="1"/>
  <c r="G231" i="92"/>
  <c r="J231" i="92" s="1"/>
  <c r="G239" i="92"/>
  <c r="J239" i="92" s="1"/>
  <c r="G259" i="93" s="1"/>
  <c r="J259" i="93" s="1"/>
  <c r="G232" i="89"/>
  <c r="J232" i="89" s="1"/>
  <c r="G240" i="89"/>
  <c r="J240" i="89" s="1"/>
  <c r="G241" i="89"/>
  <c r="J241" i="89" s="1"/>
  <c r="G268" i="79"/>
  <c r="J268" i="79" s="1"/>
  <c r="G110" i="79"/>
  <c r="J110" i="79" s="1"/>
  <c r="G113" i="81" s="1"/>
  <c r="J113" i="81" s="1"/>
  <c r="G11" i="92"/>
  <c r="J11" i="92" s="1"/>
  <c r="G112" i="79"/>
  <c r="J112" i="79" s="1"/>
  <c r="G111" i="79"/>
  <c r="J111" i="79" s="1"/>
  <c r="G62" i="79"/>
  <c r="J62" i="79" s="1"/>
  <c r="G97" i="79"/>
  <c r="J97" i="79" s="1"/>
  <c r="G145" i="79"/>
  <c r="J145" i="79" s="1"/>
  <c r="G233" i="79"/>
  <c r="J233" i="79" s="1"/>
  <c r="G53" i="79"/>
  <c r="J53" i="79" s="1"/>
  <c r="G191" i="79"/>
  <c r="J191" i="79" s="1"/>
  <c r="G194" i="81" s="1"/>
  <c r="J194" i="81" s="1"/>
  <c r="G90" i="79"/>
  <c r="J90" i="79" s="1"/>
  <c r="G144" i="79"/>
  <c r="J144" i="79" s="1"/>
  <c r="G147" i="81" s="1"/>
  <c r="J147" i="81" s="1"/>
  <c r="G101" i="79"/>
  <c r="J101" i="79" s="1"/>
  <c r="G162" i="79"/>
  <c r="J162" i="79" s="1"/>
  <c r="G154" i="79"/>
  <c r="J154" i="79" s="1"/>
  <c r="G157" i="81" s="1"/>
  <c r="J157" i="81" s="1"/>
  <c r="G123" i="79"/>
  <c r="J123" i="79" s="1"/>
  <c r="G121" i="79"/>
  <c r="J121" i="79" s="1"/>
  <c r="G164" i="79"/>
  <c r="J164" i="79" s="1"/>
  <c r="G267" i="79"/>
  <c r="J267" i="79" s="1"/>
  <c r="G173" i="79"/>
  <c r="J173" i="79" s="1"/>
  <c r="G234" i="79"/>
  <c r="J234" i="79" s="1"/>
  <c r="G138" i="79"/>
  <c r="J138" i="79" s="1"/>
  <c r="G220" i="79"/>
  <c r="J220" i="79" s="1"/>
  <c r="G176" i="79"/>
  <c r="J176" i="79" s="1"/>
  <c r="G222" i="79"/>
  <c r="J222" i="79" s="1"/>
  <c r="G116" i="79"/>
  <c r="J116" i="79" s="1"/>
  <c r="G185" i="79"/>
  <c r="J185" i="79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9" i="92"/>
  <c r="J9" i="92" s="1"/>
  <c r="G59" i="79"/>
  <c r="J59" i="79" s="1"/>
  <c r="G95" i="79"/>
  <c r="J95" i="79" s="1"/>
  <c r="G85" i="79"/>
  <c r="J85" i="79" s="1"/>
  <c r="G223" i="79"/>
  <c r="J223" i="79" s="1"/>
  <c r="G226" i="81" s="1"/>
  <c r="J226" i="81" s="1"/>
  <c r="G30" i="79"/>
  <c r="J30" i="79" s="1"/>
  <c r="G81" i="79"/>
  <c r="J81" i="79" s="1"/>
  <c r="G69" i="79"/>
  <c r="J69" i="79" s="1"/>
  <c r="G68" i="79"/>
  <c r="J68" i="79" s="1"/>
  <c r="G71" i="81" s="1"/>
  <c r="J71" i="81" s="1"/>
  <c r="G159" i="79"/>
  <c r="J159" i="79" s="1"/>
  <c r="G32" i="79"/>
  <c r="J32" i="79" s="1"/>
  <c r="G146" i="79"/>
  <c r="J146" i="79" s="1"/>
  <c r="G149" i="81" s="1"/>
  <c r="J149" i="81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5" i="81" s="1"/>
  <c r="J175" i="81" s="1"/>
  <c r="G10" i="92"/>
  <c r="J10" i="92" s="1"/>
  <c r="G67" i="79"/>
  <c r="J67" i="79" s="1"/>
  <c r="G70" i="81" s="1"/>
  <c r="J70" i="81" s="1"/>
  <c r="G103" i="79"/>
  <c r="J103" i="79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33" i="81"/>
  <c r="J33" i="81" s="1"/>
  <c r="E33" i="82" s="1"/>
  <c r="G143" i="81"/>
  <c r="J143" i="81" s="1"/>
  <c r="E143" i="82" s="1"/>
  <c r="G57" i="81"/>
  <c r="J57" i="81" s="1"/>
  <c r="E57" i="82" s="1"/>
  <c r="G77" i="81"/>
  <c r="J77" i="81" s="1"/>
  <c r="E77" i="82" s="1"/>
  <c r="G66" i="81"/>
  <c r="J66" i="81" s="1"/>
  <c r="E66" i="82" s="1"/>
  <c r="G80" i="81"/>
  <c r="J80" i="81" s="1"/>
  <c r="E80" i="82" s="1"/>
  <c r="G36" i="81"/>
  <c r="J36" i="81" s="1"/>
  <c r="E36" i="82" s="1"/>
  <c r="G31" i="81"/>
  <c r="J31" i="81" s="1"/>
  <c r="E31" i="82" s="1"/>
  <c r="G179" i="81"/>
  <c r="J179" i="81" s="1"/>
  <c r="E179" i="82" s="1"/>
  <c r="G47" i="81"/>
  <c r="J47" i="81" s="1"/>
  <c r="E47" i="82" s="1"/>
  <c r="G140" i="81"/>
  <c r="J140" i="81" s="1"/>
  <c r="E140" i="82" s="1"/>
  <c r="G160" i="81"/>
  <c r="J160" i="81" s="1"/>
  <c r="E160" i="82" s="1"/>
  <c r="G115" i="81"/>
  <c r="J115" i="81" s="1"/>
  <c r="E115" i="82" s="1"/>
  <c r="G118" i="81"/>
  <c r="J118" i="81" s="1"/>
  <c r="E118" i="82" s="1"/>
  <c r="G52" i="81"/>
  <c r="J52" i="81" s="1"/>
  <c r="E52" i="82" s="1"/>
  <c r="G64" i="81"/>
  <c r="J64" i="81" s="1"/>
  <c r="E64" i="82" s="1"/>
  <c r="G58" i="81"/>
  <c r="J58" i="81" s="1"/>
  <c r="E58" i="82" s="1"/>
  <c r="G65" i="81"/>
  <c r="J65" i="81" s="1"/>
  <c r="E65" i="82" s="1"/>
  <c r="G54" i="81"/>
  <c r="J54" i="81" s="1"/>
  <c r="E54" i="82" s="1"/>
  <c r="G93" i="81"/>
  <c r="J93" i="81" s="1"/>
  <c r="E93" i="82" s="1"/>
  <c r="G225" i="81"/>
  <c r="J225" i="81" s="1"/>
  <c r="E225" i="82" s="1"/>
  <c r="G41" i="81"/>
  <c r="J41" i="81" s="1"/>
  <c r="E41" i="82" s="1"/>
  <c r="G141" i="81"/>
  <c r="J141" i="81" s="1"/>
  <c r="E141" i="82" s="1"/>
  <c r="G171" i="81"/>
  <c r="J171" i="81" s="1"/>
  <c r="E171" i="82" s="1"/>
  <c r="G192" i="81"/>
  <c r="J192" i="81" s="1"/>
  <c r="E192" i="82" s="1"/>
  <c r="G40" i="81"/>
  <c r="J40" i="81" s="1"/>
  <c r="E40" i="82" s="1"/>
  <c r="G29" i="81"/>
  <c r="J29" i="81" s="1"/>
  <c r="E29" i="82" s="1"/>
  <c r="G166" i="81"/>
  <c r="J166" i="81" s="1"/>
  <c r="E166" i="82" s="1"/>
  <c r="G99" i="81"/>
  <c r="J99" i="81" s="1"/>
  <c r="E99" i="82" s="1"/>
  <c r="G51" i="81"/>
  <c r="J51" i="81" s="1"/>
  <c r="E51" i="82" s="1"/>
  <c r="G170" i="81"/>
  <c r="J170" i="81" s="1"/>
  <c r="E170" i="82" s="1"/>
  <c r="G78" i="81"/>
  <c r="J78" i="81" s="1"/>
  <c r="E78" i="82" s="1"/>
  <c r="G108" i="81"/>
  <c r="J108" i="81" s="1"/>
  <c r="E108" i="82" s="1"/>
  <c r="G50" i="81"/>
  <c r="J50" i="81" s="1"/>
  <c r="E50" i="82" s="1"/>
  <c r="G168" i="81"/>
  <c r="J168" i="81" s="1"/>
  <c r="E168" i="82" s="1"/>
  <c r="G44" i="81"/>
  <c r="J44" i="81" s="1"/>
  <c r="E44" i="82" s="1"/>
  <c r="G49" i="81"/>
  <c r="J49" i="81" s="1"/>
  <c r="E49" i="82" s="1"/>
  <c r="G28" i="81"/>
  <c r="J28" i="81" s="1"/>
  <c r="E28" i="82" s="1"/>
  <c r="G215" i="81"/>
  <c r="J215" i="81" s="1"/>
  <c r="E215" i="82" s="1"/>
  <c r="G89" i="81"/>
  <c r="J89" i="81" s="1"/>
  <c r="E89" i="82" s="1"/>
  <c r="G61" i="81"/>
  <c r="J61" i="81" s="1"/>
  <c r="E61" i="82" s="1"/>
  <c r="G74" i="81"/>
  <c r="J74" i="81" s="1"/>
  <c r="E74" i="82" s="1"/>
  <c r="G79" i="81"/>
  <c r="J79" i="81" s="1"/>
  <c r="E79" i="82" s="1"/>
  <c r="G34" i="81"/>
  <c r="J34" i="81" s="1"/>
  <c r="E34" i="82" s="1"/>
  <c r="G46" i="81"/>
  <c r="J46" i="81" s="1"/>
  <c r="E46" i="82" s="1"/>
  <c r="G56" i="81"/>
  <c r="J56" i="81" s="1"/>
  <c r="E56" i="82" s="1"/>
  <c r="G37" i="81"/>
  <c r="J37" i="81" s="1"/>
  <c r="E37" i="82" s="1"/>
  <c r="G100" i="81"/>
  <c r="J100" i="81" s="1"/>
  <c r="E100" i="82" s="1"/>
  <c r="G43" i="81"/>
  <c r="J43" i="81" s="1"/>
  <c r="E43" i="82" s="1"/>
  <c r="G158" i="81"/>
  <c r="J158" i="81" s="1"/>
  <c r="E158" i="82" s="1"/>
  <c r="G98" i="81"/>
  <c r="J98" i="81" s="1"/>
  <c r="E98" i="82" s="1"/>
  <c r="G27" i="81"/>
  <c r="J27" i="81" s="1"/>
  <c r="E27" i="82" s="1"/>
  <c r="G186" i="81"/>
  <c r="J186" i="81" s="1"/>
  <c r="E186" i="82" s="1"/>
  <c r="G262" i="81"/>
  <c r="J262" i="81" s="1"/>
  <c r="E265" i="82" s="1"/>
  <c r="G265" i="82" s="1"/>
  <c r="J265" i="82" s="1"/>
  <c r="G104" i="81"/>
  <c r="J104" i="81" s="1"/>
  <c r="E104" i="82" s="1"/>
  <c r="G263" i="81"/>
  <c r="J263" i="81" s="1"/>
  <c r="E266" i="82" s="1"/>
  <c r="G266" i="82" s="1"/>
  <c r="J266" i="82" s="1"/>
  <c r="G8" i="77"/>
  <c r="J8" i="77" s="1"/>
  <c r="G13" i="77"/>
  <c r="J13" i="77" s="1"/>
  <c r="G17" i="77"/>
  <c r="J17" i="77" s="1"/>
  <c r="G16" i="77"/>
  <c r="J16" i="77" s="1"/>
  <c r="G7" i="77"/>
  <c r="J7" i="77" s="1"/>
  <c r="G15" i="77"/>
  <c r="J15" i="77" s="1"/>
  <c r="G14" i="77"/>
  <c r="J14" i="77" s="1"/>
  <c r="Z34" i="8"/>
  <c r="AC34" i="8" s="1"/>
  <c r="N269" i="8"/>
  <c r="M270" i="8"/>
  <c r="H269" i="8"/>
  <c r="M274" i="8"/>
  <c r="H271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237" i="99" l="1"/>
  <c r="J237" i="99" s="1"/>
  <c r="E237" i="100" s="1"/>
  <c r="E229" i="99"/>
  <c r="E71" i="82"/>
  <c r="G71" i="82" s="1"/>
  <c r="J71" i="82" s="1"/>
  <c r="E71" i="83" s="1"/>
  <c r="G71" i="83" s="1"/>
  <c r="J71" i="83" s="1"/>
  <c r="E71" i="84" s="1"/>
  <c r="G71" i="84" s="1"/>
  <c r="J71" i="84" s="1"/>
  <c r="E71" i="85" s="1"/>
  <c r="G71" i="85" s="1"/>
  <c r="J71" i="85" s="1"/>
  <c r="E71" i="86" s="1"/>
  <c r="G71" i="86" s="1"/>
  <c r="J71" i="86" s="1"/>
  <c r="E71" i="87" s="1"/>
  <c r="G71" i="87" s="1"/>
  <c r="J71" i="87" s="1"/>
  <c r="E71" i="88" s="1"/>
  <c r="G71" i="88" s="1"/>
  <c r="J71" i="88" s="1"/>
  <c r="G71" i="89" s="1"/>
  <c r="J71" i="89" s="1"/>
  <c r="E39" i="82"/>
  <c r="G39" i="82" s="1"/>
  <c r="J39" i="82" s="1"/>
  <c r="E39" i="83" s="1"/>
  <c r="G39" i="83" s="1"/>
  <c r="J39" i="83" s="1"/>
  <c r="E39" i="84" s="1"/>
  <c r="G39" i="84" s="1"/>
  <c r="J39" i="84" s="1"/>
  <c r="E39" i="85" s="1"/>
  <c r="G39" i="85" s="1"/>
  <c r="J39" i="85" s="1"/>
  <c r="E39" i="86" s="1"/>
  <c r="G39" i="86" s="1"/>
  <c r="J39" i="86" s="1"/>
  <c r="E39" i="87" s="1"/>
  <c r="G39" i="87" s="1"/>
  <c r="J39" i="87" s="1"/>
  <c r="E39" i="88" s="1"/>
  <c r="G39" i="88" s="1"/>
  <c r="J39" i="88" s="1"/>
  <c r="E147" i="82"/>
  <c r="G147" i="82" s="1"/>
  <c r="J147" i="82" s="1"/>
  <c r="E147" i="83" s="1"/>
  <c r="G147" i="83" s="1"/>
  <c r="J147" i="83" s="1"/>
  <c r="E147" i="84" s="1"/>
  <c r="G147" i="84" s="1"/>
  <c r="J147" i="84" s="1"/>
  <c r="E147" i="85" s="1"/>
  <c r="G147" i="85" s="1"/>
  <c r="J147" i="85" s="1"/>
  <c r="E147" i="86" s="1"/>
  <c r="G147" i="86" s="1"/>
  <c r="J147" i="86" s="1"/>
  <c r="E147" i="87" s="1"/>
  <c r="G147" i="87" s="1"/>
  <c r="J147" i="87" s="1"/>
  <c r="E147" i="88" s="1"/>
  <c r="G147" i="88" s="1"/>
  <c r="J147" i="88" s="1"/>
  <c r="G147" i="89" s="1"/>
  <c r="J147" i="89" s="1"/>
  <c r="E70" i="82"/>
  <c r="G70" i="82" s="1"/>
  <c r="J70" i="82" s="1"/>
  <c r="E70" i="83" s="1"/>
  <c r="G70" i="83" s="1"/>
  <c r="J70" i="83" s="1"/>
  <c r="E70" i="84" s="1"/>
  <c r="G70" i="84" s="1"/>
  <c r="J70" i="84" s="1"/>
  <c r="E70" i="85" s="1"/>
  <c r="G70" i="85" s="1"/>
  <c r="J70" i="85" s="1"/>
  <c r="E70" i="86" s="1"/>
  <c r="G70" i="86" s="1"/>
  <c r="J70" i="86" s="1"/>
  <c r="E70" i="87" s="1"/>
  <c r="G70" i="87" s="1"/>
  <c r="J70" i="87" s="1"/>
  <c r="E70" i="88" s="1"/>
  <c r="G70" i="88" s="1"/>
  <c r="J70" i="88" s="1"/>
  <c r="G70" i="89" s="1"/>
  <c r="J70" i="89" s="1"/>
  <c r="E182" i="82"/>
  <c r="G182" i="82" s="1"/>
  <c r="J182" i="82" s="1"/>
  <c r="E182" i="83" s="1"/>
  <c r="G182" i="83" s="1"/>
  <c r="J182" i="83" s="1"/>
  <c r="E182" i="84" s="1"/>
  <c r="G182" i="84" s="1"/>
  <c r="J182" i="84" s="1"/>
  <c r="E182" i="85" s="1"/>
  <c r="G182" i="85" s="1"/>
  <c r="J182" i="85" s="1"/>
  <c r="E182" i="86" s="1"/>
  <c r="G182" i="86" s="1"/>
  <c r="J182" i="86" s="1"/>
  <c r="E182" i="87" s="1"/>
  <c r="G182" i="87" s="1"/>
  <c r="J182" i="87" s="1"/>
  <c r="E182" i="88" s="1"/>
  <c r="G182" i="88" s="1"/>
  <c r="J182" i="88" s="1"/>
  <c r="G182" i="89" s="1"/>
  <c r="J182" i="89" s="1"/>
  <c r="E226" i="82"/>
  <c r="G226" i="82" s="1"/>
  <c r="J226" i="82" s="1"/>
  <c r="E226" i="83" s="1"/>
  <c r="G226" i="83" s="1"/>
  <c r="J226" i="83" s="1"/>
  <c r="E226" i="84" s="1"/>
  <c r="G226" i="84" s="1"/>
  <c r="J226" i="84" s="1"/>
  <c r="E226" i="85" s="1"/>
  <c r="G226" i="85" s="1"/>
  <c r="J226" i="85" s="1"/>
  <c r="E226" i="86" s="1"/>
  <c r="G226" i="86" s="1"/>
  <c r="J226" i="86" s="1"/>
  <c r="E226" i="87" s="1"/>
  <c r="G226" i="87" s="1"/>
  <c r="J226" i="87" s="1"/>
  <c r="E226" i="88" s="1"/>
  <c r="G226" i="88" s="1"/>
  <c r="J226" i="88" s="1"/>
  <c r="G226" i="89" s="1"/>
  <c r="J226" i="89" s="1"/>
  <c r="E113" i="82"/>
  <c r="G113" i="82" s="1"/>
  <c r="J113" i="82" s="1"/>
  <c r="E113" i="83" s="1"/>
  <c r="G113" i="83" s="1"/>
  <c r="J113" i="83" s="1"/>
  <c r="E113" i="84" s="1"/>
  <c r="G113" i="84" s="1"/>
  <c r="J113" i="84" s="1"/>
  <c r="E113" i="85" s="1"/>
  <c r="G113" i="85" s="1"/>
  <c r="J113" i="85" s="1"/>
  <c r="E113" i="86" s="1"/>
  <c r="G113" i="86" s="1"/>
  <c r="J113" i="86" s="1"/>
  <c r="E113" i="87" s="1"/>
  <c r="G113" i="87" s="1"/>
  <c r="J113" i="87" s="1"/>
  <c r="E113" i="88" s="1"/>
  <c r="G113" i="88" s="1"/>
  <c r="J113" i="88" s="1"/>
  <c r="G113" i="89" s="1"/>
  <c r="J113" i="89" s="1"/>
  <c r="E149" i="82"/>
  <c r="G149" i="82" s="1"/>
  <c r="J149" i="82" s="1"/>
  <c r="E149" i="83" s="1"/>
  <c r="G149" i="83" s="1"/>
  <c r="J149" i="83" s="1"/>
  <c r="E149" i="84" s="1"/>
  <c r="G149" i="84" s="1"/>
  <c r="J149" i="84" s="1"/>
  <c r="E149" i="85" s="1"/>
  <c r="G149" i="85" s="1"/>
  <c r="J149" i="85" s="1"/>
  <c r="E149" i="86" s="1"/>
  <c r="G149" i="86" s="1"/>
  <c r="J149" i="86" s="1"/>
  <c r="E149" i="87" s="1"/>
  <c r="G149" i="87" s="1"/>
  <c r="J149" i="87" s="1"/>
  <c r="E149" i="88" s="1"/>
  <c r="G149" i="88" s="1"/>
  <c r="J149" i="88" s="1"/>
  <c r="G149" i="89" s="1"/>
  <c r="J149" i="89" s="1"/>
  <c r="E194" i="82"/>
  <c r="G194" i="82" s="1"/>
  <c r="J194" i="82" s="1"/>
  <c r="E194" i="83" s="1"/>
  <c r="G194" i="83" s="1"/>
  <c r="J194" i="83" s="1"/>
  <c r="E194" i="84" s="1"/>
  <c r="G194" i="84" s="1"/>
  <c r="J194" i="84" s="1"/>
  <c r="E194" i="85" s="1"/>
  <c r="G194" i="85" s="1"/>
  <c r="J194" i="85" s="1"/>
  <c r="E194" i="86" s="1"/>
  <c r="G194" i="86" s="1"/>
  <c r="J194" i="86" s="1"/>
  <c r="E194" i="87" s="1"/>
  <c r="G194" i="87" s="1"/>
  <c r="J194" i="87" s="1"/>
  <c r="E194" i="88" s="1"/>
  <c r="G194" i="88" s="1"/>
  <c r="J194" i="88" s="1"/>
  <c r="G194" i="89" s="1"/>
  <c r="J194" i="89" s="1"/>
  <c r="E175" i="82"/>
  <c r="G175" i="82" s="1"/>
  <c r="J175" i="82" s="1"/>
  <c r="E175" i="83" s="1"/>
  <c r="G175" i="83" s="1"/>
  <c r="J175" i="83" s="1"/>
  <c r="E175" i="84" s="1"/>
  <c r="G175" i="84" s="1"/>
  <c r="J175" i="84" s="1"/>
  <c r="E175" i="85" s="1"/>
  <c r="G175" i="85" s="1"/>
  <c r="J175" i="85" s="1"/>
  <c r="E175" i="86" s="1"/>
  <c r="G175" i="86" s="1"/>
  <c r="J175" i="86" s="1"/>
  <c r="E175" i="87" s="1"/>
  <c r="G175" i="87" s="1"/>
  <c r="J175" i="87" s="1"/>
  <c r="E175" i="88" s="1"/>
  <c r="G175" i="88" s="1"/>
  <c r="J175" i="88" s="1"/>
  <c r="G175" i="89" s="1"/>
  <c r="J175" i="89" s="1"/>
  <c r="E157" i="82"/>
  <c r="G157" i="82" s="1"/>
  <c r="J157" i="82" s="1"/>
  <c r="E157" i="83" s="1"/>
  <c r="G157" i="83" s="1"/>
  <c r="J157" i="83" s="1"/>
  <c r="E157" i="84" s="1"/>
  <c r="G157" i="84" s="1"/>
  <c r="J157" i="84" s="1"/>
  <c r="E157" i="85" s="1"/>
  <c r="G157" i="85" s="1"/>
  <c r="J157" i="85" s="1"/>
  <c r="E157" i="86" s="1"/>
  <c r="G157" i="86" s="1"/>
  <c r="J157" i="86" s="1"/>
  <c r="E157" i="87" s="1"/>
  <c r="G157" i="87" s="1"/>
  <c r="J157" i="87" s="1"/>
  <c r="E157" i="88" s="1"/>
  <c r="G157" i="88" s="1"/>
  <c r="J157" i="88" s="1"/>
  <c r="G157" i="89" s="1"/>
  <c r="J157" i="89" s="1"/>
  <c r="G163" i="81"/>
  <c r="J163" i="81" s="1"/>
  <c r="G195" i="81"/>
  <c r="J195" i="81" s="1"/>
  <c r="G122" i="79"/>
  <c r="J122" i="79" s="1"/>
  <c r="G125" i="81" s="1"/>
  <c r="J125" i="81" s="1"/>
  <c r="E125" i="82" s="1"/>
  <c r="G125" i="82" s="1"/>
  <c r="J125" i="82" s="1"/>
  <c r="E125" i="83" s="1"/>
  <c r="G125" i="83" s="1"/>
  <c r="J125" i="83" s="1"/>
  <c r="E125" i="84" s="1"/>
  <c r="G125" i="84" s="1"/>
  <c r="J125" i="84" s="1"/>
  <c r="E125" i="85" s="1"/>
  <c r="G125" i="85" s="1"/>
  <c r="J125" i="85" s="1"/>
  <c r="E125" i="86" s="1"/>
  <c r="G125" i="86" s="1"/>
  <c r="J125" i="86" s="1"/>
  <c r="E125" i="87" s="1"/>
  <c r="G125" i="87" s="1"/>
  <c r="J125" i="87" s="1"/>
  <c r="E125" i="88" s="1"/>
  <c r="G125" i="88" s="1"/>
  <c r="J125" i="88" s="1"/>
  <c r="G125" i="89" s="1"/>
  <c r="J125" i="89" s="1"/>
  <c r="G169" i="81"/>
  <c r="J169" i="81" s="1"/>
  <c r="G68" i="81"/>
  <c r="J68" i="81" s="1"/>
  <c r="G38" i="79"/>
  <c r="J38" i="79" s="1"/>
  <c r="G165" i="79"/>
  <c r="J165" i="79" s="1"/>
  <c r="G221" i="79"/>
  <c r="J221" i="79" s="1"/>
  <c r="G133" i="78"/>
  <c r="J133" i="78" s="1"/>
  <c r="G121" i="81"/>
  <c r="J121" i="81" s="1"/>
  <c r="E121" i="82" s="1"/>
  <c r="G121" i="82" s="1"/>
  <c r="J121" i="82" s="1"/>
  <c r="E121" i="83" s="1"/>
  <c r="G123" i="81"/>
  <c r="J123" i="81" s="1"/>
  <c r="E123" i="82" s="1"/>
  <c r="G123" i="82" s="1"/>
  <c r="J123" i="82" s="1"/>
  <c r="E123" i="83" s="1"/>
  <c r="G154" i="81"/>
  <c r="J154" i="81" s="1"/>
  <c r="E154" i="82" s="1"/>
  <c r="G145" i="81"/>
  <c r="J145" i="81" s="1"/>
  <c r="E145" i="82" s="1"/>
  <c r="G145" i="82" s="1"/>
  <c r="J145" i="82" s="1"/>
  <c r="E145" i="83" s="1"/>
  <c r="G162" i="81"/>
  <c r="J162" i="81" s="1"/>
  <c r="E162" i="82" s="1"/>
  <c r="G142" i="81"/>
  <c r="J142" i="81" s="1"/>
  <c r="E142" i="82" s="1"/>
  <c r="G242" i="81"/>
  <c r="J242" i="81" s="1"/>
  <c r="E242" i="82" s="1"/>
  <c r="G242" i="82" s="1"/>
  <c r="J242" i="82" s="1"/>
  <c r="E242" i="83" s="1"/>
  <c r="G101" i="81"/>
  <c r="J101" i="81" s="1"/>
  <c r="E101" i="82" s="1"/>
  <c r="G101" i="82" s="1"/>
  <c r="J101" i="82" s="1"/>
  <c r="E101" i="83" s="1"/>
  <c r="G172" i="81"/>
  <c r="J172" i="81" s="1"/>
  <c r="E172" i="82" s="1"/>
  <c r="G172" i="82" s="1"/>
  <c r="J172" i="82" s="1"/>
  <c r="E172" i="83" s="1"/>
  <c r="G174" i="81"/>
  <c r="J174" i="81" s="1"/>
  <c r="E174" i="82" s="1"/>
  <c r="G144" i="81"/>
  <c r="J144" i="81" s="1"/>
  <c r="E144" i="82" s="1"/>
  <c r="G144" i="82" s="1"/>
  <c r="J144" i="82" s="1"/>
  <c r="E144" i="83" s="1"/>
  <c r="G90" i="81"/>
  <c r="J90" i="81" s="1"/>
  <c r="E90" i="82" s="1"/>
  <c r="G90" i="82" s="1"/>
  <c r="J90" i="82" s="1"/>
  <c r="E90" i="83" s="1"/>
  <c r="G111" i="81"/>
  <c r="J111" i="81" s="1"/>
  <c r="E111" i="82" s="1"/>
  <c r="G111" i="82" s="1"/>
  <c r="J111" i="82" s="1"/>
  <c r="E111" i="83" s="1"/>
  <c r="G112" i="81"/>
  <c r="J112" i="81" s="1"/>
  <c r="E112" i="82" s="1"/>
  <c r="G112" i="82" s="1"/>
  <c r="J112" i="82" s="1"/>
  <c r="E112" i="83" s="1"/>
  <c r="G53" i="81"/>
  <c r="J53" i="81" s="1"/>
  <c r="E53" i="82" s="1"/>
  <c r="G53" i="82" s="1"/>
  <c r="J53" i="82" s="1"/>
  <c r="E53" i="83" s="1"/>
  <c r="G88" i="81"/>
  <c r="J88" i="81" s="1"/>
  <c r="E88" i="82" s="1"/>
  <c r="G229" i="99"/>
  <c r="J229" i="99" s="1"/>
  <c r="G232" i="90"/>
  <c r="J232" i="90" s="1"/>
  <c r="G241" i="90"/>
  <c r="J241" i="90" s="1"/>
  <c r="G240" i="90"/>
  <c r="J240" i="90" s="1"/>
  <c r="G230" i="81"/>
  <c r="J230" i="81" s="1"/>
  <c r="E230" i="82" s="1"/>
  <c r="G238" i="81"/>
  <c r="J238" i="81" s="1"/>
  <c r="E238" i="82" s="1"/>
  <c r="G237" i="100"/>
  <c r="J237" i="100" s="1"/>
  <c r="E237" i="101" s="1"/>
  <c r="G231" i="93"/>
  <c r="J231" i="93" s="1"/>
  <c r="G239" i="93"/>
  <c r="J239" i="93" s="1"/>
  <c r="G259" i="94" s="1"/>
  <c r="J259" i="94" s="1"/>
  <c r="E259" i="95" s="1"/>
  <c r="G260" i="81"/>
  <c r="J260" i="81" s="1"/>
  <c r="E263" i="82" s="1"/>
  <c r="G263" i="82" s="1"/>
  <c r="J263" i="82" s="1"/>
  <c r="G267" i="80"/>
  <c r="J267" i="80" s="1"/>
  <c r="G10" i="93"/>
  <c r="J10" i="93" s="1"/>
  <c r="G30" i="81"/>
  <c r="J30" i="81" s="1"/>
  <c r="G183" i="81"/>
  <c r="J183" i="81" s="1"/>
  <c r="J266" i="80"/>
  <c r="G267" i="81" s="1"/>
  <c r="J267" i="81" s="1"/>
  <c r="G116" i="81"/>
  <c r="J116" i="81" s="1"/>
  <c r="G120" i="81"/>
  <c r="J120" i="81" s="1"/>
  <c r="G73" i="81"/>
  <c r="J73" i="81" s="1"/>
  <c r="G91" i="81"/>
  <c r="J91" i="81" s="1"/>
  <c r="G176" i="81"/>
  <c r="J176" i="81" s="1"/>
  <c r="G48" i="81"/>
  <c r="J48" i="81" s="1"/>
  <c r="G85" i="81"/>
  <c r="J85" i="81" s="1"/>
  <c r="G92" i="81"/>
  <c r="J92" i="81" s="1"/>
  <c r="G159" i="81"/>
  <c r="J159" i="81" s="1"/>
  <c r="G146" i="81"/>
  <c r="J146" i="81" s="1"/>
  <c r="G11" i="93"/>
  <c r="J11" i="93" s="1"/>
  <c r="G81" i="81"/>
  <c r="J81" i="81" s="1"/>
  <c r="G106" i="81"/>
  <c r="J106" i="81" s="1"/>
  <c r="G97" i="81"/>
  <c r="J97" i="81" s="1"/>
  <c r="E97" i="82" s="1"/>
  <c r="G184" i="81"/>
  <c r="J184" i="81" s="1"/>
  <c r="G59" i="81"/>
  <c r="J59" i="81" s="1"/>
  <c r="G55" i="81"/>
  <c r="J55" i="81" s="1"/>
  <c r="G132" i="79"/>
  <c r="J132" i="79" s="1"/>
  <c r="G96" i="79"/>
  <c r="J96" i="79" s="1"/>
  <c r="G161" i="79"/>
  <c r="J161" i="79" s="1"/>
  <c r="G164" i="81" s="1"/>
  <c r="J164" i="81" s="1"/>
  <c r="E164" i="82" s="1"/>
  <c r="G164" i="82" s="1"/>
  <c r="J164" i="82" s="1"/>
  <c r="E164" i="83" s="1"/>
  <c r="G119" i="79"/>
  <c r="J119" i="79" s="1"/>
  <c r="G117" i="81"/>
  <c r="J117" i="81" s="1"/>
  <c r="G32" i="81"/>
  <c r="J32" i="81" s="1"/>
  <c r="G69" i="81"/>
  <c r="J69" i="81" s="1"/>
  <c r="G223" i="81"/>
  <c r="J223" i="81" s="1"/>
  <c r="G167" i="81"/>
  <c r="J167" i="81" s="1"/>
  <c r="G130" i="81"/>
  <c r="J130" i="81" s="1"/>
  <c r="G107" i="81"/>
  <c r="J107" i="81" s="1"/>
  <c r="G185" i="81"/>
  <c r="J185" i="81" s="1"/>
  <c r="G42" i="81"/>
  <c r="J42" i="81" s="1"/>
  <c r="G95" i="81"/>
  <c r="J95" i="81" s="1"/>
  <c r="G9" i="93"/>
  <c r="J9" i="93" s="1"/>
  <c r="G72" i="81"/>
  <c r="J72" i="81" s="1"/>
  <c r="G180" i="81"/>
  <c r="J180" i="81" s="1"/>
  <c r="G62" i="81"/>
  <c r="J62" i="81" s="1"/>
  <c r="G110" i="81"/>
  <c r="J110" i="81" s="1"/>
  <c r="G67" i="81"/>
  <c r="J67" i="81" s="1"/>
  <c r="G136" i="79"/>
  <c r="J136" i="79" s="1"/>
  <c r="G139" i="81" s="1"/>
  <c r="J139" i="81" s="1"/>
  <c r="G214" i="78"/>
  <c r="J214" i="78" s="1"/>
  <c r="G131" i="78"/>
  <c r="J131" i="78" s="1"/>
  <c r="G135" i="79"/>
  <c r="J135" i="79" s="1"/>
  <c r="G138" i="81" s="1"/>
  <c r="J138" i="81" s="1"/>
  <c r="E138" i="82" s="1"/>
  <c r="G138" i="82" s="1"/>
  <c r="J138" i="82" s="1"/>
  <c r="E138" i="83" s="1"/>
  <c r="G39" i="93"/>
  <c r="J39" i="93" s="1"/>
  <c r="G193" i="94"/>
  <c r="J193" i="94" s="1"/>
  <c r="E193" i="95" s="1"/>
  <c r="G206" i="94"/>
  <c r="J206" i="94" s="1"/>
  <c r="E206" i="95" s="1"/>
  <c r="G113" i="94"/>
  <c r="J113" i="94" s="1"/>
  <c r="E113" i="95" s="1"/>
  <c r="G147" i="93"/>
  <c r="J147" i="93" s="1"/>
  <c r="G213" i="94"/>
  <c r="J213" i="94" s="1"/>
  <c r="E213" i="95" s="1"/>
  <c r="G202" i="93"/>
  <c r="J202" i="93" s="1"/>
  <c r="G127" i="94"/>
  <c r="J127" i="94" s="1"/>
  <c r="E127" i="95" s="1"/>
  <c r="G209" i="93"/>
  <c r="J209" i="93" s="1"/>
  <c r="G177" i="94"/>
  <c r="J177" i="94" s="1"/>
  <c r="E177" i="95" s="1"/>
  <c r="G153" i="94"/>
  <c r="J153" i="94" s="1"/>
  <c r="E153" i="95" s="1"/>
  <c r="G194" i="94"/>
  <c r="J194" i="94" s="1"/>
  <c r="E194" i="95" s="1"/>
  <c r="G148" i="94"/>
  <c r="J148" i="94" s="1"/>
  <c r="E148" i="95" s="1"/>
  <c r="G204" i="93"/>
  <c r="J204" i="93" s="1"/>
  <c r="G125" i="94"/>
  <c r="J125" i="94" s="1"/>
  <c r="E125" i="95" s="1"/>
  <c r="G156" i="93"/>
  <c r="J156" i="93" s="1"/>
  <c r="G84" i="94"/>
  <c r="J84" i="94" s="1"/>
  <c r="E84" i="95" s="1"/>
  <c r="G203" i="93"/>
  <c r="J203" i="93" s="1"/>
  <c r="G196" i="93"/>
  <c r="J196" i="93" s="1"/>
  <c r="G205" i="94"/>
  <c r="J205" i="94" s="1"/>
  <c r="E205" i="95" s="1"/>
  <c r="G208" i="94"/>
  <c r="J208" i="94" s="1"/>
  <c r="E208" i="95" s="1"/>
  <c r="G195" i="93"/>
  <c r="J195" i="93" s="1"/>
  <c r="G210" i="93"/>
  <c r="J210" i="93" s="1"/>
  <c r="G182" i="93"/>
  <c r="J182" i="93" s="1"/>
  <c r="G226" i="94"/>
  <c r="J226" i="94" s="1"/>
  <c r="E226" i="95" s="1"/>
  <c r="G212" i="93"/>
  <c r="J212" i="93" s="1"/>
  <c r="G83" i="94"/>
  <c r="J83" i="94" s="1"/>
  <c r="E83" i="95" s="1"/>
  <c r="G150" i="93"/>
  <c r="J150" i="93" s="1"/>
  <c r="G181" i="94"/>
  <c r="J181" i="94" s="1"/>
  <c r="E181" i="95" s="1"/>
  <c r="G157" i="93"/>
  <c r="J157" i="93" s="1"/>
  <c r="G71" i="90"/>
  <c r="J71" i="90" s="1"/>
  <c r="G198" i="93"/>
  <c r="J198" i="93" s="1"/>
  <c r="G152" i="94"/>
  <c r="J152" i="94" s="1"/>
  <c r="E152" i="95" s="1"/>
  <c r="G175" i="90"/>
  <c r="J175" i="90" s="1"/>
  <c r="G151" i="94"/>
  <c r="J151" i="94" s="1"/>
  <c r="E151" i="95" s="1"/>
  <c r="G126" i="94"/>
  <c r="J126" i="94" s="1"/>
  <c r="E126" i="95" s="1"/>
  <c r="G149" i="93"/>
  <c r="J149" i="93" s="1"/>
  <c r="G70" i="90"/>
  <c r="J70" i="90" s="1"/>
  <c r="G211" i="93"/>
  <c r="J211" i="93" s="1"/>
  <c r="G197" i="93"/>
  <c r="J197" i="93" s="1"/>
  <c r="G155" i="94"/>
  <c r="J155" i="94" s="1"/>
  <c r="E155" i="95" s="1"/>
  <c r="G128" i="93"/>
  <c r="J128" i="93" s="1"/>
  <c r="G89" i="82"/>
  <c r="J89" i="82" s="1"/>
  <c r="E89" i="83" s="1"/>
  <c r="G108" i="82"/>
  <c r="J108" i="82" s="1"/>
  <c r="E108" i="83" s="1"/>
  <c r="G142" i="82"/>
  <c r="J142" i="82" s="1"/>
  <c r="E142" i="83" s="1"/>
  <c r="G19" i="81"/>
  <c r="J19" i="81" s="1"/>
  <c r="E19" i="82" s="1"/>
  <c r="G36" i="82"/>
  <c r="J36" i="82" s="1"/>
  <c r="E36" i="83" s="1"/>
  <c r="G43" i="82"/>
  <c r="J43" i="82" s="1"/>
  <c r="E43" i="83" s="1"/>
  <c r="G74" i="82"/>
  <c r="J74" i="82" s="1"/>
  <c r="E74" i="83" s="1"/>
  <c r="G78" i="82"/>
  <c r="J78" i="82" s="1"/>
  <c r="E78" i="83" s="1"/>
  <c r="G225" i="82"/>
  <c r="J225" i="82" s="1"/>
  <c r="E225" i="83" s="1"/>
  <c r="G64" i="82"/>
  <c r="J64" i="82" s="1"/>
  <c r="E64" i="83" s="1"/>
  <c r="G122" i="81"/>
  <c r="J122" i="81" s="1"/>
  <c r="E122" i="82" s="1"/>
  <c r="G57" i="82"/>
  <c r="J57" i="82" s="1"/>
  <c r="E57" i="83" s="1"/>
  <c r="G79" i="82"/>
  <c r="J79" i="82" s="1"/>
  <c r="E79" i="83" s="1"/>
  <c r="G166" i="82"/>
  <c r="J166" i="82" s="1"/>
  <c r="E166" i="83" s="1"/>
  <c r="G52" i="82"/>
  <c r="J52" i="82" s="1"/>
  <c r="E52" i="83" s="1"/>
  <c r="G80" i="82"/>
  <c r="J80" i="82" s="1"/>
  <c r="E80" i="83" s="1"/>
  <c r="G158" i="82"/>
  <c r="J158" i="82" s="1"/>
  <c r="E158" i="83" s="1"/>
  <c r="G22" i="81"/>
  <c r="J22" i="81" s="1"/>
  <c r="E22" i="82" s="1"/>
  <c r="G41" i="82"/>
  <c r="J41" i="82" s="1"/>
  <c r="E41" i="83" s="1"/>
  <c r="G143" i="82"/>
  <c r="J143" i="82" s="1"/>
  <c r="E143" i="83" s="1"/>
  <c r="G98" i="82"/>
  <c r="J98" i="82" s="1"/>
  <c r="E98" i="83" s="1"/>
  <c r="G61" i="82"/>
  <c r="J61" i="82" s="1"/>
  <c r="E61" i="83" s="1"/>
  <c r="G93" i="82"/>
  <c r="J93" i="82" s="1"/>
  <c r="E93" i="83" s="1"/>
  <c r="G118" i="82"/>
  <c r="J118" i="82" s="1"/>
  <c r="E118" i="83" s="1"/>
  <c r="G221" i="81"/>
  <c r="J221" i="81" s="1"/>
  <c r="E221" i="82" s="1"/>
  <c r="G21" i="81"/>
  <c r="J21" i="81" s="1"/>
  <c r="E21" i="82" s="1"/>
  <c r="G44" i="82"/>
  <c r="J44" i="82" s="1"/>
  <c r="E44" i="83" s="1"/>
  <c r="G24" i="81"/>
  <c r="J24" i="81" s="1"/>
  <c r="E24" i="82" s="1"/>
  <c r="G140" i="82"/>
  <c r="J140" i="82" s="1"/>
  <c r="E140" i="83" s="1"/>
  <c r="G58" i="82"/>
  <c r="J58" i="82" s="1"/>
  <c r="E58" i="83" s="1"/>
  <c r="G77" i="82"/>
  <c r="J77" i="82" s="1"/>
  <c r="E77" i="83" s="1"/>
  <c r="G25" i="81"/>
  <c r="J25" i="81" s="1"/>
  <c r="E25" i="82" s="1"/>
  <c r="G170" i="82"/>
  <c r="J170" i="82" s="1"/>
  <c r="E170" i="83" s="1"/>
  <c r="G192" i="82"/>
  <c r="J192" i="82" s="1"/>
  <c r="E192" i="83" s="1"/>
  <c r="G115" i="82"/>
  <c r="J115" i="82" s="1"/>
  <c r="E115" i="83" s="1"/>
  <c r="G165" i="81"/>
  <c r="J165" i="81" s="1"/>
  <c r="E165" i="82" s="1"/>
  <c r="G37" i="82"/>
  <c r="J37" i="82" s="1"/>
  <c r="E37" i="83" s="1"/>
  <c r="G28" i="82"/>
  <c r="J28" i="82" s="1"/>
  <c r="E28" i="83" s="1"/>
  <c r="G168" i="82"/>
  <c r="J168" i="82" s="1"/>
  <c r="E168" i="83" s="1"/>
  <c r="G51" i="82"/>
  <c r="J51" i="82" s="1"/>
  <c r="E51" i="83" s="1"/>
  <c r="G154" i="82"/>
  <c r="J154" i="82" s="1"/>
  <c r="E154" i="83" s="1"/>
  <c r="G20" i="81"/>
  <c r="J20" i="81" s="1"/>
  <c r="E20" i="82" s="1"/>
  <c r="G26" i="81"/>
  <c r="J26" i="81" s="1"/>
  <c r="E26" i="82" s="1"/>
  <c r="G47" i="82"/>
  <c r="J47" i="82" s="1"/>
  <c r="E47" i="83" s="1"/>
  <c r="G162" i="82"/>
  <c r="J162" i="82" s="1"/>
  <c r="E162" i="83" s="1"/>
  <c r="G56" i="82"/>
  <c r="J56" i="82" s="1"/>
  <c r="E56" i="83" s="1"/>
  <c r="G23" i="81"/>
  <c r="J23" i="81" s="1"/>
  <c r="E23" i="82" s="1"/>
  <c r="G49" i="82"/>
  <c r="J49" i="82" s="1"/>
  <c r="E49" i="83" s="1"/>
  <c r="G38" i="81"/>
  <c r="J38" i="81" s="1"/>
  <c r="E38" i="82" s="1"/>
  <c r="G99" i="82"/>
  <c r="J99" i="82" s="1"/>
  <c r="E99" i="83" s="1"/>
  <c r="G29" i="82"/>
  <c r="J29" i="82" s="1"/>
  <c r="E29" i="83" s="1"/>
  <c r="G171" i="82"/>
  <c r="J171" i="82" s="1"/>
  <c r="E171" i="83" s="1"/>
  <c r="G54" i="82"/>
  <c r="J54" i="82" s="1"/>
  <c r="E54" i="83" s="1"/>
  <c r="G160" i="82"/>
  <c r="J160" i="82" s="1"/>
  <c r="E160" i="83" s="1"/>
  <c r="G179" i="82"/>
  <c r="J179" i="82" s="1"/>
  <c r="E179" i="83" s="1"/>
  <c r="G66" i="82"/>
  <c r="J66" i="82" s="1"/>
  <c r="E66" i="83" s="1"/>
  <c r="G33" i="82"/>
  <c r="J33" i="82" s="1"/>
  <c r="E33" i="83" s="1"/>
  <c r="G27" i="82"/>
  <c r="J27" i="82" s="1"/>
  <c r="E27" i="83" s="1"/>
  <c r="G46" i="82"/>
  <c r="J46" i="82" s="1"/>
  <c r="E46" i="83" s="1"/>
  <c r="G50" i="82"/>
  <c r="J50" i="82" s="1"/>
  <c r="E50" i="83" s="1"/>
  <c r="G40" i="82"/>
  <c r="J40" i="82" s="1"/>
  <c r="E40" i="83" s="1"/>
  <c r="G141" i="82"/>
  <c r="J141" i="82" s="1"/>
  <c r="E141" i="83" s="1"/>
  <c r="G65" i="82"/>
  <c r="J65" i="82" s="1"/>
  <c r="E65" i="83" s="1"/>
  <c r="G31" i="82"/>
  <c r="J31" i="82" s="1"/>
  <c r="E31" i="83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E100" i="83" s="1"/>
  <c r="G34" i="82"/>
  <c r="J34" i="82" s="1"/>
  <c r="E34" i="83" s="1"/>
  <c r="G215" i="82"/>
  <c r="J215" i="82" s="1"/>
  <c r="E215" i="83" s="1"/>
  <c r="G18" i="78"/>
  <c r="J18" i="78" s="1"/>
  <c r="G186" i="82"/>
  <c r="J186" i="82" s="1"/>
  <c r="E186" i="83" s="1"/>
  <c r="G13" i="78"/>
  <c r="J13" i="78" s="1"/>
  <c r="G104" i="82"/>
  <c r="J104" i="82" s="1"/>
  <c r="E104" i="83" s="1"/>
  <c r="Z10" i="8"/>
  <c r="AC10" i="8" s="1"/>
  <c r="Z9" i="8"/>
  <c r="AC9" i="8" s="1"/>
  <c r="Z7" i="8"/>
  <c r="AC7" i="8" s="1"/>
  <c r="Z8" i="8"/>
  <c r="AC8" i="8" s="1"/>
  <c r="Z6" i="8"/>
  <c r="AC6" i="8" s="1"/>
  <c r="N271" i="8"/>
  <c r="F270" i="8" s="1"/>
  <c r="C271" i="8" s="1"/>
  <c r="H272" i="8"/>
  <c r="E229" i="100" l="1"/>
  <c r="G229" i="100" s="1"/>
  <c r="J229" i="100" s="1"/>
  <c r="E229" i="101" s="1"/>
  <c r="G229" i="101" s="1"/>
  <c r="J229" i="101" s="1"/>
  <c r="E229" i="102" s="1"/>
  <c r="E223" i="82"/>
  <c r="G223" i="82" s="1"/>
  <c r="J223" i="82" s="1"/>
  <c r="E223" i="83" s="1"/>
  <c r="E59" i="82"/>
  <c r="G59" i="82" s="1"/>
  <c r="J59" i="82" s="1"/>
  <c r="E59" i="83" s="1"/>
  <c r="E163" i="82"/>
  <c r="G163" i="82" s="1"/>
  <c r="J163" i="82" s="1"/>
  <c r="E163" i="83" s="1"/>
  <c r="E95" i="82"/>
  <c r="G95" i="82" s="1"/>
  <c r="J95" i="82" s="1"/>
  <c r="E95" i="83" s="1"/>
  <c r="E32" i="82"/>
  <c r="G32" i="82" s="1"/>
  <c r="J32" i="82" s="1"/>
  <c r="E32" i="83" s="1"/>
  <c r="E184" i="82"/>
  <c r="G184" i="82" s="1"/>
  <c r="J184" i="82" s="1"/>
  <c r="E184" i="83" s="1"/>
  <c r="E85" i="82"/>
  <c r="G85" i="82" s="1"/>
  <c r="J85" i="82" s="1"/>
  <c r="E85" i="83" s="1"/>
  <c r="E183" i="82"/>
  <c r="G183" i="82" s="1"/>
  <c r="J183" i="82" s="1"/>
  <c r="E183" i="83" s="1"/>
  <c r="G183" i="83" s="1"/>
  <c r="J183" i="83" s="1"/>
  <c r="E183" i="84" s="1"/>
  <c r="E116" i="82"/>
  <c r="G116" i="82" s="1"/>
  <c r="J116" i="82" s="1"/>
  <c r="E116" i="83" s="1"/>
  <c r="E69" i="82"/>
  <c r="G69" i="82" s="1"/>
  <c r="J69" i="82" s="1"/>
  <c r="E69" i="83" s="1"/>
  <c r="E92" i="82"/>
  <c r="G92" i="82" s="1"/>
  <c r="J92" i="82" s="1"/>
  <c r="E92" i="83" s="1"/>
  <c r="E139" i="82"/>
  <c r="G139" i="82" s="1"/>
  <c r="J139" i="82" s="1"/>
  <c r="E139" i="83" s="1"/>
  <c r="E42" i="82"/>
  <c r="G42" i="82" s="1"/>
  <c r="J42" i="82" s="1"/>
  <c r="E42" i="83" s="1"/>
  <c r="E117" i="82"/>
  <c r="G117" i="82" s="1"/>
  <c r="J117" i="82" s="1"/>
  <c r="E117" i="83" s="1"/>
  <c r="E48" i="82"/>
  <c r="G48" i="82" s="1"/>
  <c r="J48" i="82" s="1"/>
  <c r="E48" i="83" s="1"/>
  <c r="G48" i="83" s="1"/>
  <c r="J48" i="83" s="1"/>
  <c r="E48" i="84" s="1"/>
  <c r="E30" i="82"/>
  <c r="G30" i="82" s="1"/>
  <c r="J30" i="82" s="1"/>
  <c r="E30" i="83" s="1"/>
  <c r="E55" i="82"/>
  <c r="G55" i="82" s="1"/>
  <c r="J55" i="82" s="1"/>
  <c r="E55" i="83" s="1"/>
  <c r="G55" i="83" s="1"/>
  <c r="J55" i="83" s="1"/>
  <c r="E55" i="84" s="1"/>
  <c r="E106" i="82"/>
  <c r="G106" i="82" s="1"/>
  <c r="J106" i="82" s="1"/>
  <c r="E106" i="83" s="1"/>
  <c r="E176" i="82"/>
  <c r="G176" i="82" s="1"/>
  <c r="J176" i="82" s="1"/>
  <c r="E176" i="83" s="1"/>
  <c r="E110" i="82"/>
  <c r="G110" i="82" s="1"/>
  <c r="J110" i="82" s="1"/>
  <c r="E110" i="83" s="1"/>
  <c r="E107" i="82"/>
  <c r="G107" i="82" s="1"/>
  <c r="J107" i="82" s="1"/>
  <c r="E107" i="83" s="1"/>
  <c r="E81" i="82"/>
  <c r="G81" i="82" s="1"/>
  <c r="J81" i="82" s="1"/>
  <c r="E81" i="83" s="1"/>
  <c r="E91" i="82"/>
  <c r="G91" i="82" s="1"/>
  <c r="J91" i="82" s="1"/>
  <c r="E91" i="83" s="1"/>
  <c r="E68" i="82"/>
  <c r="G68" i="82" s="1"/>
  <c r="J68" i="82" s="1"/>
  <c r="E68" i="83" s="1"/>
  <c r="E72" i="82"/>
  <c r="G72" i="82" s="1"/>
  <c r="J72" i="82" s="1"/>
  <c r="E72" i="83" s="1"/>
  <c r="G72" i="83" s="1"/>
  <c r="J72" i="83" s="1"/>
  <c r="E72" i="84" s="1"/>
  <c r="E67" i="82"/>
  <c r="G67" i="82" s="1"/>
  <c r="J67" i="82" s="1"/>
  <c r="E67" i="83" s="1"/>
  <c r="E62" i="82"/>
  <c r="G62" i="82" s="1"/>
  <c r="J62" i="82" s="1"/>
  <c r="E62" i="83" s="1"/>
  <c r="E130" i="82"/>
  <c r="G130" i="82" s="1"/>
  <c r="J130" i="82" s="1"/>
  <c r="E130" i="83" s="1"/>
  <c r="E73" i="82"/>
  <c r="G73" i="82" s="1"/>
  <c r="J73" i="82" s="1"/>
  <c r="E73" i="83" s="1"/>
  <c r="E169" i="82"/>
  <c r="G169" i="82" s="1"/>
  <c r="J169" i="82" s="1"/>
  <c r="E169" i="83" s="1"/>
  <c r="G169" i="83" s="1"/>
  <c r="J169" i="83" s="1"/>
  <c r="E169" i="84" s="1"/>
  <c r="G169" i="84" s="1"/>
  <c r="J169" i="84" s="1"/>
  <c r="E169" i="85" s="1"/>
  <c r="G169" i="85" s="1"/>
  <c r="J169" i="85" s="1"/>
  <c r="E169" i="86" s="1"/>
  <c r="G169" i="86" s="1"/>
  <c r="J169" i="86" s="1"/>
  <c r="E169" i="87" s="1"/>
  <c r="G169" i="87" s="1"/>
  <c r="J169" i="87" s="1"/>
  <c r="E169" i="88" s="1"/>
  <c r="G169" i="88" s="1"/>
  <c r="J169" i="88" s="1"/>
  <c r="G169" i="89" s="1"/>
  <c r="J169" i="89" s="1"/>
  <c r="E159" i="82"/>
  <c r="G159" i="82" s="1"/>
  <c r="J159" i="82" s="1"/>
  <c r="E159" i="83" s="1"/>
  <c r="G159" i="83" s="1"/>
  <c r="J159" i="83" s="1"/>
  <c r="E159" i="84" s="1"/>
  <c r="E195" i="82"/>
  <c r="G195" i="82" s="1"/>
  <c r="J195" i="82" s="1"/>
  <c r="E195" i="83" s="1"/>
  <c r="G195" i="83" s="1"/>
  <c r="J195" i="83" s="1"/>
  <c r="E195" i="84" s="1"/>
  <c r="G195" i="84" s="1"/>
  <c r="J195" i="84" s="1"/>
  <c r="E195" i="85" s="1"/>
  <c r="G195" i="85" s="1"/>
  <c r="J195" i="85" s="1"/>
  <c r="E195" i="86" s="1"/>
  <c r="G195" i="86" s="1"/>
  <c r="J195" i="86" s="1"/>
  <c r="E195" i="87" s="1"/>
  <c r="G195" i="87" s="1"/>
  <c r="J195" i="87" s="1"/>
  <c r="E195" i="88" s="1"/>
  <c r="G195" i="88" s="1"/>
  <c r="J195" i="88" s="1"/>
  <c r="G195" i="89" s="1"/>
  <c r="J195" i="89" s="1"/>
  <c r="E185" i="82"/>
  <c r="G185" i="82" s="1"/>
  <c r="J185" i="82" s="1"/>
  <c r="E185" i="83" s="1"/>
  <c r="E180" i="82"/>
  <c r="G180" i="82" s="1"/>
  <c r="J180" i="82" s="1"/>
  <c r="E180" i="83" s="1"/>
  <c r="E167" i="82"/>
  <c r="G167" i="82" s="1"/>
  <c r="J167" i="82" s="1"/>
  <c r="E167" i="83" s="1"/>
  <c r="E146" i="82"/>
  <c r="G146" i="82" s="1"/>
  <c r="J146" i="82" s="1"/>
  <c r="E146" i="83" s="1"/>
  <c r="E120" i="82"/>
  <c r="G120" i="82" s="1"/>
  <c r="J120" i="82" s="1"/>
  <c r="E120" i="83" s="1"/>
  <c r="G133" i="79"/>
  <c r="J133" i="79" s="1"/>
  <c r="G224" i="81"/>
  <c r="J224" i="81" s="1"/>
  <c r="G135" i="81"/>
  <c r="J135" i="81" s="1"/>
  <c r="E135" i="82" s="1"/>
  <c r="G135" i="82" s="1"/>
  <c r="J135" i="82" s="1"/>
  <c r="E135" i="83" s="1"/>
  <c r="G132" i="81"/>
  <c r="J132" i="81" s="1"/>
  <c r="E132" i="82" s="1"/>
  <c r="G132" i="82" s="1"/>
  <c r="J132" i="82" s="1"/>
  <c r="E132" i="83" s="1"/>
  <c r="G86" i="81"/>
  <c r="J86" i="81" s="1"/>
  <c r="E86" i="82" s="1"/>
  <c r="G87" i="81"/>
  <c r="J87" i="81" s="1"/>
  <c r="G231" i="94"/>
  <c r="J231" i="94" s="1"/>
  <c r="E231" i="95" s="1"/>
  <c r="G239" i="94"/>
  <c r="J239" i="94" s="1"/>
  <c r="G227" i="81"/>
  <c r="J227" i="81" s="1"/>
  <c r="E227" i="82" s="1"/>
  <c r="G235" i="81"/>
  <c r="J235" i="81" s="1"/>
  <c r="E235" i="82" s="1"/>
  <c r="G237" i="101"/>
  <c r="J237" i="101" s="1"/>
  <c r="E237" i="102" s="1"/>
  <c r="G228" i="81"/>
  <c r="J228" i="81" s="1"/>
  <c r="E228" i="82" s="1"/>
  <c r="G236" i="81"/>
  <c r="J236" i="81" s="1"/>
  <c r="E236" i="82" s="1"/>
  <c r="G230" i="82"/>
  <c r="J230" i="82" s="1"/>
  <c r="E230" i="83" s="1"/>
  <c r="G238" i="82"/>
  <c r="J238" i="82" s="1"/>
  <c r="E238" i="83" s="1"/>
  <c r="G232" i="91"/>
  <c r="J232" i="91" s="1"/>
  <c r="G241" i="91"/>
  <c r="J241" i="91" s="1"/>
  <c r="G240" i="91"/>
  <c r="J240" i="91" s="1"/>
  <c r="G268" i="81"/>
  <c r="J268" i="81" s="1"/>
  <c r="G102" i="81"/>
  <c r="J102" i="81" s="1"/>
  <c r="E102" i="82" s="1"/>
  <c r="G234" i="81"/>
  <c r="J234" i="81" s="1"/>
  <c r="E234" i="82" s="1"/>
  <c r="G96" i="81"/>
  <c r="J96" i="81" s="1"/>
  <c r="G11" i="94"/>
  <c r="J11" i="94" s="1"/>
  <c r="E11" i="95" s="1"/>
  <c r="G119" i="81"/>
  <c r="J119" i="81" s="1"/>
  <c r="G97" i="82"/>
  <c r="J97" i="82" s="1"/>
  <c r="G10" i="94"/>
  <c r="J10" i="94" s="1"/>
  <c r="E10" i="95" s="1"/>
  <c r="G173" i="81"/>
  <c r="J173" i="81" s="1"/>
  <c r="E173" i="82" s="1"/>
  <c r="G161" i="81"/>
  <c r="J161" i="81" s="1"/>
  <c r="G9" i="94"/>
  <c r="J9" i="94" s="1"/>
  <c r="E9" i="95" s="1"/>
  <c r="G214" i="79"/>
  <c r="J214" i="79" s="1"/>
  <c r="G233" i="81"/>
  <c r="J233" i="81" s="1"/>
  <c r="G131" i="79"/>
  <c r="J131" i="79" s="1"/>
  <c r="G134" i="79"/>
  <c r="J134" i="79" s="1"/>
  <c r="G137" i="81" s="1"/>
  <c r="J137" i="81" s="1"/>
  <c r="G261" i="81"/>
  <c r="J261" i="81" s="1"/>
  <c r="E264" i="82" s="1"/>
  <c r="G264" i="82" s="1"/>
  <c r="J264" i="82" s="1"/>
  <c r="G103" i="81"/>
  <c r="J103" i="81" s="1"/>
  <c r="E103" i="82" s="1"/>
  <c r="G82" i="81"/>
  <c r="J82" i="81" s="1"/>
  <c r="E82" i="82" s="1"/>
  <c r="G181" i="95"/>
  <c r="J181" i="95" s="1"/>
  <c r="E181" i="96" s="1"/>
  <c r="G177" i="95"/>
  <c r="J177" i="95" s="1"/>
  <c r="E177" i="96" s="1"/>
  <c r="G197" i="94"/>
  <c r="J197" i="94" s="1"/>
  <c r="E197" i="95" s="1"/>
  <c r="G83" i="95"/>
  <c r="J83" i="95" s="1"/>
  <c r="E83" i="96" s="1"/>
  <c r="G195" i="94"/>
  <c r="J195" i="94" s="1"/>
  <c r="E195" i="95" s="1"/>
  <c r="G209" i="94"/>
  <c r="J209" i="94" s="1"/>
  <c r="E209" i="95" s="1"/>
  <c r="G211" i="94"/>
  <c r="J211" i="94" s="1"/>
  <c r="E211" i="95" s="1"/>
  <c r="G152" i="95"/>
  <c r="J152" i="95" s="1"/>
  <c r="E152" i="96" s="1"/>
  <c r="G208" i="95"/>
  <c r="J208" i="95" s="1"/>
  <c r="E208" i="96" s="1"/>
  <c r="G151" i="95"/>
  <c r="J151" i="95" s="1"/>
  <c r="E151" i="96" s="1"/>
  <c r="G155" i="95"/>
  <c r="J155" i="95" s="1"/>
  <c r="E155" i="96" s="1"/>
  <c r="G150" i="94"/>
  <c r="J150" i="94" s="1"/>
  <c r="E150" i="95" s="1"/>
  <c r="G205" i="95"/>
  <c r="J205" i="95" s="1"/>
  <c r="E205" i="96" s="1"/>
  <c r="G204" i="94"/>
  <c r="J204" i="94" s="1"/>
  <c r="E204" i="95" s="1"/>
  <c r="G113" i="95"/>
  <c r="J113" i="95" s="1"/>
  <c r="E113" i="96" s="1"/>
  <c r="G71" i="91"/>
  <c r="J71" i="91" s="1"/>
  <c r="G226" i="95"/>
  <c r="J226" i="95" s="1"/>
  <c r="E226" i="96" s="1"/>
  <c r="G148" i="95"/>
  <c r="J148" i="95" s="1"/>
  <c r="E148" i="96" s="1"/>
  <c r="G206" i="95"/>
  <c r="J206" i="95" s="1"/>
  <c r="E206" i="96" s="1"/>
  <c r="G147" i="94"/>
  <c r="J147" i="94" s="1"/>
  <c r="E147" i="95" s="1"/>
  <c r="G198" i="94"/>
  <c r="J198" i="94" s="1"/>
  <c r="E198" i="95" s="1"/>
  <c r="G149" i="94"/>
  <c r="J149" i="94" s="1"/>
  <c r="E149" i="95" s="1"/>
  <c r="G182" i="94"/>
  <c r="J182" i="94" s="1"/>
  <c r="E182" i="95" s="1"/>
  <c r="G194" i="95"/>
  <c r="J194" i="95" s="1"/>
  <c r="E194" i="96" s="1"/>
  <c r="G193" i="95"/>
  <c r="J193" i="95" s="1"/>
  <c r="E193" i="96" s="1"/>
  <c r="G156" i="94"/>
  <c r="J156" i="94" s="1"/>
  <c r="E156" i="95" s="1"/>
  <c r="G126" i="95"/>
  <c r="J126" i="95" s="1"/>
  <c r="E126" i="96" s="1"/>
  <c r="G210" i="94"/>
  <c r="J210" i="94" s="1"/>
  <c r="E210" i="95" s="1"/>
  <c r="G203" i="94"/>
  <c r="J203" i="94" s="1"/>
  <c r="E203" i="95" s="1"/>
  <c r="G202" i="94"/>
  <c r="J202" i="94" s="1"/>
  <c r="E202" i="95" s="1"/>
  <c r="G84" i="95"/>
  <c r="J84" i="95" s="1"/>
  <c r="E84" i="96" s="1"/>
  <c r="G213" i="95"/>
  <c r="J213" i="95" s="1"/>
  <c r="E213" i="96" s="1"/>
  <c r="G128" i="94"/>
  <c r="J128" i="94" s="1"/>
  <c r="E128" i="95" s="1"/>
  <c r="G70" i="91"/>
  <c r="J70" i="91" s="1"/>
  <c r="G175" i="91"/>
  <c r="J175" i="91" s="1"/>
  <c r="G157" i="94"/>
  <c r="J157" i="94" s="1"/>
  <c r="E157" i="95" s="1"/>
  <c r="G212" i="94"/>
  <c r="J212" i="94" s="1"/>
  <c r="E212" i="95" s="1"/>
  <c r="G196" i="94"/>
  <c r="J196" i="94" s="1"/>
  <c r="E196" i="95" s="1"/>
  <c r="G125" i="95"/>
  <c r="J125" i="95" s="1"/>
  <c r="E125" i="96" s="1"/>
  <c r="G153" i="95"/>
  <c r="J153" i="95" s="1"/>
  <c r="E153" i="96" s="1"/>
  <c r="G127" i="95"/>
  <c r="J127" i="95" s="1"/>
  <c r="E127" i="96" s="1"/>
  <c r="G39" i="94"/>
  <c r="J39" i="94" s="1"/>
  <c r="E39" i="95" s="1"/>
  <c r="G215" i="83"/>
  <c r="J215" i="83" s="1"/>
  <c r="E215" i="84" s="1"/>
  <c r="G171" i="83"/>
  <c r="J171" i="83" s="1"/>
  <c r="E171" i="84" s="1"/>
  <c r="G101" i="83"/>
  <c r="J101" i="83" s="1"/>
  <c r="E101" i="84" s="1"/>
  <c r="G122" i="82"/>
  <c r="J122" i="82" s="1"/>
  <c r="E122" i="83" s="1"/>
  <c r="G17" i="79"/>
  <c r="J17" i="79" s="1"/>
  <c r="G144" i="83"/>
  <c r="J144" i="83" s="1"/>
  <c r="E144" i="84" s="1"/>
  <c r="G40" i="83"/>
  <c r="J40" i="83" s="1"/>
  <c r="E40" i="84" s="1"/>
  <c r="G33" i="83"/>
  <c r="J33" i="83" s="1"/>
  <c r="E33" i="84" s="1"/>
  <c r="G29" i="83"/>
  <c r="J29" i="83" s="1"/>
  <c r="E29" i="84" s="1"/>
  <c r="G162" i="83"/>
  <c r="J162" i="83" s="1"/>
  <c r="E162" i="84" s="1"/>
  <c r="G51" i="83"/>
  <c r="J51" i="83" s="1"/>
  <c r="E51" i="84" s="1"/>
  <c r="G192" i="83"/>
  <c r="J192" i="83" s="1"/>
  <c r="E192" i="84" s="1"/>
  <c r="G32" i="83"/>
  <c r="J32" i="83" s="1"/>
  <c r="E32" i="84" s="1"/>
  <c r="G112" i="83"/>
  <c r="J112" i="83" s="1"/>
  <c r="E112" i="84" s="1"/>
  <c r="G223" i="83"/>
  <c r="J223" i="83" s="1"/>
  <c r="E223" i="84" s="1"/>
  <c r="G120" i="83"/>
  <c r="J120" i="83" s="1"/>
  <c r="E120" i="84" s="1"/>
  <c r="G64" i="83"/>
  <c r="J64" i="83" s="1"/>
  <c r="E64" i="84" s="1"/>
  <c r="G43" i="83"/>
  <c r="J43" i="83" s="1"/>
  <c r="E43" i="84" s="1"/>
  <c r="G116" i="83"/>
  <c r="J116" i="83" s="1"/>
  <c r="E116" i="84" s="1"/>
  <c r="G15" i="79"/>
  <c r="J15" i="79" s="1"/>
  <c r="G92" i="83"/>
  <c r="J92" i="83" s="1"/>
  <c r="E92" i="84" s="1"/>
  <c r="G99" i="83"/>
  <c r="J99" i="83" s="1"/>
  <c r="E99" i="84" s="1"/>
  <c r="G168" i="83"/>
  <c r="J168" i="83" s="1"/>
  <c r="E168" i="84" s="1"/>
  <c r="G170" i="83"/>
  <c r="J170" i="83" s="1"/>
  <c r="E170" i="84" s="1"/>
  <c r="G68" i="83"/>
  <c r="J68" i="83" s="1"/>
  <c r="E68" i="84" s="1"/>
  <c r="G107" i="83"/>
  <c r="J107" i="83" s="1"/>
  <c r="E107" i="84" s="1"/>
  <c r="G221" i="82"/>
  <c r="J221" i="82" s="1"/>
  <c r="E221" i="83" s="1"/>
  <c r="G143" i="83"/>
  <c r="J143" i="83" s="1"/>
  <c r="E143" i="84" s="1"/>
  <c r="G123" i="83"/>
  <c r="J123" i="83" s="1"/>
  <c r="E123" i="84" s="1"/>
  <c r="G79" i="83"/>
  <c r="J79" i="83" s="1"/>
  <c r="E79" i="84" s="1"/>
  <c r="G225" i="83"/>
  <c r="J225" i="83" s="1"/>
  <c r="E225" i="84" s="1"/>
  <c r="G36" i="83"/>
  <c r="J36" i="83" s="1"/>
  <c r="E36" i="84" s="1"/>
  <c r="G141" i="83"/>
  <c r="J141" i="83" s="1"/>
  <c r="E141" i="84" s="1"/>
  <c r="G80" i="83"/>
  <c r="J80" i="83" s="1"/>
  <c r="E80" i="84" s="1"/>
  <c r="G6" i="79"/>
  <c r="J6" i="79" s="1"/>
  <c r="G50" i="83"/>
  <c r="J50" i="83" s="1"/>
  <c r="E50" i="84" s="1"/>
  <c r="G66" i="83"/>
  <c r="J66" i="83" s="1"/>
  <c r="E66" i="84" s="1"/>
  <c r="G38" i="82"/>
  <c r="J38" i="82" s="1"/>
  <c r="E38" i="83" s="1"/>
  <c r="G47" i="83"/>
  <c r="J47" i="83" s="1"/>
  <c r="E47" i="84" s="1"/>
  <c r="G28" i="83"/>
  <c r="J28" i="83" s="1"/>
  <c r="E28" i="84" s="1"/>
  <c r="G25" i="82"/>
  <c r="J25" i="82" s="1"/>
  <c r="E25" i="83" s="1"/>
  <c r="G42" i="83"/>
  <c r="J42" i="83" s="1"/>
  <c r="E42" i="84" s="1"/>
  <c r="G44" i="83"/>
  <c r="J44" i="83" s="1"/>
  <c r="E44" i="84" s="1"/>
  <c r="G118" i="83"/>
  <c r="J118" i="83" s="1"/>
  <c r="E118" i="84" s="1"/>
  <c r="G41" i="83"/>
  <c r="J41" i="83" s="1"/>
  <c r="E41" i="84" s="1"/>
  <c r="G52" i="83"/>
  <c r="J52" i="83" s="1"/>
  <c r="E52" i="84" s="1"/>
  <c r="G180" i="83"/>
  <c r="J180" i="83" s="1"/>
  <c r="E180" i="84" s="1"/>
  <c r="G81" i="83"/>
  <c r="J81" i="83" s="1"/>
  <c r="E81" i="84" s="1"/>
  <c r="G27" i="83"/>
  <c r="J27" i="83" s="1"/>
  <c r="E27" i="84" s="1"/>
  <c r="G115" i="83"/>
  <c r="J115" i="83" s="1"/>
  <c r="E115" i="84" s="1"/>
  <c r="G98" i="83"/>
  <c r="J98" i="83" s="1"/>
  <c r="E98" i="84" s="1"/>
  <c r="G111" i="83"/>
  <c r="J111" i="83" s="1"/>
  <c r="E111" i="84" s="1"/>
  <c r="G14" i="79"/>
  <c r="J14" i="79" s="1"/>
  <c r="G179" i="83"/>
  <c r="J179" i="83" s="1"/>
  <c r="E179" i="84" s="1"/>
  <c r="G26" i="82"/>
  <c r="J26" i="82" s="1"/>
  <c r="E26" i="83" s="1"/>
  <c r="G140" i="83"/>
  <c r="J140" i="83" s="1"/>
  <c r="E140" i="84" s="1"/>
  <c r="G117" i="83"/>
  <c r="J117" i="83" s="1"/>
  <c r="E117" i="84" s="1"/>
  <c r="G34" i="83"/>
  <c r="J34" i="83" s="1"/>
  <c r="E34" i="84" s="1"/>
  <c r="G8" i="79"/>
  <c r="J8" i="79" s="1"/>
  <c r="G90" i="83"/>
  <c r="J90" i="83" s="1"/>
  <c r="E90" i="84" s="1"/>
  <c r="G160" i="83"/>
  <c r="J160" i="83" s="1"/>
  <c r="E160" i="84" s="1"/>
  <c r="G146" i="83"/>
  <c r="J146" i="83" s="1"/>
  <c r="E146" i="84" s="1"/>
  <c r="G37" i="83"/>
  <c r="J37" i="83" s="1"/>
  <c r="E37" i="84" s="1"/>
  <c r="G77" i="83"/>
  <c r="J77" i="83" s="1"/>
  <c r="E77" i="84" s="1"/>
  <c r="G85" i="83"/>
  <c r="J85" i="83" s="1"/>
  <c r="E85" i="84" s="1"/>
  <c r="G59" i="83"/>
  <c r="J59" i="83" s="1"/>
  <c r="E59" i="84" s="1"/>
  <c r="G73" i="83"/>
  <c r="J73" i="83" s="1"/>
  <c r="E73" i="84" s="1"/>
  <c r="G158" i="83"/>
  <c r="J158" i="83" s="1"/>
  <c r="E158" i="84" s="1"/>
  <c r="G130" i="83"/>
  <c r="J130" i="83" s="1"/>
  <c r="E130" i="84" s="1"/>
  <c r="G57" i="83"/>
  <c r="J57" i="83" s="1"/>
  <c r="E57" i="84" s="1"/>
  <c r="G78" i="83"/>
  <c r="J78" i="83" s="1"/>
  <c r="E78" i="84" s="1"/>
  <c r="G142" i="83"/>
  <c r="J142" i="83" s="1"/>
  <c r="E142" i="84" s="1"/>
  <c r="G163" i="83"/>
  <c r="J163" i="83" s="1"/>
  <c r="E163" i="84" s="1"/>
  <c r="G176" i="83"/>
  <c r="J176" i="83" s="1"/>
  <c r="E176" i="84" s="1"/>
  <c r="G164" i="83"/>
  <c r="J164" i="83" s="1"/>
  <c r="E164" i="84" s="1"/>
  <c r="G69" i="83"/>
  <c r="J69" i="83" s="1"/>
  <c r="E69" i="84" s="1"/>
  <c r="G49" i="83"/>
  <c r="J49" i="83" s="1"/>
  <c r="E49" i="84" s="1"/>
  <c r="G93" i="83"/>
  <c r="J93" i="83" s="1"/>
  <c r="E93" i="84" s="1"/>
  <c r="G22" i="82"/>
  <c r="J22" i="82" s="1"/>
  <c r="E22" i="83" s="1"/>
  <c r="G19" i="82"/>
  <c r="J19" i="82" s="1"/>
  <c r="E19" i="83" s="1"/>
  <c r="G100" i="83"/>
  <c r="J100" i="83" s="1"/>
  <c r="E100" i="84" s="1"/>
  <c r="G16" i="79"/>
  <c r="J16" i="79" s="1"/>
  <c r="G172" i="83"/>
  <c r="J172" i="83" s="1"/>
  <c r="E172" i="84" s="1"/>
  <c r="G23" i="82"/>
  <c r="J23" i="82" s="1"/>
  <c r="E23" i="83" s="1"/>
  <c r="G20" i="82"/>
  <c r="J20" i="82" s="1"/>
  <c r="E20" i="83" s="1"/>
  <c r="G58" i="83"/>
  <c r="J58" i="83" s="1"/>
  <c r="E58" i="84" s="1"/>
  <c r="G106" i="83"/>
  <c r="J106" i="83" s="1"/>
  <c r="E106" i="84" s="1"/>
  <c r="G67" i="83"/>
  <c r="J67" i="83" s="1"/>
  <c r="E67" i="84" s="1"/>
  <c r="G121" i="83"/>
  <c r="J121" i="83" s="1"/>
  <c r="E121" i="84" s="1"/>
  <c r="G91" i="83"/>
  <c r="J91" i="83" s="1"/>
  <c r="E91" i="84" s="1"/>
  <c r="G166" i="83"/>
  <c r="J166" i="83" s="1"/>
  <c r="E166" i="84" s="1"/>
  <c r="G110" i="83"/>
  <c r="J110" i="83" s="1"/>
  <c r="E110" i="84" s="1"/>
  <c r="G138" i="83"/>
  <c r="J138" i="83" s="1"/>
  <c r="E138" i="84" s="1"/>
  <c r="G108" i="83"/>
  <c r="J108" i="83" s="1"/>
  <c r="E108" i="84" s="1"/>
  <c r="G7" i="79"/>
  <c r="J7" i="79" s="1"/>
  <c r="G154" i="83"/>
  <c r="J154" i="83" s="1"/>
  <c r="E154" i="84" s="1"/>
  <c r="G21" i="82"/>
  <c r="J21" i="82" s="1"/>
  <c r="E21" i="83" s="1"/>
  <c r="G53" i="83"/>
  <c r="J53" i="83" s="1"/>
  <c r="E53" i="84" s="1"/>
  <c r="G13" i="79"/>
  <c r="J13" i="79" s="1"/>
  <c r="G31" i="83"/>
  <c r="J31" i="83" s="1"/>
  <c r="E31" i="84" s="1"/>
  <c r="G139" i="83"/>
  <c r="J139" i="83" s="1"/>
  <c r="E139" i="84" s="1"/>
  <c r="G30" i="83"/>
  <c r="J30" i="83" s="1"/>
  <c r="E30" i="84" s="1"/>
  <c r="G18" i="79"/>
  <c r="J18" i="79" s="1"/>
  <c r="G62" i="83"/>
  <c r="J62" i="83" s="1"/>
  <c r="E62" i="84" s="1"/>
  <c r="G65" i="83"/>
  <c r="J65" i="83" s="1"/>
  <c r="E65" i="84" s="1"/>
  <c r="G46" i="83"/>
  <c r="J46" i="83" s="1"/>
  <c r="E46" i="84" s="1"/>
  <c r="G54" i="83"/>
  <c r="J54" i="83" s="1"/>
  <c r="E54" i="84" s="1"/>
  <c r="G56" i="83"/>
  <c r="J56" i="83" s="1"/>
  <c r="E56" i="84" s="1"/>
  <c r="G167" i="83"/>
  <c r="J167" i="83" s="1"/>
  <c r="E167" i="84" s="1"/>
  <c r="G165" i="82"/>
  <c r="J165" i="82" s="1"/>
  <c r="E165" i="83" s="1"/>
  <c r="G95" i="83"/>
  <c r="J95" i="83" s="1"/>
  <c r="E95" i="84" s="1"/>
  <c r="G24" i="82"/>
  <c r="J24" i="82" s="1"/>
  <c r="E24" i="83" s="1"/>
  <c r="G185" i="83"/>
  <c r="J185" i="83" s="1"/>
  <c r="E185" i="84" s="1"/>
  <c r="G61" i="83"/>
  <c r="J61" i="83" s="1"/>
  <c r="E61" i="84" s="1"/>
  <c r="G184" i="83"/>
  <c r="J184" i="83" s="1"/>
  <c r="E184" i="84" s="1"/>
  <c r="G145" i="83"/>
  <c r="J145" i="83" s="1"/>
  <c r="E145" i="84" s="1"/>
  <c r="G74" i="83"/>
  <c r="J74" i="83" s="1"/>
  <c r="E74" i="84" s="1"/>
  <c r="G89" i="83"/>
  <c r="J89" i="83" s="1"/>
  <c r="E89" i="84" s="1"/>
  <c r="G186" i="83"/>
  <c r="J186" i="83" s="1"/>
  <c r="E186" i="84" s="1"/>
  <c r="G263" i="83"/>
  <c r="J263" i="83" s="1"/>
  <c r="G262" i="83"/>
  <c r="J262" i="83" s="1"/>
  <c r="G104" i="83"/>
  <c r="J104" i="83" s="1"/>
  <c r="E104" i="84" s="1"/>
  <c r="G267" i="83"/>
  <c r="J267" i="83" s="1"/>
  <c r="G133" i="81"/>
  <c r="J133" i="81" s="1"/>
  <c r="E133" i="82" s="1"/>
  <c r="G136" i="81"/>
  <c r="J136" i="81" s="1"/>
  <c r="E136" i="82" s="1"/>
  <c r="R36" i="8"/>
  <c r="M272" i="8"/>
  <c r="G259" i="95" l="1"/>
  <c r="J259" i="95" s="1"/>
  <c r="E239" i="95"/>
  <c r="E97" i="83"/>
  <c r="G97" i="83" s="1"/>
  <c r="J97" i="83" s="1"/>
  <c r="E97" i="84" s="1"/>
  <c r="G97" i="84" s="1"/>
  <c r="J97" i="84" s="1"/>
  <c r="E97" i="85" s="1"/>
  <c r="G88" i="82"/>
  <c r="J88" i="82" s="1"/>
  <c r="E88" i="83" s="1"/>
  <c r="E87" i="82"/>
  <c r="E137" i="82"/>
  <c r="G137" i="82" s="1"/>
  <c r="J137" i="82" s="1"/>
  <c r="E137" i="83" s="1"/>
  <c r="G137" i="83" s="1"/>
  <c r="J137" i="83" s="1"/>
  <c r="E137" i="84" s="1"/>
  <c r="E119" i="82"/>
  <c r="G119" i="82" s="1"/>
  <c r="J119" i="82" s="1"/>
  <c r="E119" i="83" s="1"/>
  <c r="G119" i="83" s="1"/>
  <c r="J119" i="83" s="1"/>
  <c r="E119" i="84" s="1"/>
  <c r="E224" i="82"/>
  <c r="G224" i="82" s="1"/>
  <c r="J224" i="82" s="1"/>
  <c r="E224" i="83" s="1"/>
  <c r="G224" i="83" s="1"/>
  <c r="J224" i="83" s="1"/>
  <c r="E224" i="84" s="1"/>
  <c r="E233" i="82"/>
  <c r="G233" i="82" s="1"/>
  <c r="J233" i="82" s="1"/>
  <c r="E161" i="82"/>
  <c r="G161" i="82" s="1"/>
  <c r="J161" i="82" s="1"/>
  <c r="E161" i="83" s="1"/>
  <c r="E96" i="82"/>
  <c r="G96" i="82" s="1"/>
  <c r="J96" i="82" s="1"/>
  <c r="E96" i="83" s="1"/>
  <c r="G86" i="82"/>
  <c r="J86" i="82" s="1"/>
  <c r="E86" i="83" s="1"/>
  <c r="G87" i="82"/>
  <c r="J87" i="82" s="1"/>
  <c r="G228" i="82"/>
  <c r="J228" i="82" s="1"/>
  <c r="E228" i="83" s="1"/>
  <c r="G236" i="82"/>
  <c r="J236" i="82" s="1"/>
  <c r="E236" i="83" s="1"/>
  <c r="G229" i="102"/>
  <c r="J229" i="102" s="1"/>
  <c r="E229" i="103" s="1"/>
  <c r="G237" i="102"/>
  <c r="J237" i="102" s="1"/>
  <c r="E237" i="103" s="1"/>
  <c r="G232" i="92"/>
  <c r="J232" i="92" s="1"/>
  <c r="G241" i="92"/>
  <c r="J241" i="92" s="1"/>
  <c r="G240" i="92"/>
  <c r="J240" i="92" s="1"/>
  <c r="G227" i="82"/>
  <c r="J227" i="82" s="1"/>
  <c r="E227" i="83" s="1"/>
  <c r="G235" i="82"/>
  <c r="J235" i="82" s="1"/>
  <c r="E235" i="83" s="1"/>
  <c r="G234" i="82"/>
  <c r="J234" i="82" s="1"/>
  <c r="E234" i="83" s="1"/>
  <c r="G242" i="83"/>
  <c r="J242" i="83" s="1"/>
  <c r="E242" i="84" s="1"/>
  <c r="G230" i="83"/>
  <c r="J230" i="83" s="1"/>
  <c r="E230" i="84" s="1"/>
  <c r="G238" i="83"/>
  <c r="J238" i="83" s="1"/>
  <c r="E238" i="84" s="1"/>
  <c r="G231" i="95"/>
  <c r="G239" i="95"/>
  <c r="G260" i="83"/>
  <c r="J260" i="83" s="1"/>
  <c r="G173" i="82"/>
  <c r="J173" i="82" s="1"/>
  <c r="E173" i="83" s="1"/>
  <c r="G174" i="82"/>
  <c r="J174" i="82" s="1"/>
  <c r="E174" i="83" s="1"/>
  <c r="G103" i="82"/>
  <c r="J103" i="82" s="1"/>
  <c r="E103" i="83" s="1"/>
  <c r="G102" i="82"/>
  <c r="J102" i="82" s="1"/>
  <c r="E102" i="83" s="1"/>
  <c r="G83" i="96"/>
  <c r="J83" i="96" s="1"/>
  <c r="G126" i="96"/>
  <c r="J126" i="96" s="1"/>
  <c r="G206" i="96"/>
  <c r="J206" i="96" s="1"/>
  <c r="G155" i="96"/>
  <c r="J155" i="96" s="1"/>
  <c r="G127" i="96"/>
  <c r="J127" i="96" s="1"/>
  <c r="G148" i="96"/>
  <c r="J148" i="96" s="1"/>
  <c r="G151" i="96"/>
  <c r="J151" i="96" s="1"/>
  <c r="G177" i="96"/>
  <c r="J177" i="96" s="1"/>
  <c r="G153" i="96"/>
  <c r="J153" i="96" s="1"/>
  <c r="G193" i="96"/>
  <c r="J193" i="96" s="1"/>
  <c r="G226" i="96"/>
  <c r="J226" i="96" s="1"/>
  <c r="G208" i="96"/>
  <c r="J208" i="96" s="1"/>
  <c r="G181" i="96"/>
  <c r="J181" i="96" s="1"/>
  <c r="G205" i="96"/>
  <c r="J205" i="96" s="1"/>
  <c r="G125" i="96"/>
  <c r="J125" i="96" s="1"/>
  <c r="G213" i="96"/>
  <c r="J213" i="96" s="1"/>
  <c r="G194" i="96"/>
  <c r="J194" i="96" s="1"/>
  <c r="G152" i="96"/>
  <c r="J152" i="96" s="1"/>
  <c r="G84" i="96"/>
  <c r="J84" i="96" s="1"/>
  <c r="G113" i="96"/>
  <c r="J113" i="96" s="1"/>
  <c r="G10" i="95"/>
  <c r="J10" i="95" s="1"/>
  <c r="E10" i="96" s="1"/>
  <c r="G214" i="81"/>
  <c r="J214" i="81" s="1"/>
  <c r="G9" i="95"/>
  <c r="J9" i="95" s="1"/>
  <c r="E9" i="96" s="1"/>
  <c r="G11" i="95"/>
  <c r="J11" i="95" s="1"/>
  <c r="E11" i="96" s="1"/>
  <c r="G82" i="82"/>
  <c r="J82" i="82" s="1"/>
  <c r="E82" i="83" s="1"/>
  <c r="G157" i="95"/>
  <c r="J157" i="95" s="1"/>
  <c r="E157" i="96" s="1"/>
  <c r="G147" i="95"/>
  <c r="J147" i="95" s="1"/>
  <c r="E147" i="96" s="1"/>
  <c r="G71" i="92"/>
  <c r="J71" i="92" s="1"/>
  <c r="G156" i="95"/>
  <c r="J156" i="95" s="1"/>
  <c r="E156" i="96" s="1"/>
  <c r="G202" i="95"/>
  <c r="J202" i="95" s="1"/>
  <c r="E202" i="96" s="1"/>
  <c r="G204" i="95"/>
  <c r="J204" i="95" s="1"/>
  <c r="E204" i="96" s="1"/>
  <c r="G70" i="92"/>
  <c r="J70" i="92" s="1"/>
  <c r="G39" i="95"/>
  <c r="J39" i="95" s="1"/>
  <c r="E39" i="96" s="1"/>
  <c r="G210" i="95"/>
  <c r="J210" i="95" s="1"/>
  <c r="E210" i="96" s="1"/>
  <c r="G150" i="95"/>
  <c r="J150" i="95" s="1"/>
  <c r="E150" i="96" s="1"/>
  <c r="G149" i="95"/>
  <c r="J149" i="95" s="1"/>
  <c r="E149" i="96" s="1"/>
  <c r="G209" i="95"/>
  <c r="J209" i="95" s="1"/>
  <c r="E209" i="96" s="1"/>
  <c r="G182" i="95"/>
  <c r="J182" i="95" s="1"/>
  <c r="E182" i="96" s="1"/>
  <c r="G211" i="95"/>
  <c r="J211" i="95" s="1"/>
  <c r="E211" i="96" s="1"/>
  <c r="G197" i="95"/>
  <c r="J197" i="95" s="1"/>
  <c r="E197" i="96" s="1"/>
  <c r="G196" i="95"/>
  <c r="J196" i="95" s="1"/>
  <c r="E196" i="96" s="1"/>
  <c r="G175" i="92"/>
  <c r="J175" i="92" s="1"/>
  <c r="G212" i="95"/>
  <c r="J212" i="95" s="1"/>
  <c r="E212" i="96" s="1"/>
  <c r="G128" i="95"/>
  <c r="J128" i="95" s="1"/>
  <c r="E128" i="96" s="1"/>
  <c r="G203" i="95"/>
  <c r="J203" i="95" s="1"/>
  <c r="E203" i="96" s="1"/>
  <c r="G198" i="95"/>
  <c r="G195" i="95"/>
  <c r="J195" i="95" s="1"/>
  <c r="E195" i="96" s="1"/>
  <c r="G20" i="83"/>
  <c r="J20" i="83" s="1"/>
  <c r="E20" i="84" s="1"/>
  <c r="G221" i="83"/>
  <c r="J221" i="83" s="1"/>
  <c r="E221" i="84" s="1"/>
  <c r="G49" i="84"/>
  <c r="J49" i="84" s="1"/>
  <c r="E49" i="85" s="1"/>
  <c r="G57" i="84"/>
  <c r="J57" i="84" s="1"/>
  <c r="E57" i="85" s="1"/>
  <c r="G25" i="83"/>
  <c r="J25" i="83" s="1"/>
  <c r="E25" i="84" s="1"/>
  <c r="G53" i="84"/>
  <c r="J53" i="84" s="1"/>
  <c r="E53" i="85" s="1"/>
  <c r="G41" i="84"/>
  <c r="J41" i="84" s="1"/>
  <c r="E41" i="85" s="1"/>
  <c r="G43" i="84"/>
  <c r="J43" i="84" s="1"/>
  <c r="E43" i="85" s="1"/>
  <c r="G122" i="83"/>
  <c r="J122" i="83" s="1"/>
  <c r="E122" i="84" s="1"/>
  <c r="G33" i="84"/>
  <c r="J33" i="84" s="1"/>
  <c r="E33" i="85" s="1"/>
  <c r="G31" i="84"/>
  <c r="J31" i="84" s="1"/>
  <c r="E31" i="85" s="1"/>
  <c r="G48" i="84"/>
  <c r="J48" i="84" s="1"/>
  <c r="E48" i="85" s="1"/>
  <c r="G96" i="83"/>
  <c r="J96" i="83" s="1"/>
  <c r="E96" i="84" s="1"/>
  <c r="G58" i="84"/>
  <c r="J58" i="84" s="1"/>
  <c r="E58" i="85" s="1"/>
  <c r="G34" i="84"/>
  <c r="J34" i="84" s="1"/>
  <c r="E34" i="85" s="1"/>
  <c r="G44" i="84"/>
  <c r="J44" i="84" s="1"/>
  <c r="E44" i="85" s="1"/>
  <c r="G55" i="84"/>
  <c r="J55" i="84" s="1"/>
  <c r="E55" i="85" s="1"/>
  <c r="G54" i="84"/>
  <c r="J54" i="84" s="1"/>
  <c r="E54" i="85" s="1"/>
  <c r="G47" i="84"/>
  <c r="J47" i="84" s="1"/>
  <c r="E47" i="85" s="1"/>
  <c r="G59" i="84"/>
  <c r="J59" i="84" s="1"/>
  <c r="E59" i="85" s="1"/>
  <c r="G24" i="83"/>
  <c r="J24" i="83" s="1"/>
  <c r="E24" i="84" s="1"/>
  <c r="G56" i="84"/>
  <c r="J56" i="84" s="1"/>
  <c r="E56" i="85" s="1"/>
  <c r="G21" i="83"/>
  <c r="J21" i="83" s="1"/>
  <c r="E21" i="84" s="1"/>
  <c r="G19" i="83"/>
  <c r="J19" i="83" s="1"/>
  <c r="E19" i="84" s="1"/>
  <c r="G161" i="83"/>
  <c r="J161" i="83" s="1"/>
  <c r="E161" i="84" s="1"/>
  <c r="G26" i="83"/>
  <c r="J26" i="83" s="1"/>
  <c r="E26" i="84" s="1"/>
  <c r="G28" i="84"/>
  <c r="J28" i="84" s="1"/>
  <c r="E28" i="85" s="1"/>
  <c r="G50" i="84"/>
  <c r="J50" i="84" s="1"/>
  <c r="G51" i="84"/>
  <c r="J51" i="84" s="1"/>
  <c r="E51" i="85" s="1"/>
  <c r="G40" i="84"/>
  <c r="J40" i="84" s="1"/>
  <c r="E40" i="85" s="1"/>
  <c r="G186" i="84"/>
  <c r="J186" i="84" s="1"/>
  <c r="E186" i="85" s="1"/>
  <c r="G165" i="83"/>
  <c r="J165" i="83" s="1"/>
  <c r="E165" i="84" s="1"/>
  <c r="G46" i="84"/>
  <c r="J46" i="84" s="1"/>
  <c r="E46" i="85" s="1"/>
  <c r="G30" i="84"/>
  <c r="J30" i="84" s="1"/>
  <c r="E30" i="85" s="1"/>
  <c r="G23" i="83"/>
  <c r="J23" i="83" s="1"/>
  <c r="E23" i="84" s="1"/>
  <c r="G22" i="83"/>
  <c r="J22" i="83" s="1"/>
  <c r="E22" i="84" s="1"/>
  <c r="G37" i="84"/>
  <c r="J37" i="84" s="1"/>
  <c r="E37" i="85" s="1"/>
  <c r="G27" i="84"/>
  <c r="J27" i="84" s="1"/>
  <c r="E27" i="85" s="1"/>
  <c r="G52" i="84"/>
  <c r="J52" i="84" s="1"/>
  <c r="E52" i="85" s="1"/>
  <c r="G42" i="84"/>
  <c r="J42" i="84" s="1"/>
  <c r="E42" i="85" s="1"/>
  <c r="G38" i="83"/>
  <c r="J38" i="83" s="1"/>
  <c r="E38" i="84" s="1"/>
  <c r="G36" i="84"/>
  <c r="J36" i="84" s="1"/>
  <c r="E36" i="85" s="1"/>
  <c r="G32" i="84"/>
  <c r="J32" i="84" s="1"/>
  <c r="E32" i="85" s="1"/>
  <c r="G29" i="84"/>
  <c r="J29" i="84" s="1"/>
  <c r="E29" i="85" s="1"/>
  <c r="G266" i="84"/>
  <c r="J266" i="84" s="1"/>
  <c r="G104" i="84"/>
  <c r="J104" i="84" s="1"/>
  <c r="E104" i="85" s="1"/>
  <c r="G267" i="84"/>
  <c r="J267" i="84" s="1"/>
  <c r="G132" i="83"/>
  <c r="J132" i="83" s="1"/>
  <c r="E132" i="84" s="1"/>
  <c r="G135" i="83"/>
  <c r="J135" i="83" s="1"/>
  <c r="E135" i="84" s="1"/>
  <c r="G133" i="82"/>
  <c r="J133" i="82" s="1"/>
  <c r="E133" i="83" s="1"/>
  <c r="G136" i="82"/>
  <c r="J136" i="82" s="1"/>
  <c r="E136" i="83" s="1"/>
  <c r="E125" i="97" l="1"/>
  <c r="G125" i="97" s="1"/>
  <c r="J125" i="97" s="1"/>
  <c r="E125" i="98" s="1"/>
  <c r="G125" i="98" s="1"/>
  <c r="J125" i="98" s="1"/>
  <c r="E125" i="99" s="1"/>
  <c r="E181" i="97"/>
  <c r="G181" i="97" s="1"/>
  <c r="J181" i="97" s="1"/>
  <c r="E181" i="98" s="1"/>
  <c r="G181" i="98" s="1"/>
  <c r="J181" i="98" s="1"/>
  <c r="E181" i="99" s="1"/>
  <c r="E113" i="97"/>
  <c r="G113" i="97" s="1"/>
  <c r="J113" i="97" s="1"/>
  <c r="E113" i="98" s="1"/>
  <c r="G113" i="98" s="1"/>
  <c r="J113" i="98" s="1"/>
  <c r="E113" i="99" s="1"/>
  <c r="E208" i="97"/>
  <c r="G208" i="97" s="1"/>
  <c r="J208" i="97" s="1"/>
  <c r="E208" i="98" s="1"/>
  <c r="G208" i="98" s="1"/>
  <c r="J208" i="98" s="1"/>
  <c r="E208" i="99" s="1"/>
  <c r="E155" i="97"/>
  <c r="G155" i="97" s="1"/>
  <c r="J155" i="97" s="1"/>
  <c r="E155" i="98" s="1"/>
  <c r="G155" i="98" s="1"/>
  <c r="J155" i="98" s="1"/>
  <c r="E155" i="99" s="1"/>
  <c r="E148" i="97"/>
  <c r="G148" i="97" s="1"/>
  <c r="J148" i="97" s="1"/>
  <c r="E148" i="98" s="1"/>
  <c r="G148" i="98" s="1"/>
  <c r="J148" i="98" s="1"/>
  <c r="E148" i="99" s="1"/>
  <c r="E127" i="97"/>
  <c r="G127" i="97" s="1"/>
  <c r="J127" i="97" s="1"/>
  <c r="E127" i="98" s="1"/>
  <c r="G127" i="98" s="1"/>
  <c r="J127" i="98" s="1"/>
  <c r="E127" i="99" s="1"/>
  <c r="E84" i="97"/>
  <c r="G84" i="97" s="1"/>
  <c r="J84" i="97" s="1"/>
  <c r="E84" i="98" s="1"/>
  <c r="G84" i="98" s="1"/>
  <c r="J84" i="98" s="1"/>
  <c r="E84" i="99" s="1"/>
  <c r="E226" i="97"/>
  <c r="G226" i="97" s="1"/>
  <c r="J226" i="97" s="1"/>
  <c r="E226" i="98" s="1"/>
  <c r="G226" i="98" s="1"/>
  <c r="J226" i="98" s="1"/>
  <c r="E226" i="99" s="1"/>
  <c r="E206" i="97"/>
  <c r="G206" i="97" s="1"/>
  <c r="J206" i="97" s="1"/>
  <c r="E206" i="98" s="1"/>
  <c r="G206" i="98" s="1"/>
  <c r="J206" i="98" s="1"/>
  <c r="E206" i="99" s="1"/>
  <c r="E151" i="97"/>
  <c r="G151" i="97" s="1"/>
  <c r="J151" i="97" s="1"/>
  <c r="E151" i="98" s="1"/>
  <c r="G151" i="98" s="1"/>
  <c r="J151" i="98" s="1"/>
  <c r="E151" i="99" s="1"/>
  <c r="E152" i="97"/>
  <c r="G152" i="97" s="1"/>
  <c r="J152" i="97" s="1"/>
  <c r="E152" i="98" s="1"/>
  <c r="G152" i="98" s="1"/>
  <c r="J152" i="98" s="1"/>
  <c r="E152" i="99" s="1"/>
  <c r="E193" i="97"/>
  <c r="G193" i="97" s="1"/>
  <c r="J193" i="97" s="1"/>
  <c r="E193" i="98" s="1"/>
  <c r="G193" i="98" s="1"/>
  <c r="J193" i="98" s="1"/>
  <c r="E193" i="99" s="1"/>
  <c r="E126" i="97"/>
  <c r="G126" i="97" s="1"/>
  <c r="J126" i="97" s="1"/>
  <c r="E126" i="98" s="1"/>
  <c r="G126" i="98" s="1"/>
  <c r="J126" i="98" s="1"/>
  <c r="E126" i="99" s="1"/>
  <c r="E194" i="97"/>
  <c r="G194" i="97" s="1"/>
  <c r="J194" i="97" s="1"/>
  <c r="E194" i="98" s="1"/>
  <c r="G194" i="98" s="1"/>
  <c r="J194" i="98" s="1"/>
  <c r="E194" i="99" s="1"/>
  <c r="E153" i="97"/>
  <c r="G153" i="97" s="1"/>
  <c r="J153" i="97" s="1"/>
  <c r="E153" i="98" s="1"/>
  <c r="G153" i="98" s="1"/>
  <c r="J153" i="98" s="1"/>
  <c r="E153" i="99" s="1"/>
  <c r="E83" i="97"/>
  <c r="G83" i="97" s="1"/>
  <c r="J83" i="97" s="1"/>
  <c r="E83" i="98" s="1"/>
  <c r="G83" i="98" s="1"/>
  <c r="J83" i="98" s="1"/>
  <c r="E83" i="99" s="1"/>
  <c r="E205" i="97"/>
  <c r="G205" i="97" s="1"/>
  <c r="J205" i="97" s="1"/>
  <c r="E205" i="98" s="1"/>
  <c r="G205" i="98" s="1"/>
  <c r="J205" i="98" s="1"/>
  <c r="E205" i="99" s="1"/>
  <c r="E213" i="97"/>
  <c r="G213" i="97" s="1"/>
  <c r="J213" i="97" s="1"/>
  <c r="E213" i="98" s="1"/>
  <c r="G213" i="98" s="1"/>
  <c r="J213" i="98" s="1"/>
  <c r="E213" i="99" s="1"/>
  <c r="E177" i="97"/>
  <c r="G177" i="97" s="1"/>
  <c r="J177" i="97" s="1"/>
  <c r="E177" i="98" s="1"/>
  <c r="G177" i="98" s="1"/>
  <c r="J177" i="98" s="1"/>
  <c r="E177" i="99" s="1"/>
  <c r="E233" i="83"/>
  <c r="G233" i="83" s="1"/>
  <c r="J233" i="83" s="1"/>
  <c r="E233" i="84" s="1"/>
  <c r="G233" i="84" s="1"/>
  <c r="J233" i="84" s="1"/>
  <c r="E233" i="85" s="1"/>
  <c r="G233" i="85" s="1"/>
  <c r="J233" i="85" s="1"/>
  <c r="E233" i="86" s="1"/>
  <c r="G88" i="83"/>
  <c r="J88" i="83" s="1"/>
  <c r="E88" i="84" s="1"/>
  <c r="E87" i="83"/>
  <c r="J231" i="95"/>
  <c r="E231" i="96" s="1"/>
  <c r="J198" i="95"/>
  <c r="E198" i="96" s="1"/>
  <c r="G198" i="96" s="1"/>
  <c r="J198" i="96" s="1"/>
  <c r="E198" i="97" s="1"/>
  <c r="G198" i="97" s="1"/>
  <c r="J198" i="97" s="1"/>
  <c r="E198" i="98" s="1"/>
  <c r="G259" i="96"/>
  <c r="J259" i="96" s="1"/>
  <c r="J239" i="95"/>
  <c r="E239" i="96" s="1"/>
  <c r="G239" i="96" s="1"/>
  <c r="J239" i="96" s="1"/>
  <c r="E214" i="82"/>
  <c r="G214" i="82" s="1"/>
  <c r="J214" i="82" s="1"/>
  <c r="E214" i="83" s="1"/>
  <c r="G86" i="83"/>
  <c r="J86" i="83" s="1"/>
  <c r="E86" i="84" s="1"/>
  <c r="G87" i="83"/>
  <c r="J87" i="83" s="1"/>
  <c r="G231" i="96"/>
  <c r="J231" i="96" s="1"/>
  <c r="G227" i="83"/>
  <c r="J227" i="83" s="1"/>
  <c r="E227" i="84" s="1"/>
  <c r="G235" i="83"/>
  <c r="J235" i="83" s="1"/>
  <c r="E235" i="84" s="1"/>
  <c r="G232" i="93"/>
  <c r="J232" i="93" s="1"/>
  <c r="G241" i="93"/>
  <c r="J241" i="93" s="1"/>
  <c r="G240" i="93"/>
  <c r="J240" i="93" s="1"/>
  <c r="G230" i="84"/>
  <c r="J230" i="84" s="1"/>
  <c r="G238" i="84"/>
  <c r="J238" i="84" s="1"/>
  <c r="E238" i="85" s="1"/>
  <c r="G234" i="83"/>
  <c r="J234" i="83" s="1"/>
  <c r="E234" i="84" s="1"/>
  <c r="G242" i="84"/>
  <c r="J242" i="84" s="1"/>
  <c r="E242" i="85" s="1"/>
  <c r="G229" i="103"/>
  <c r="J229" i="103" s="1"/>
  <c r="E229" i="104" s="1"/>
  <c r="G237" i="103"/>
  <c r="J237" i="103" s="1"/>
  <c r="E237" i="104" s="1"/>
  <c r="G228" i="83"/>
  <c r="J228" i="83" s="1"/>
  <c r="E228" i="84" s="1"/>
  <c r="G236" i="83"/>
  <c r="J236" i="83" s="1"/>
  <c r="E236" i="84" s="1"/>
  <c r="G264" i="84"/>
  <c r="J264" i="84" s="1"/>
  <c r="G268" i="83"/>
  <c r="J268" i="83" s="1"/>
  <c r="G173" i="83"/>
  <c r="J173" i="83" s="1"/>
  <c r="E173" i="84" s="1"/>
  <c r="G174" i="83"/>
  <c r="J174" i="83" s="1"/>
  <c r="E174" i="84" s="1"/>
  <c r="G103" i="83"/>
  <c r="J103" i="83" s="1"/>
  <c r="E103" i="84" s="1"/>
  <c r="G102" i="83"/>
  <c r="J102" i="83" s="1"/>
  <c r="E102" i="84" s="1"/>
  <c r="G9" i="96"/>
  <c r="J9" i="96" s="1"/>
  <c r="G10" i="96"/>
  <c r="J10" i="96" s="1"/>
  <c r="G203" i="96"/>
  <c r="J203" i="96" s="1"/>
  <c r="G128" i="96"/>
  <c r="J128" i="96" s="1"/>
  <c r="G202" i="96"/>
  <c r="J202" i="96" s="1"/>
  <c r="G212" i="96"/>
  <c r="J212" i="96" s="1"/>
  <c r="G149" i="96"/>
  <c r="J149" i="96" s="1"/>
  <c r="G156" i="96"/>
  <c r="J156" i="96" s="1"/>
  <c r="G209" i="96"/>
  <c r="J209" i="96" s="1"/>
  <c r="G182" i="96"/>
  <c r="J182" i="96" s="1"/>
  <c r="G147" i="96"/>
  <c r="J147" i="96" s="1"/>
  <c r="G196" i="96"/>
  <c r="J196" i="96" s="1"/>
  <c r="G210" i="96"/>
  <c r="J210" i="96" s="1"/>
  <c r="G157" i="96"/>
  <c r="J157" i="96" s="1"/>
  <c r="G150" i="96"/>
  <c r="J150" i="96" s="1"/>
  <c r="G195" i="96"/>
  <c r="J195" i="96" s="1"/>
  <c r="G197" i="96"/>
  <c r="J197" i="96" s="1"/>
  <c r="G39" i="96"/>
  <c r="J39" i="96" s="1"/>
  <c r="G204" i="96"/>
  <c r="J204" i="96" s="1"/>
  <c r="G11" i="96"/>
  <c r="J11" i="96" s="1"/>
  <c r="G211" i="96"/>
  <c r="J211" i="96" s="1"/>
  <c r="G97" i="85"/>
  <c r="J97" i="85" s="1"/>
  <c r="E97" i="86" s="1"/>
  <c r="G131" i="81"/>
  <c r="J131" i="81" s="1"/>
  <c r="E131" i="82" s="1"/>
  <c r="G134" i="81"/>
  <c r="J134" i="81" s="1"/>
  <c r="E134" i="82" s="1"/>
  <c r="G261" i="83"/>
  <c r="J261" i="83" s="1"/>
  <c r="G82" i="83"/>
  <c r="J82" i="83" s="1"/>
  <c r="E82" i="84" s="1"/>
  <c r="G108" i="84"/>
  <c r="J108" i="84" s="1"/>
  <c r="E108" i="85" s="1"/>
  <c r="G120" i="84"/>
  <c r="J120" i="84" s="1"/>
  <c r="E120" i="85" s="1"/>
  <c r="G74" i="84"/>
  <c r="J74" i="84" s="1"/>
  <c r="E74" i="85" s="1"/>
  <c r="G145" i="84"/>
  <c r="J145" i="84" s="1"/>
  <c r="E145" i="85" s="1"/>
  <c r="G67" i="84"/>
  <c r="J67" i="84" s="1"/>
  <c r="E67" i="85" s="1"/>
  <c r="G176" i="84"/>
  <c r="J176" i="84" s="1"/>
  <c r="E176" i="85" s="1"/>
  <c r="G92" i="84"/>
  <c r="J92" i="84" s="1"/>
  <c r="E92" i="85" s="1"/>
  <c r="G81" i="84"/>
  <c r="J81" i="84" s="1"/>
  <c r="E81" i="85" s="1"/>
  <c r="G163" i="84"/>
  <c r="J163" i="84" s="1"/>
  <c r="E163" i="85" s="1"/>
  <c r="G192" i="84"/>
  <c r="J192" i="84" s="1"/>
  <c r="E192" i="85" s="1"/>
  <c r="G112" i="84"/>
  <c r="J112" i="84" s="1"/>
  <c r="E112" i="85" s="1"/>
  <c r="G185" i="84"/>
  <c r="J185" i="84" s="1"/>
  <c r="E185" i="85" s="1"/>
  <c r="G184" i="84"/>
  <c r="J184" i="84" s="1"/>
  <c r="E184" i="85" s="1"/>
  <c r="G159" i="84"/>
  <c r="J159" i="84" s="1"/>
  <c r="E159" i="85" s="1"/>
  <c r="G69" i="84"/>
  <c r="J69" i="84" s="1"/>
  <c r="E69" i="85" s="1"/>
  <c r="G183" i="84"/>
  <c r="J183" i="84" s="1"/>
  <c r="E183" i="85" s="1"/>
  <c r="G98" i="84"/>
  <c r="J98" i="84" s="1"/>
  <c r="E98" i="85" s="1"/>
  <c r="G168" i="84"/>
  <c r="J168" i="84" s="1"/>
  <c r="E168" i="85" s="1"/>
  <c r="G68" i="84"/>
  <c r="J68" i="84" s="1"/>
  <c r="E68" i="85" s="1"/>
  <c r="G89" i="84"/>
  <c r="J89" i="84" s="1"/>
  <c r="E89" i="85" s="1"/>
  <c r="G162" i="84"/>
  <c r="J162" i="84" s="1"/>
  <c r="E162" i="85" s="1"/>
  <c r="G61" i="84"/>
  <c r="J61" i="84" s="1"/>
  <c r="E61" i="85" s="1"/>
  <c r="G166" i="84"/>
  <c r="J166" i="84" s="1"/>
  <c r="E166" i="85" s="1"/>
  <c r="G123" i="84"/>
  <c r="J123" i="84" s="1"/>
  <c r="E123" i="85" s="1"/>
  <c r="G70" i="93"/>
  <c r="J70" i="93" s="1"/>
  <c r="G71" i="93"/>
  <c r="J71" i="93" s="1"/>
  <c r="G106" i="84"/>
  <c r="J106" i="84" s="1"/>
  <c r="E106" i="85" s="1"/>
  <c r="G223" i="84"/>
  <c r="J223" i="84" s="1"/>
  <c r="E223" i="85" s="1"/>
  <c r="G121" i="84"/>
  <c r="J121" i="84" s="1"/>
  <c r="E121" i="85" s="1"/>
  <c r="G91" i="84"/>
  <c r="J91" i="84" s="1"/>
  <c r="E91" i="85" s="1"/>
  <c r="G118" i="84"/>
  <c r="J118" i="84" s="1"/>
  <c r="E118" i="85" s="1"/>
  <c r="G175" i="93"/>
  <c r="J175" i="93" s="1"/>
  <c r="G215" i="84"/>
  <c r="J215" i="84" s="1"/>
  <c r="E215" i="85" s="1"/>
  <c r="G143" i="84"/>
  <c r="J143" i="84" s="1"/>
  <c r="E143" i="85" s="1"/>
  <c r="G117" i="84"/>
  <c r="J117" i="84" s="1"/>
  <c r="E117" i="85" s="1"/>
  <c r="G101" i="84"/>
  <c r="J101" i="84" s="1"/>
  <c r="E101" i="85" s="1"/>
  <c r="G79" i="84"/>
  <c r="J79" i="84" s="1"/>
  <c r="E79" i="85" s="1"/>
  <c r="G62" i="84"/>
  <c r="J62" i="84" s="1"/>
  <c r="E62" i="85" s="1"/>
  <c r="G111" i="84"/>
  <c r="J111" i="84" s="1"/>
  <c r="E111" i="85" s="1"/>
  <c r="G172" i="84"/>
  <c r="J172" i="84" s="1"/>
  <c r="E172" i="85" s="1"/>
  <c r="G100" i="84"/>
  <c r="J100" i="84" s="1"/>
  <c r="E100" i="85" s="1"/>
  <c r="G85" i="84"/>
  <c r="J85" i="84" s="1"/>
  <c r="E85" i="85" s="1"/>
  <c r="G64" i="84"/>
  <c r="J64" i="84" s="1"/>
  <c r="E64" i="85" s="1"/>
  <c r="G65" i="84"/>
  <c r="J65" i="84" s="1"/>
  <c r="E65" i="85" s="1"/>
  <c r="G116" i="84"/>
  <c r="J116" i="84" s="1"/>
  <c r="E116" i="85" s="1"/>
  <c r="G170" i="84"/>
  <c r="J170" i="84" s="1"/>
  <c r="E170" i="85" s="1"/>
  <c r="G66" i="84"/>
  <c r="J66" i="84" s="1"/>
  <c r="E66" i="85" s="1"/>
  <c r="G158" i="84"/>
  <c r="J158" i="84" s="1"/>
  <c r="E158" i="85" s="1"/>
  <c r="G179" i="84"/>
  <c r="J179" i="84" s="1"/>
  <c r="E179" i="85" s="1"/>
  <c r="G225" i="84"/>
  <c r="J225" i="84" s="1"/>
  <c r="E225" i="85" s="1"/>
  <c r="G140" i="84"/>
  <c r="J140" i="84" s="1"/>
  <c r="E140" i="85" s="1"/>
  <c r="G72" i="84"/>
  <c r="J72" i="84" s="1"/>
  <c r="E72" i="85" s="1"/>
  <c r="G80" i="84"/>
  <c r="J80" i="84" s="1"/>
  <c r="E80" i="85" s="1"/>
  <c r="G137" i="84"/>
  <c r="J137" i="84" s="1"/>
  <c r="E137" i="85" s="1"/>
  <c r="G164" i="84"/>
  <c r="J164" i="84" s="1"/>
  <c r="E164" i="85" s="1"/>
  <c r="G154" i="84"/>
  <c r="J154" i="84" s="1"/>
  <c r="E154" i="85" s="1"/>
  <c r="G144" i="84"/>
  <c r="J144" i="84" s="1"/>
  <c r="E144" i="85" s="1"/>
  <c r="G90" i="84"/>
  <c r="J90" i="84" s="1"/>
  <c r="E90" i="85" s="1"/>
  <c r="G115" i="84"/>
  <c r="J115" i="84" s="1"/>
  <c r="E115" i="85" s="1"/>
  <c r="G167" i="84"/>
  <c r="J167" i="84" s="1"/>
  <c r="E167" i="85" s="1"/>
  <c r="G73" i="84"/>
  <c r="J73" i="84" s="1"/>
  <c r="E73" i="85" s="1"/>
  <c r="G78" i="84"/>
  <c r="J78" i="84" s="1"/>
  <c r="E78" i="85" s="1"/>
  <c r="G130" i="84"/>
  <c r="J130" i="84" s="1"/>
  <c r="E130" i="85" s="1"/>
  <c r="G138" i="84"/>
  <c r="J138" i="84" s="1"/>
  <c r="E138" i="85" s="1"/>
  <c r="G141" i="84"/>
  <c r="J141" i="84" s="1"/>
  <c r="E141" i="85" s="1"/>
  <c r="G107" i="84"/>
  <c r="J107" i="84" s="1"/>
  <c r="E107" i="85" s="1"/>
  <c r="G139" i="84"/>
  <c r="J139" i="84" s="1"/>
  <c r="E139" i="85" s="1"/>
  <c r="G142" i="84"/>
  <c r="J142" i="84" s="1"/>
  <c r="E142" i="85" s="1"/>
  <c r="G99" i="84"/>
  <c r="J99" i="84" s="1"/>
  <c r="E99" i="85" s="1"/>
  <c r="G146" i="84"/>
  <c r="J146" i="84" s="1"/>
  <c r="E146" i="85" s="1"/>
  <c r="G224" i="84"/>
  <c r="J224" i="84" s="1"/>
  <c r="E224" i="85" s="1"/>
  <c r="G93" i="84"/>
  <c r="J93" i="84" s="1"/>
  <c r="E93" i="85" s="1"/>
  <c r="G171" i="84"/>
  <c r="J171" i="84" s="1"/>
  <c r="E171" i="85" s="1"/>
  <c r="G95" i="84"/>
  <c r="J95" i="84" s="1"/>
  <c r="E95" i="85" s="1"/>
  <c r="G180" i="84"/>
  <c r="J180" i="84" s="1"/>
  <c r="E180" i="85" s="1"/>
  <c r="G110" i="84"/>
  <c r="J110" i="84" s="1"/>
  <c r="E110" i="85" s="1"/>
  <c r="G77" i="84"/>
  <c r="J77" i="84" s="1"/>
  <c r="E77" i="85" s="1"/>
  <c r="G160" i="84"/>
  <c r="J160" i="84" s="1"/>
  <c r="E160" i="85" s="1"/>
  <c r="G54" i="85"/>
  <c r="J54" i="85" s="1"/>
  <c r="E54" i="86" s="1"/>
  <c r="G48" i="85"/>
  <c r="J48" i="85" s="1"/>
  <c r="E48" i="86" s="1"/>
  <c r="G36" i="85"/>
  <c r="J36" i="85" s="1"/>
  <c r="E36" i="86" s="1"/>
  <c r="G23" i="84"/>
  <c r="J23" i="84" s="1"/>
  <c r="E23" i="85" s="1"/>
  <c r="G34" i="85"/>
  <c r="J34" i="85" s="1"/>
  <c r="E34" i="86" s="1"/>
  <c r="G214" i="83"/>
  <c r="J214" i="83" s="1"/>
  <c r="E214" i="84" s="1"/>
  <c r="G52" i="85"/>
  <c r="J52" i="85" s="1"/>
  <c r="E52" i="86" s="1"/>
  <c r="G13" i="81"/>
  <c r="J13" i="81" s="1"/>
  <c r="E13" i="82" s="1"/>
  <c r="G19" i="84"/>
  <c r="J19" i="84" s="1"/>
  <c r="E19" i="85" s="1"/>
  <c r="G32" i="85"/>
  <c r="J32" i="85" s="1"/>
  <c r="E32" i="86" s="1"/>
  <c r="G14" i="81"/>
  <c r="J14" i="81" s="1"/>
  <c r="E14" i="82" s="1"/>
  <c r="G46" i="85"/>
  <c r="J46" i="85" s="1"/>
  <c r="E46" i="86" s="1"/>
  <c r="G26" i="84"/>
  <c r="J26" i="84" s="1"/>
  <c r="E26" i="85" s="1"/>
  <c r="G56" i="85"/>
  <c r="J56" i="85" s="1"/>
  <c r="E56" i="86" s="1"/>
  <c r="G22" i="84"/>
  <c r="J22" i="84" s="1"/>
  <c r="E22" i="85" s="1"/>
  <c r="G40" i="85"/>
  <c r="J40" i="85" s="1"/>
  <c r="E40" i="86" s="1"/>
  <c r="G57" i="85"/>
  <c r="J57" i="85" s="1"/>
  <c r="E57" i="86" s="1"/>
  <c r="G17" i="81"/>
  <c r="J17" i="81" s="1"/>
  <c r="E17" i="82" s="1"/>
  <c r="G28" i="85"/>
  <c r="J28" i="85" s="1"/>
  <c r="E28" i="86" s="1"/>
  <c r="G47" i="85"/>
  <c r="J47" i="85" s="1"/>
  <c r="E47" i="86" s="1"/>
  <c r="G33" i="85"/>
  <c r="J33" i="85" s="1"/>
  <c r="E33" i="86" s="1"/>
  <c r="G6" i="81"/>
  <c r="J6" i="81" s="1"/>
  <c r="E6" i="82" s="1"/>
  <c r="G21" i="84"/>
  <c r="J21" i="84" s="1"/>
  <c r="E21" i="85" s="1"/>
  <c r="G24" i="84"/>
  <c r="J24" i="84" s="1"/>
  <c r="E24" i="85" s="1"/>
  <c r="G55" i="85"/>
  <c r="J55" i="85" s="1"/>
  <c r="E55" i="86" s="1"/>
  <c r="G58" i="85"/>
  <c r="J58" i="85" s="1"/>
  <c r="E58" i="86" s="1"/>
  <c r="G31" i="85"/>
  <c r="J31" i="85" s="1"/>
  <c r="E31" i="86" s="1"/>
  <c r="G15" i="81"/>
  <c r="J15" i="81" s="1"/>
  <c r="E15" i="82" s="1"/>
  <c r="G41" i="85"/>
  <c r="J41" i="85" s="1"/>
  <c r="E41" i="86" s="1"/>
  <c r="G53" i="85"/>
  <c r="J53" i="85" s="1"/>
  <c r="E53" i="86" s="1"/>
  <c r="G25" i="84"/>
  <c r="J25" i="84" s="1"/>
  <c r="E25" i="85" s="1"/>
  <c r="G18" i="81"/>
  <c r="J18" i="81" s="1"/>
  <c r="E18" i="82" s="1"/>
  <c r="G29" i="85"/>
  <c r="J29" i="85" s="1"/>
  <c r="E29" i="86" s="1"/>
  <c r="G27" i="85"/>
  <c r="J27" i="85" s="1"/>
  <c r="E27" i="86" s="1"/>
  <c r="G37" i="85"/>
  <c r="J37" i="85" s="1"/>
  <c r="E37" i="86" s="1"/>
  <c r="G30" i="85"/>
  <c r="J30" i="85" s="1"/>
  <c r="E30" i="86" s="1"/>
  <c r="G8" i="81"/>
  <c r="J8" i="81" s="1"/>
  <c r="E8" i="82" s="1"/>
  <c r="G186" i="85"/>
  <c r="J186" i="85" s="1"/>
  <c r="E186" i="86" s="1"/>
  <c r="G42" i="85"/>
  <c r="J42" i="85" s="1"/>
  <c r="E42" i="86" s="1"/>
  <c r="G16" i="81"/>
  <c r="J16" i="81" s="1"/>
  <c r="E16" i="82" s="1"/>
  <c r="G7" i="81"/>
  <c r="J7" i="81" s="1"/>
  <c r="E7" i="82" s="1"/>
  <c r="G51" i="85"/>
  <c r="J51" i="85" s="1"/>
  <c r="E51" i="86" s="1"/>
  <c r="G50" i="85"/>
  <c r="J50" i="85" s="1"/>
  <c r="G59" i="85"/>
  <c r="J59" i="85" s="1"/>
  <c r="E59" i="86" s="1"/>
  <c r="G44" i="85"/>
  <c r="J44" i="85" s="1"/>
  <c r="E44" i="86" s="1"/>
  <c r="G43" i="85"/>
  <c r="J43" i="85" s="1"/>
  <c r="E43" i="86" s="1"/>
  <c r="G49" i="85"/>
  <c r="J49" i="85" s="1"/>
  <c r="E49" i="86" s="1"/>
  <c r="G20" i="84"/>
  <c r="J20" i="84" s="1"/>
  <c r="E20" i="85" s="1"/>
  <c r="G261" i="85"/>
  <c r="J261" i="85" s="1"/>
  <c r="G261" i="86" s="1"/>
  <c r="G104" i="85"/>
  <c r="J104" i="85" s="1"/>
  <c r="E104" i="86" s="1"/>
  <c r="G262" i="85"/>
  <c r="J262" i="85" s="1"/>
  <c r="G262" i="86" s="1"/>
  <c r="J262" i="86" s="1"/>
  <c r="G266" i="85"/>
  <c r="J266" i="85" s="1"/>
  <c r="G133" i="83"/>
  <c r="J133" i="83" s="1"/>
  <c r="E133" i="84" s="1"/>
  <c r="G136" i="83"/>
  <c r="J136" i="83" s="1"/>
  <c r="E136" i="84" s="1"/>
  <c r="G132" i="84"/>
  <c r="J132" i="84" s="1"/>
  <c r="E132" i="85" s="1"/>
  <c r="G135" i="84"/>
  <c r="J135" i="84" s="1"/>
  <c r="E135" i="85" s="1"/>
  <c r="Z36" i="8"/>
  <c r="G259" i="97" l="1"/>
  <c r="J259" i="97" s="1"/>
  <c r="E239" i="97"/>
  <c r="E150" i="97"/>
  <c r="G150" i="97" s="1"/>
  <c r="J150" i="97" s="1"/>
  <c r="E150" i="98" s="1"/>
  <c r="G150" i="98" s="1"/>
  <c r="J150" i="98" s="1"/>
  <c r="E150" i="99" s="1"/>
  <c r="E149" i="97"/>
  <c r="G149" i="97" s="1"/>
  <c r="J149" i="97" s="1"/>
  <c r="E149" i="98" s="1"/>
  <c r="G149" i="98" s="1"/>
  <c r="J149" i="98" s="1"/>
  <c r="E149" i="99" s="1"/>
  <c r="E197" i="97"/>
  <c r="G197" i="97" s="1"/>
  <c r="J197" i="97" s="1"/>
  <c r="E197" i="98" s="1"/>
  <c r="G197" i="98" s="1"/>
  <c r="J197" i="98" s="1"/>
  <c r="E197" i="99" s="1"/>
  <c r="E157" i="97"/>
  <c r="G157" i="97" s="1"/>
  <c r="J157" i="97" s="1"/>
  <c r="E157" i="98" s="1"/>
  <c r="G157" i="98" s="1"/>
  <c r="J157" i="98" s="1"/>
  <c r="E157" i="99" s="1"/>
  <c r="E212" i="97"/>
  <c r="G212" i="97" s="1"/>
  <c r="J212" i="97" s="1"/>
  <c r="E212" i="98" s="1"/>
  <c r="G212" i="98" s="1"/>
  <c r="J212" i="98" s="1"/>
  <c r="E212" i="99" s="1"/>
  <c r="E211" i="97"/>
  <c r="G211" i="97" s="1"/>
  <c r="J211" i="97" s="1"/>
  <c r="E211" i="98" s="1"/>
  <c r="G211" i="98" s="1"/>
  <c r="J211" i="98" s="1"/>
  <c r="E211" i="99" s="1"/>
  <c r="E210" i="97"/>
  <c r="G210" i="97" s="1"/>
  <c r="J210" i="97" s="1"/>
  <c r="E210" i="98" s="1"/>
  <c r="G210" i="98" s="1"/>
  <c r="J210" i="98" s="1"/>
  <c r="E210" i="99" s="1"/>
  <c r="E202" i="97"/>
  <c r="G202" i="97" s="1"/>
  <c r="J202" i="97" s="1"/>
  <c r="E202" i="98" s="1"/>
  <c r="G202" i="98" s="1"/>
  <c r="J202" i="98" s="1"/>
  <c r="E202" i="99" s="1"/>
  <c r="E231" i="97"/>
  <c r="G231" i="97" s="1"/>
  <c r="J231" i="97" s="1"/>
  <c r="E231" i="98" s="1"/>
  <c r="G231" i="98" s="1"/>
  <c r="J231" i="98" s="1"/>
  <c r="E195" i="97"/>
  <c r="G195" i="97" s="1"/>
  <c r="J195" i="97" s="1"/>
  <c r="E195" i="98" s="1"/>
  <c r="G195" i="98" s="1"/>
  <c r="J195" i="98" s="1"/>
  <c r="E195" i="99" s="1"/>
  <c r="E196" i="97"/>
  <c r="G196" i="97" s="1"/>
  <c r="J196" i="97" s="1"/>
  <c r="E196" i="98" s="1"/>
  <c r="G196" i="98" s="1"/>
  <c r="J196" i="98" s="1"/>
  <c r="E196" i="99" s="1"/>
  <c r="E156" i="97"/>
  <c r="G156" i="97" s="1"/>
  <c r="J156" i="97" s="1"/>
  <c r="E156" i="98" s="1"/>
  <c r="G156" i="98" s="1"/>
  <c r="J156" i="98" s="1"/>
  <c r="E156" i="99" s="1"/>
  <c r="E11" i="97"/>
  <c r="G11" i="97" s="1"/>
  <c r="J11" i="97" s="1"/>
  <c r="E11" i="98" s="1"/>
  <c r="G11" i="98" s="1"/>
  <c r="J11" i="98" s="1"/>
  <c r="E11" i="99" s="1"/>
  <c r="E128" i="97"/>
  <c r="G128" i="97" s="1"/>
  <c r="J128" i="97" s="1"/>
  <c r="E128" i="98" s="1"/>
  <c r="G128" i="98" s="1"/>
  <c r="J128" i="98" s="1"/>
  <c r="E128" i="99" s="1"/>
  <c r="E204" i="97"/>
  <c r="G204" i="97" s="1"/>
  <c r="J204" i="97" s="1"/>
  <c r="E204" i="98" s="1"/>
  <c r="G204" i="98" s="1"/>
  <c r="J204" i="98" s="1"/>
  <c r="E204" i="99" s="1"/>
  <c r="E147" i="97"/>
  <c r="G147" i="97" s="1"/>
  <c r="J147" i="97" s="1"/>
  <c r="E147" i="98" s="1"/>
  <c r="G147" i="98" s="1"/>
  <c r="J147" i="98" s="1"/>
  <c r="E147" i="99" s="1"/>
  <c r="E203" i="97"/>
  <c r="G203" i="97" s="1"/>
  <c r="J203" i="97" s="1"/>
  <c r="E203" i="98" s="1"/>
  <c r="G203" i="98" s="1"/>
  <c r="J203" i="98" s="1"/>
  <c r="E203" i="99" s="1"/>
  <c r="E39" i="97"/>
  <c r="G39" i="97" s="1"/>
  <c r="J39" i="97" s="1"/>
  <c r="E39" i="98" s="1"/>
  <c r="G39" i="98" s="1"/>
  <c r="J39" i="98" s="1"/>
  <c r="E39" i="99" s="1"/>
  <c r="E182" i="97"/>
  <c r="G182" i="97" s="1"/>
  <c r="J182" i="97" s="1"/>
  <c r="E182" i="98" s="1"/>
  <c r="G182" i="98" s="1"/>
  <c r="J182" i="98" s="1"/>
  <c r="E182" i="99" s="1"/>
  <c r="G10" i="97"/>
  <c r="J10" i="97" s="1"/>
  <c r="E10" i="98" s="1"/>
  <c r="G10" i="98" s="1"/>
  <c r="J10" i="98" s="1"/>
  <c r="E10" i="99" s="1"/>
  <c r="E10" i="97"/>
  <c r="E209" i="97"/>
  <c r="G209" i="97" s="1"/>
  <c r="J209" i="97" s="1"/>
  <c r="E9" i="97"/>
  <c r="G9" i="97" s="1"/>
  <c r="J9" i="97" s="1"/>
  <c r="E9" i="98" s="1"/>
  <c r="G9" i="98" s="1"/>
  <c r="J9" i="98" s="1"/>
  <c r="E9" i="99" s="1"/>
  <c r="G238" i="85"/>
  <c r="J238" i="85" s="1"/>
  <c r="E238" i="86" s="1"/>
  <c r="E230" i="85"/>
  <c r="G97" i="86"/>
  <c r="J97" i="86" s="1"/>
  <c r="E97" i="87" s="1"/>
  <c r="G88" i="84"/>
  <c r="J88" i="84" s="1"/>
  <c r="E88" i="85" s="1"/>
  <c r="E87" i="84"/>
  <c r="G237" i="104"/>
  <c r="J237" i="104" s="1"/>
  <c r="E237" i="105" s="1"/>
  <c r="G86" i="84"/>
  <c r="J86" i="84" s="1"/>
  <c r="G87" i="84"/>
  <c r="J87" i="84" s="1"/>
  <c r="G239" i="97"/>
  <c r="J239" i="97" s="1"/>
  <c r="G228" i="84"/>
  <c r="J228" i="84" s="1"/>
  <c r="G236" i="84"/>
  <c r="J236" i="84" s="1"/>
  <c r="E236" i="85" s="1"/>
  <c r="G232" i="94"/>
  <c r="J232" i="94" s="1"/>
  <c r="E232" i="95" s="1"/>
  <c r="G241" i="94"/>
  <c r="J241" i="94" s="1"/>
  <c r="E241" i="95" s="1"/>
  <c r="G240" i="94"/>
  <c r="J240" i="94" s="1"/>
  <c r="E240" i="95" s="1"/>
  <c r="G229" i="104"/>
  <c r="J229" i="104" s="1"/>
  <c r="E229" i="105" s="1"/>
  <c r="G234" i="84"/>
  <c r="J234" i="84" s="1"/>
  <c r="E234" i="85" s="1"/>
  <c r="G242" i="85"/>
  <c r="J242" i="85" s="1"/>
  <c r="E242" i="86" s="1"/>
  <c r="G227" i="84"/>
  <c r="J227" i="84" s="1"/>
  <c r="G235" i="84"/>
  <c r="J235" i="84" s="1"/>
  <c r="E235" i="85" s="1"/>
  <c r="G259" i="85"/>
  <c r="J259" i="85" s="1"/>
  <c r="G259" i="86" s="1"/>
  <c r="J259" i="86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177" i="99"/>
  <c r="J177" i="99" s="1"/>
  <c r="G125" i="99"/>
  <c r="J125" i="99" s="1"/>
  <c r="G206" i="99"/>
  <c r="J206" i="99" s="1"/>
  <c r="G127" i="99"/>
  <c r="J127" i="99" s="1"/>
  <c r="G83" i="99"/>
  <c r="J83" i="99" s="1"/>
  <c r="G153" i="99"/>
  <c r="J153" i="99" s="1"/>
  <c r="G181" i="99"/>
  <c r="J181" i="99" s="1"/>
  <c r="G84" i="99"/>
  <c r="J84" i="99" s="1"/>
  <c r="G226" i="99"/>
  <c r="J226" i="99" s="1"/>
  <c r="G148" i="99"/>
  <c r="J148" i="99" s="1"/>
  <c r="G213" i="99"/>
  <c r="J213" i="99" s="1"/>
  <c r="G155" i="99"/>
  <c r="J155" i="99" s="1"/>
  <c r="G151" i="99"/>
  <c r="J151" i="99" s="1"/>
  <c r="G152" i="99"/>
  <c r="J152" i="99" s="1"/>
  <c r="G208" i="99"/>
  <c r="J208" i="99" s="1"/>
  <c r="G113" i="99"/>
  <c r="J113" i="99" s="1"/>
  <c r="G193" i="99"/>
  <c r="J193" i="99" s="1"/>
  <c r="G205" i="99"/>
  <c r="J205" i="99" s="1"/>
  <c r="G194" i="99"/>
  <c r="J194" i="99" s="1"/>
  <c r="G126" i="99"/>
  <c r="J126" i="99" s="1"/>
  <c r="G198" i="98"/>
  <c r="J198" i="98" s="1"/>
  <c r="E198" i="99" s="1"/>
  <c r="G93" i="85"/>
  <c r="J93" i="85" s="1"/>
  <c r="E93" i="86" s="1"/>
  <c r="G144" i="85"/>
  <c r="J144" i="85" s="1"/>
  <c r="E144" i="86" s="1"/>
  <c r="G85" i="85"/>
  <c r="J85" i="85" s="1"/>
  <c r="E85" i="86" s="1"/>
  <c r="G106" i="85"/>
  <c r="J106" i="85" s="1"/>
  <c r="E106" i="86" s="1"/>
  <c r="G89" i="85"/>
  <c r="J89" i="85" s="1"/>
  <c r="E89" i="86" s="1"/>
  <c r="G159" i="85"/>
  <c r="J159" i="85" s="1"/>
  <c r="E159" i="86" s="1"/>
  <c r="G92" i="85"/>
  <c r="J92" i="85" s="1"/>
  <c r="E92" i="86" s="1"/>
  <c r="G160" i="85"/>
  <c r="J160" i="85" s="1"/>
  <c r="E160" i="86" s="1"/>
  <c r="G224" i="85"/>
  <c r="J224" i="85" s="1"/>
  <c r="E224" i="86" s="1"/>
  <c r="G138" i="85"/>
  <c r="J138" i="85" s="1"/>
  <c r="E138" i="86" s="1"/>
  <c r="G154" i="85"/>
  <c r="J154" i="85" s="1"/>
  <c r="E154" i="86" s="1"/>
  <c r="G179" i="85"/>
  <c r="J179" i="85" s="1"/>
  <c r="E179" i="86" s="1"/>
  <c r="G100" i="85"/>
  <c r="J100" i="85" s="1"/>
  <c r="E100" i="86" s="1"/>
  <c r="G143" i="85"/>
  <c r="J143" i="85" s="1"/>
  <c r="E143" i="86" s="1"/>
  <c r="G184" i="85"/>
  <c r="J184" i="85" s="1"/>
  <c r="E184" i="86" s="1"/>
  <c r="G176" i="85"/>
  <c r="J176" i="85" s="1"/>
  <c r="E176" i="86" s="1"/>
  <c r="G77" i="85"/>
  <c r="J77" i="85" s="1"/>
  <c r="E77" i="86" s="1"/>
  <c r="G146" i="85"/>
  <c r="J146" i="85" s="1"/>
  <c r="E146" i="86" s="1"/>
  <c r="G130" i="85"/>
  <c r="J130" i="85" s="1"/>
  <c r="E130" i="86" s="1"/>
  <c r="G164" i="85"/>
  <c r="J164" i="85" s="1"/>
  <c r="E164" i="86" s="1"/>
  <c r="G158" i="85"/>
  <c r="J158" i="85" s="1"/>
  <c r="E158" i="86" s="1"/>
  <c r="G215" i="85"/>
  <c r="J215" i="85" s="1"/>
  <c r="E215" i="86" s="1"/>
  <c r="G68" i="85"/>
  <c r="J68" i="85" s="1"/>
  <c r="E68" i="86" s="1"/>
  <c r="G185" i="85"/>
  <c r="J185" i="85" s="1"/>
  <c r="E185" i="86" s="1"/>
  <c r="G67" i="85"/>
  <c r="J67" i="85" s="1"/>
  <c r="E67" i="86" s="1"/>
  <c r="G99" i="85"/>
  <c r="J99" i="85" s="1"/>
  <c r="E99" i="86" s="1"/>
  <c r="G78" i="85"/>
  <c r="J78" i="85" s="1"/>
  <c r="E78" i="86" s="1"/>
  <c r="G137" i="85"/>
  <c r="J137" i="85" s="1"/>
  <c r="E137" i="86" s="1"/>
  <c r="G66" i="85"/>
  <c r="J66" i="85" s="1"/>
  <c r="E66" i="86" s="1"/>
  <c r="G172" i="85"/>
  <c r="J172" i="85" s="1"/>
  <c r="E172" i="86" s="1"/>
  <c r="G123" i="85"/>
  <c r="J123" i="85" s="1"/>
  <c r="E123" i="86" s="1"/>
  <c r="G168" i="85"/>
  <c r="J168" i="85" s="1"/>
  <c r="E168" i="86" s="1"/>
  <c r="G145" i="85"/>
  <c r="J145" i="85" s="1"/>
  <c r="E145" i="86" s="1"/>
  <c r="G142" i="85"/>
  <c r="J142" i="85" s="1"/>
  <c r="E142" i="86" s="1"/>
  <c r="G73" i="85"/>
  <c r="J73" i="85" s="1"/>
  <c r="E73" i="86" s="1"/>
  <c r="G80" i="85"/>
  <c r="J80" i="85" s="1"/>
  <c r="E80" i="86" s="1"/>
  <c r="G170" i="85"/>
  <c r="J170" i="85" s="1"/>
  <c r="E170" i="86" s="1"/>
  <c r="G118" i="85"/>
  <c r="J118" i="85" s="1"/>
  <c r="E118" i="86" s="1"/>
  <c r="G166" i="85"/>
  <c r="J166" i="85" s="1"/>
  <c r="E166" i="86" s="1"/>
  <c r="G230" i="85"/>
  <c r="J230" i="85" s="1"/>
  <c r="E230" i="86" s="1"/>
  <c r="G74" i="85"/>
  <c r="J74" i="85" s="1"/>
  <c r="E74" i="86" s="1"/>
  <c r="G180" i="85"/>
  <c r="J180" i="85" s="1"/>
  <c r="E180" i="86" s="1"/>
  <c r="G139" i="85"/>
  <c r="J139" i="85" s="1"/>
  <c r="E139" i="86" s="1"/>
  <c r="G167" i="85"/>
  <c r="J167" i="85" s="1"/>
  <c r="E167" i="86" s="1"/>
  <c r="G72" i="85"/>
  <c r="J72" i="85" s="1"/>
  <c r="E72" i="86" s="1"/>
  <c r="G62" i="85"/>
  <c r="J62" i="85" s="1"/>
  <c r="E62" i="86" s="1"/>
  <c r="G91" i="85"/>
  <c r="J91" i="85" s="1"/>
  <c r="E91" i="86" s="1"/>
  <c r="G98" i="85"/>
  <c r="J98" i="85" s="1"/>
  <c r="E98" i="86" s="1"/>
  <c r="G192" i="85"/>
  <c r="J192" i="85" s="1"/>
  <c r="E192" i="86" s="1"/>
  <c r="G120" i="85"/>
  <c r="J120" i="85" s="1"/>
  <c r="E120" i="86" s="1"/>
  <c r="G95" i="85"/>
  <c r="J95" i="85" s="1"/>
  <c r="E95" i="86" s="1"/>
  <c r="G140" i="85"/>
  <c r="J140" i="85" s="1"/>
  <c r="E140" i="86" s="1"/>
  <c r="G65" i="85"/>
  <c r="J65" i="85" s="1"/>
  <c r="E65" i="86" s="1"/>
  <c r="G79" i="85"/>
  <c r="J79" i="85" s="1"/>
  <c r="E79" i="86" s="1"/>
  <c r="G121" i="85"/>
  <c r="J121" i="85" s="1"/>
  <c r="E121" i="86" s="1"/>
  <c r="G61" i="85"/>
  <c r="J61" i="85" s="1"/>
  <c r="E61" i="86" s="1"/>
  <c r="G183" i="85"/>
  <c r="J183" i="85" s="1"/>
  <c r="E183" i="86" s="1"/>
  <c r="G163" i="85"/>
  <c r="J163" i="85" s="1"/>
  <c r="E163" i="86" s="1"/>
  <c r="G171" i="85"/>
  <c r="J171" i="85" s="1"/>
  <c r="E171" i="86" s="1"/>
  <c r="G141" i="85"/>
  <c r="J141" i="85" s="1"/>
  <c r="E141" i="86" s="1"/>
  <c r="G90" i="85"/>
  <c r="J90" i="85" s="1"/>
  <c r="E90" i="86" s="1"/>
  <c r="G225" i="85"/>
  <c r="J225" i="85" s="1"/>
  <c r="E225" i="86" s="1"/>
  <c r="G64" i="85"/>
  <c r="J64" i="85" s="1"/>
  <c r="E64" i="86" s="1"/>
  <c r="G101" i="85"/>
  <c r="J101" i="85" s="1"/>
  <c r="E101" i="86" s="1"/>
  <c r="G223" i="85"/>
  <c r="J223" i="85" s="1"/>
  <c r="E223" i="86" s="1"/>
  <c r="G162" i="85"/>
  <c r="J162" i="85" s="1"/>
  <c r="E162" i="86" s="1"/>
  <c r="G69" i="85"/>
  <c r="J69" i="85" s="1"/>
  <c r="E69" i="86" s="1"/>
  <c r="G81" i="85"/>
  <c r="J81" i="85" s="1"/>
  <c r="E81" i="86" s="1"/>
  <c r="G97" i="87"/>
  <c r="J97" i="87" s="1"/>
  <c r="E97" i="88" s="1"/>
  <c r="G82" i="84"/>
  <c r="J82" i="84" s="1"/>
  <c r="E82" i="85" s="1"/>
  <c r="G265" i="84"/>
  <c r="J265" i="84" s="1"/>
  <c r="G131" i="82"/>
  <c r="J131" i="82" s="1"/>
  <c r="E131" i="83" s="1"/>
  <c r="G134" i="82"/>
  <c r="J134" i="82" s="1"/>
  <c r="E134" i="83" s="1"/>
  <c r="G116" i="85"/>
  <c r="J116" i="85" s="1"/>
  <c r="E116" i="86" s="1"/>
  <c r="G71" i="94"/>
  <c r="J71" i="94" s="1"/>
  <c r="E71" i="95" s="1"/>
  <c r="G117" i="85"/>
  <c r="J117" i="85" s="1"/>
  <c r="E117" i="86" s="1"/>
  <c r="G111" i="85"/>
  <c r="J111" i="85" s="1"/>
  <c r="E111" i="86" s="1"/>
  <c r="G112" i="85"/>
  <c r="J112" i="85" s="1"/>
  <c r="E112" i="86" s="1"/>
  <c r="G110" i="85"/>
  <c r="J110" i="85" s="1"/>
  <c r="E110" i="86" s="1"/>
  <c r="G122" i="84"/>
  <c r="J122" i="84" s="1"/>
  <c r="E122" i="85" s="1"/>
  <c r="G221" i="84"/>
  <c r="J221" i="84" s="1"/>
  <c r="E221" i="85" s="1"/>
  <c r="G165" i="84"/>
  <c r="J165" i="84" s="1"/>
  <c r="E165" i="85" s="1"/>
  <c r="G96" i="84"/>
  <c r="J96" i="84" s="1"/>
  <c r="E96" i="85" s="1"/>
  <c r="G107" i="85"/>
  <c r="J107" i="85" s="1"/>
  <c r="E107" i="86" s="1"/>
  <c r="G115" i="85"/>
  <c r="J115" i="85" s="1"/>
  <c r="E115" i="86" s="1"/>
  <c r="G70" i="94"/>
  <c r="J70" i="94" s="1"/>
  <c r="E70" i="95" s="1"/>
  <c r="G108" i="85"/>
  <c r="J108" i="85" s="1"/>
  <c r="E108" i="86" s="1"/>
  <c r="G119" i="84"/>
  <c r="J119" i="84" s="1"/>
  <c r="E119" i="85" s="1"/>
  <c r="G161" i="84"/>
  <c r="J161" i="84" s="1"/>
  <c r="E161" i="85" s="1"/>
  <c r="G38" i="84"/>
  <c r="J38" i="84" s="1"/>
  <c r="E38" i="85" s="1"/>
  <c r="G175" i="94"/>
  <c r="J175" i="94" s="1"/>
  <c r="E175" i="95" s="1"/>
  <c r="G18" i="82"/>
  <c r="J18" i="82" s="1"/>
  <c r="E18" i="83" s="1"/>
  <c r="G24" i="85"/>
  <c r="J24" i="85" s="1"/>
  <c r="E24" i="86" s="1"/>
  <c r="G17" i="82"/>
  <c r="J17" i="82" s="1"/>
  <c r="E17" i="83" s="1"/>
  <c r="G8" i="82"/>
  <c r="J8" i="82" s="1"/>
  <c r="E8" i="83" s="1"/>
  <c r="G23" i="85"/>
  <c r="J23" i="85" s="1"/>
  <c r="E23" i="86" s="1"/>
  <c r="G21" i="85"/>
  <c r="J21" i="85" s="1"/>
  <c r="E21" i="86" s="1"/>
  <c r="G7" i="82"/>
  <c r="J7" i="82" s="1"/>
  <c r="E7" i="83" s="1"/>
  <c r="G26" i="85"/>
  <c r="J26" i="85" s="1"/>
  <c r="E26" i="86" s="1"/>
  <c r="G20" i="85"/>
  <c r="J20" i="85" s="1"/>
  <c r="E20" i="86" s="1"/>
  <c r="G16" i="82"/>
  <c r="J16" i="82" s="1"/>
  <c r="E16" i="83" s="1"/>
  <c r="G15" i="82"/>
  <c r="J15" i="82" s="1"/>
  <c r="E15" i="83" s="1"/>
  <c r="G6" i="82"/>
  <c r="J6" i="82" s="1"/>
  <c r="E6" i="83" s="1"/>
  <c r="G22" i="85"/>
  <c r="J22" i="85" s="1"/>
  <c r="E22" i="86" s="1"/>
  <c r="G14" i="82"/>
  <c r="J14" i="82" s="1"/>
  <c r="E14" i="83" s="1"/>
  <c r="G19" i="85"/>
  <c r="J19" i="85" s="1"/>
  <c r="E19" i="86" s="1"/>
  <c r="G186" i="86"/>
  <c r="J186" i="86" s="1"/>
  <c r="E186" i="87" s="1"/>
  <c r="G25" i="85"/>
  <c r="J25" i="85" s="1"/>
  <c r="E25" i="86" s="1"/>
  <c r="G13" i="82"/>
  <c r="J13" i="82" s="1"/>
  <c r="E13" i="83" s="1"/>
  <c r="G104" i="86"/>
  <c r="J104" i="86" s="1"/>
  <c r="E104" i="87" s="1"/>
  <c r="G266" i="86"/>
  <c r="J266" i="86" s="1"/>
  <c r="G233" i="86"/>
  <c r="J233" i="86" s="1"/>
  <c r="E233" i="87" s="1"/>
  <c r="G132" i="85"/>
  <c r="J132" i="85" s="1"/>
  <c r="E132" i="86" s="1"/>
  <c r="G135" i="85"/>
  <c r="J135" i="85" s="1"/>
  <c r="E135" i="86" s="1"/>
  <c r="G133" i="84"/>
  <c r="J133" i="84" s="1"/>
  <c r="E133" i="85" s="1"/>
  <c r="G136" i="84"/>
  <c r="J136" i="84" s="1"/>
  <c r="E136" i="85" s="1"/>
  <c r="C5" i="64"/>
  <c r="E5" i="64" s="1"/>
  <c r="G5" i="64" s="1"/>
  <c r="E231" i="99" l="1"/>
  <c r="E152" i="100"/>
  <c r="G152" i="100" s="1"/>
  <c r="J152" i="100" s="1"/>
  <c r="E152" i="101" s="1"/>
  <c r="G152" i="101" s="1"/>
  <c r="J152" i="101" s="1"/>
  <c r="E153" i="100"/>
  <c r="G153" i="100" s="1"/>
  <c r="J153" i="100" s="1"/>
  <c r="E153" i="101" s="1"/>
  <c r="G153" i="101" s="1"/>
  <c r="J153" i="101" s="1"/>
  <c r="G259" i="98"/>
  <c r="J259" i="98" s="1"/>
  <c r="E239" i="98"/>
  <c r="G239" i="98" s="1"/>
  <c r="J239" i="98" s="1"/>
  <c r="E151" i="100"/>
  <c r="G151" i="100" s="1"/>
  <c r="J151" i="100" s="1"/>
  <c r="E151" i="101" s="1"/>
  <c r="G151" i="101" s="1"/>
  <c r="J151" i="101" s="1"/>
  <c r="E83" i="100"/>
  <c r="G83" i="100" s="1"/>
  <c r="J83" i="100" s="1"/>
  <c r="E83" i="101" s="1"/>
  <c r="G83" i="101" s="1"/>
  <c r="J83" i="101" s="1"/>
  <c r="E113" i="100"/>
  <c r="G113" i="100" s="1"/>
  <c r="J113" i="100" s="1"/>
  <c r="E113" i="101" s="1"/>
  <c r="G113" i="101" s="1"/>
  <c r="J113" i="101" s="1"/>
  <c r="E84" i="100"/>
  <c r="G84" i="100" s="1"/>
  <c r="J84" i="100" s="1"/>
  <c r="E84" i="101" s="1"/>
  <c r="G84" i="101" s="1"/>
  <c r="J84" i="101" s="1"/>
  <c r="E181" i="100"/>
  <c r="G181" i="100" s="1"/>
  <c r="J181" i="100" s="1"/>
  <c r="E181" i="101" s="1"/>
  <c r="G181" i="101" s="1"/>
  <c r="J181" i="101" s="1"/>
  <c r="E194" i="100"/>
  <c r="G194" i="100" s="1"/>
  <c r="J194" i="100" s="1"/>
  <c r="E194" i="101" s="1"/>
  <c r="G194" i="101" s="1"/>
  <c r="J194" i="101" s="1"/>
  <c r="E213" i="100"/>
  <c r="G213" i="100" s="1"/>
  <c r="J213" i="100" s="1"/>
  <c r="E213" i="101" s="1"/>
  <c r="G213" i="101" s="1"/>
  <c r="J213" i="101" s="1"/>
  <c r="E127" i="100"/>
  <c r="G127" i="100" s="1"/>
  <c r="J127" i="100" s="1"/>
  <c r="E127" i="101" s="1"/>
  <c r="G127" i="101" s="1"/>
  <c r="J127" i="101" s="1"/>
  <c r="E126" i="100"/>
  <c r="G126" i="100" s="1"/>
  <c r="J126" i="100" s="1"/>
  <c r="E126" i="101" s="1"/>
  <c r="G126" i="101" s="1"/>
  <c r="J126" i="101" s="1"/>
  <c r="E205" i="100"/>
  <c r="G205" i="100" s="1"/>
  <c r="J205" i="100" s="1"/>
  <c r="E205" i="101" s="1"/>
  <c r="G205" i="101" s="1"/>
  <c r="J205" i="101" s="1"/>
  <c r="E148" i="100"/>
  <c r="G148" i="100" s="1"/>
  <c r="J148" i="100" s="1"/>
  <c r="E148" i="101" s="1"/>
  <c r="G148" i="101" s="1"/>
  <c r="J148" i="101" s="1"/>
  <c r="E206" i="100"/>
  <c r="G206" i="100" s="1"/>
  <c r="J206" i="100" s="1"/>
  <c r="E206" i="101" s="1"/>
  <c r="G206" i="101" s="1"/>
  <c r="J206" i="101" s="1"/>
  <c r="E209" i="98"/>
  <c r="G209" i="98" s="1"/>
  <c r="J209" i="98" s="1"/>
  <c r="E209" i="99" s="1"/>
  <c r="G209" i="99" s="1"/>
  <c r="J209" i="99" s="1"/>
  <c r="E177" i="100"/>
  <c r="G177" i="100" s="1"/>
  <c r="J177" i="100" s="1"/>
  <c r="E177" i="101" s="1"/>
  <c r="G177" i="101" s="1"/>
  <c r="J177" i="101" s="1"/>
  <c r="E208" i="100"/>
  <c r="G208" i="100" s="1"/>
  <c r="J208" i="100" s="1"/>
  <c r="E208" i="101" s="1"/>
  <c r="G208" i="101" s="1"/>
  <c r="J208" i="101" s="1"/>
  <c r="E155" i="100"/>
  <c r="G155" i="100" s="1"/>
  <c r="J155" i="100" s="1"/>
  <c r="E155" i="101" s="1"/>
  <c r="G155" i="101" s="1"/>
  <c r="J155" i="101" s="1"/>
  <c r="E193" i="100"/>
  <c r="G193" i="100" s="1"/>
  <c r="J193" i="100" s="1"/>
  <c r="E193" i="101" s="1"/>
  <c r="G193" i="101" s="1"/>
  <c r="J193" i="101" s="1"/>
  <c r="E226" i="100"/>
  <c r="G226" i="100" s="1"/>
  <c r="J226" i="100" s="1"/>
  <c r="E226" i="101" s="1"/>
  <c r="G226" i="101" s="1"/>
  <c r="J226" i="101" s="1"/>
  <c r="E125" i="100"/>
  <c r="G125" i="100" s="1"/>
  <c r="J125" i="100" s="1"/>
  <c r="E125" i="101" s="1"/>
  <c r="G125" i="101" s="1"/>
  <c r="J125" i="101" s="1"/>
  <c r="E86" i="85"/>
  <c r="G235" i="85"/>
  <c r="J235" i="85" s="1"/>
  <c r="E235" i="86" s="1"/>
  <c r="G235" i="86" s="1"/>
  <c r="J235" i="86" s="1"/>
  <c r="E235" i="87" s="1"/>
  <c r="E227" i="85"/>
  <c r="G227" i="85" s="1"/>
  <c r="J227" i="85" s="1"/>
  <c r="E227" i="86" s="1"/>
  <c r="G236" i="85"/>
  <c r="J236" i="85" s="1"/>
  <c r="E236" i="86" s="1"/>
  <c r="E228" i="85"/>
  <c r="G228" i="85" s="1"/>
  <c r="J228" i="85" s="1"/>
  <c r="E228" i="86" s="1"/>
  <c r="G88" i="85"/>
  <c r="J88" i="85" s="1"/>
  <c r="E88" i="86" s="1"/>
  <c r="G88" i="86" s="1"/>
  <c r="J88" i="86" s="1"/>
  <c r="E88" i="87" s="1"/>
  <c r="E87" i="85"/>
  <c r="G87" i="85" s="1"/>
  <c r="J87" i="85" s="1"/>
  <c r="E87" i="86" s="1"/>
  <c r="G145" i="86"/>
  <c r="J145" i="86" s="1"/>
  <c r="E145" i="87" s="1"/>
  <c r="G67" i="86"/>
  <c r="J67" i="86" s="1"/>
  <c r="E67" i="87" s="1"/>
  <c r="G64" i="86"/>
  <c r="J64" i="86" s="1"/>
  <c r="E64" i="87" s="1"/>
  <c r="G64" i="87" s="1"/>
  <c r="J64" i="87" s="1"/>
  <c r="E64" i="88" s="1"/>
  <c r="G121" i="86"/>
  <c r="J121" i="86" s="1"/>
  <c r="E121" i="87" s="1"/>
  <c r="G91" i="86"/>
  <c r="J91" i="86" s="1"/>
  <c r="E91" i="87" s="1"/>
  <c r="G166" i="86"/>
  <c r="J166" i="86" s="1"/>
  <c r="E166" i="87" s="1"/>
  <c r="G168" i="86"/>
  <c r="J168" i="86" s="1"/>
  <c r="E168" i="87" s="1"/>
  <c r="G168" i="87" s="1"/>
  <c r="J168" i="87" s="1"/>
  <c r="E168" i="88" s="1"/>
  <c r="G185" i="86"/>
  <c r="J185" i="86" s="1"/>
  <c r="E185" i="87" s="1"/>
  <c r="G77" i="86"/>
  <c r="J77" i="86" s="1"/>
  <c r="E77" i="87" s="1"/>
  <c r="G138" i="86"/>
  <c r="J138" i="86" s="1"/>
  <c r="E138" i="87" s="1"/>
  <c r="G144" i="86"/>
  <c r="J144" i="86" s="1"/>
  <c r="E144" i="87" s="1"/>
  <c r="G144" i="87" s="1"/>
  <c r="J144" i="87" s="1"/>
  <c r="E144" i="88" s="1"/>
  <c r="G223" i="86"/>
  <c r="J223" i="86" s="1"/>
  <c r="E223" i="87" s="1"/>
  <c r="G192" i="86"/>
  <c r="J192" i="86" s="1"/>
  <c r="E192" i="87" s="1"/>
  <c r="G130" i="86"/>
  <c r="J130" i="86" s="1"/>
  <c r="E130" i="87" s="1"/>
  <c r="G130" i="87" s="1"/>
  <c r="J130" i="87" s="1"/>
  <c r="E130" i="88" s="1"/>
  <c r="G61" i="86"/>
  <c r="J61" i="86" s="1"/>
  <c r="E61" i="87" s="1"/>
  <c r="G154" i="86"/>
  <c r="J154" i="86" s="1"/>
  <c r="E154" i="87" s="1"/>
  <c r="G225" i="86"/>
  <c r="J225" i="86" s="1"/>
  <c r="E225" i="87" s="1"/>
  <c r="G79" i="86"/>
  <c r="J79" i="86" s="1"/>
  <c r="E79" i="87" s="1"/>
  <c r="G79" i="87" s="1"/>
  <c r="J79" i="87" s="1"/>
  <c r="E79" i="88" s="1"/>
  <c r="G62" i="86"/>
  <c r="J62" i="86" s="1"/>
  <c r="E62" i="87" s="1"/>
  <c r="G118" i="86"/>
  <c r="J118" i="86" s="1"/>
  <c r="E118" i="87" s="1"/>
  <c r="G123" i="86"/>
  <c r="J123" i="86" s="1"/>
  <c r="E123" i="87" s="1"/>
  <c r="G68" i="86"/>
  <c r="J68" i="86" s="1"/>
  <c r="E68" i="87" s="1"/>
  <c r="G68" i="87" s="1"/>
  <c r="J68" i="87" s="1"/>
  <c r="E68" i="88" s="1"/>
  <c r="G176" i="86"/>
  <c r="J176" i="86" s="1"/>
  <c r="E176" i="87" s="1"/>
  <c r="G224" i="86"/>
  <c r="J224" i="86" s="1"/>
  <c r="E224" i="87" s="1"/>
  <c r="G99" i="86"/>
  <c r="J99" i="86" s="1"/>
  <c r="E99" i="87" s="1"/>
  <c r="G98" i="86"/>
  <c r="J98" i="86" s="1"/>
  <c r="E98" i="87" s="1"/>
  <c r="G98" i="87" s="1"/>
  <c r="J98" i="87" s="1"/>
  <c r="E98" i="88" s="1"/>
  <c r="G90" i="86"/>
  <c r="J90" i="86" s="1"/>
  <c r="E90" i="87" s="1"/>
  <c r="G65" i="86"/>
  <c r="J65" i="86" s="1"/>
  <c r="E65" i="87" s="1"/>
  <c r="G72" i="86"/>
  <c r="J72" i="86" s="1"/>
  <c r="E72" i="87" s="1"/>
  <c r="G170" i="86"/>
  <c r="J170" i="86" s="1"/>
  <c r="E170" i="87" s="1"/>
  <c r="G170" i="87" s="1"/>
  <c r="J170" i="87" s="1"/>
  <c r="E170" i="88" s="1"/>
  <c r="G172" i="86"/>
  <c r="J172" i="86" s="1"/>
  <c r="E172" i="87" s="1"/>
  <c r="G215" i="86"/>
  <c r="J215" i="86" s="1"/>
  <c r="E215" i="87" s="1"/>
  <c r="G184" i="86"/>
  <c r="J184" i="86" s="1"/>
  <c r="E184" i="87" s="1"/>
  <c r="G160" i="86"/>
  <c r="J160" i="86" s="1"/>
  <c r="E160" i="87" s="1"/>
  <c r="G93" i="86"/>
  <c r="J93" i="86" s="1"/>
  <c r="E93" i="87" s="1"/>
  <c r="G183" i="86"/>
  <c r="J183" i="86" s="1"/>
  <c r="E183" i="87" s="1"/>
  <c r="G179" i="86"/>
  <c r="J179" i="86" s="1"/>
  <c r="E179" i="87" s="1"/>
  <c r="G101" i="86"/>
  <c r="J101" i="86" s="1"/>
  <c r="E101" i="87" s="1"/>
  <c r="G101" i="87" s="1"/>
  <c r="J101" i="87" s="1"/>
  <c r="E101" i="88" s="1"/>
  <c r="G81" i="86"/>
  <c r="J81" i="86" s="1"/>
  <c r="E81" i="87" s="1"/>
  <c r="G141" i="86"/>
  <c r="J141" i="86" s="1"/>
  <c r="E141" i="87" s="1"/>
  <c r="G140" i="86"/>
  <c r="J140" i="86" s="1"/>
  <c r="E140" i="87" s="1"/>
  <c r="G167" i="86"/>
  <c r="J167" i="86" s="1"/>
  <c r="E167" i="87" s="1"/>
  <c r="G167" i="87" s="1"/>
  <c r="J167" i="87" s="1"/>
  <c r="E167" i="88" s="1"/>
  <c r="G80" i="86"/>
  <c r="J80" i="86" s="1"/>
  <c r="E80" i="87" s="1"/>
  <c r="G66" i="86"/>
  <c r="J66" i="86" s="1"/>
  <c r="E66" i="87" s="1"/>
  <c r="G92" i="86"/>
  <c r="J92" i="86" s="1"/>
  <c r="E92" i="87" s="1"/>
  <c r="G92" i="87" s="1"/>
  <c r="J92" i="87" s="1"/>
  <c r="E92" i="88" s="1"/>
  <c r="G106" i="86"/>
  <c r="J106" i="86" s="1"/>
  <c r="E106" i="87" s="1"/>
  <c r="G85" i="86"/>
  <c r="J85" i="86" s="1"/>
  <c r="E85" i="87" s="1"/>
  <c r="G69" i="86"/>
  <c r="J69" i="86" s="1"/>
  <c r="E69" i="87" s="1"/>
  <c r="G171" i="86"/>
  <c r="J171" i="86" s="1"/>
  <c r="E171" i="87" s="1"/>
  <c r="G171" i="87" s="1"/>
  <c r="J171" i="87" s="1"/>
  <c r="E171" i="88" s="1"/>
  <c r="G95" i="86"/>
  <c r="J95" i="86" s="1"/>
  <c r="E95" i="87" s="1"/>
  <c r="G139" i="86"/>
  <c r="J139" i="86" s="1"/>
  <c r="E139" i="87" s="1"/>
  <c r="G73" i="86"/>
  <c r="J73" i="86" s="1"/>
  <c r="E73" i="87" s="1"/>
  <c r="G137" i="86"/>
  <c r="J137" i="86" s="1"/>
  <c r="E137" i="87" s="1"/>
  <c r="G158" i="86"/>
  <c r="J158" i="86" s="1"/>
  <c r="E158" i="87" s="1"/>
  <c r="G143" i="86"/>
  <c r="J143" i="86" s="1"/>
  <c r="E143" i="87" s="1"/>
  <c r="G159" i="86"/>
  <c r="J159" i="86" s="1"/>
  <c r="E159" i="87" s="1"/>
  <c r="G74" i="86"/>
  <c r="J74" i="86" s="1"/>
  <c r="E74" i="87" s="1"/>
  <c r="G74" i="87" s="1"/>
  <c r="J74" i="87" s="1"/>
  <c r="E74" i="88" s="1"/>
  <c r="G146" i="86"/>
  <c r="J146" i="86" s="1"/>
  <c r="E146" i="87" s="1"/>
  <c r="G162" i="86"/>
  <c r="J162" i="86" s="1"/>
  <c r="E162" i="87" s="1"/>
  <c r="G163" i="86"/>
  <c r="J163" i="86" s="1"/>
  <c r="E163" i="87" s="1"/>
  <c r="G120" i="86"/>
  <c r="J120" i="86" s="1"/>
  <c r="E120" i="87" s="1"/>
  <c r="G180" i="86"/>
  <c r="J180" i="86" s="1"/>
  <c r="E180" i="87" s="1"/>
  <c r="G142" i="86"/>
  <c r="J142" i="86" s="1"/>
  <c r="E142" i="87" s="1"/>
  <c r="G142" i="87" s="1"/>
  <c r="J142" i="87" s="1"/>
  <c r="E142" i="88" s="1"/>
  <c r="G78" i="86"/>
  <c r="J78" i="86" s="1"/>
  <c r="E78" i="87" s="1"/>
  <c r="G78" i="87" s="1"/>
  <c r="J78" i="87" s="1"/>
  <c r="E78" i="88" s="1"/>
  <c r="G164" i="86"/>
  <c r="J164" i="86" s="1"/>
  <c r="E164" i="87" s="1"/>
  <c r="G100" i="86"/>
  <c r="J100" i="86" s="1"/>
  <c r="E100" i="87" s="1"/>
  <c r="G89" i="86"/>
  <c r="J89" i="86" s="1"/>
  <c r="E89" i="87" s="1"/>
  <c r="G237" i="105"/>
  <c r="J237" i="105" s="1"/>
  <c r="G86" i="85"/>
  <c r="J86" i="85" s="1"/>
  <c r="E86" i="86" s="1"/>
  <c r="G231" i="99"/>
  <c r="J231" i="99" s="1"/>
  <c r="G228" i="86"/>
  <c r="J228" i="86" s="1"/>
  <c r="G236" i="86"/>
  <c r="J236" i="86" s="1"/>
  <c r="E236" i="87" s="1"/>
  <c r="G227" i="86"/>
  <c r="J227" i="86" s="1"/>
  <c r="G229" i="105"/>
  <c r="J229" i="105" s="1"/>
  <c r="G230" i="86"/>
  <c r="J230" i="86" s="1"/>
  <c r="G238" i="86"/>
  <c r="J238" i="86" s="1"/>
  <c r="E238" i="87" s="1"/>
  <c r="G232" i="95"/>
  <c r="J232" i="95" s="1"/>
  <c r="E232" i="96" s="1"/>
  <c r="G241" i="95"/>
  <c r="J241" i="95" s="1"/>
  <c r="E241" i="96" s="1"/>
  <c r="G240" i="95"/>
  <c r="J240" i="95" s="1"/>
  <c r="E240" i="96" s="1"/>
  <c r="G234" i="85"/>
  <c r="J234" i="85" s="1"/>
  <c r="E234" i="86" s="1"/>
  <c r="G242" i="86"/>
  <c r="J242" i="86" s="1"/>
  <c r="E242" i="87" s="1"/>
  <c r="G267" i="85"/>
  <c r="J267" i="85" s="1"/>
  <c r="G173" i="85"/>
  <c r="J173" i="85" s="1"/>
  <c r="E173" i="86" s="1"/>
  <c r="G174" i="85"/>
  <c r="J174" i="85" s="1"/>
  <c r="E174" i="86" s="1"/>
  <c r="G103" i="85"/>
  <c r="J103" i="85" s="1"/>
  <c r="E103" i="86" s="1"/>
  <c r="G102" i="85"/>
  <c r="J102" i="85" s="1"/>
  <c r="E102" i="86" s="1"/>
  <c r="G150" i="99"/>
  <c r="J150" i="99" s="1"/>
  <c r="G211" i="99"/>
  <c r="J211" i="99" s="1"/>
  <c r="G9" i="99"/>
  <c r="J9" i="99" s="1"/>
  <c r="G195" i="99"/>
  <c r="J195" i="99" s="1"/>
  <c r="G149" i="99"/>
  <c r="J149" i="99" s="1"/>
  <c r="G10" i="99"/>
  <c r="J10" i="99" s="1"/>
  <c r="G128" i="99"/>
  <c r="J128" i="99" s="1"/>
  <c r="G198" i="99"/>
  <c r="J198" i="99" s="1"/>
  <c r="G197" i="99"/>
  <c r="J197" i="99" s="1"/>
  <c r="G156" i="99"/>
  <c r="J156" i="99" s="1"/>
  <c r="G39" i="99"/>
  <c r="J39" i="99" s="1"/>
  <c r="G196" i="99"/>
  <c r="J196" i="99" s="1"/>
  <c r="G202" i="99"/>
  <c r="J202" i="99" s="1"/>
  <c r="G210" i="99"/>
  <c r="J210" i="99" s="1"/>
  <c r="G157" i="99"/>
  <c r="J157" i="99" s="1"/>
  <c r="G203" i="99"/>
  <c r="J203" i="99" s="1"/>
  <c r="G11" i="99"/>
  <c r="J11" i="99" s="1"/>
  <c r="G147" i="99"/>
  <c r="J147" i="99" s="1"/>
  <c r="G182" i="99"/>
  <c r="J182" i="99" s="1"/>
  <c r="G204" i="99"/>
  <c r="J204" i="99" s="1"/>
  <c r="G212" i="99"/>
  <c r="J212" i="99" s="1"/>
  <c r="G160" i="87"/>
  <c r="J160" i="87" s="1"/>
  <c r="E160" i="88" s="1"/>
  <c r="G120" i="87"/>
  <c r="J120" i="87" s="1"/>
  <c r="E120" i="88" s="1"/>
  <c r="G183" i="87"/>
  <c r="J183" i="87" s="1"/>
  <c r="E183" i="88" s="1"/>
  <c r="G158" i="87"/>
  <c r="J158" i="87" s="1"/>
  <c r="E158" i="88" s="1"/>
  <c r="G143" i="87"/>
  <c r="J143" i="87" s="1"/>
  <c r="E143" i="88" s="1"/>
  <c r="G159" i="87"/>
  <c r="J159" i="87" s="1"/>
  <c r="E159" i="88" s="1"/>
  <c r="G225" i="87"/>
  <c r="J225" i="87" s="1"/>
  <c r="E225" i="88" s="1"/>
  <c r="G80" i="87"/>
  <c r="J80" i="87" s="1"/>
  <c r="E80" i="88" s="1"/>
  <c r="G184" i="87"/>
  <c r="J184" i="87" s="1"/>
  <c r="E184" i="88" s="1"/>
  <c r="G163" i="87"/>
  <c r="J163" i="87" s="1"/>
  <c r="E163" i="88" s="1"/>
  <c r="G192" i="87"/>
  <c r="J192" i="87" s="1"/>
  <c r="E192" i="88" s="1"/>
  <c r="G61" i="87"/>
  <c r="J61" i="87" s="1"/>
  <c r="E61" i="88" s="1"/>
  <c r="G145" i="87"/>
  <c r="J145" i="87" s="1"/>
  <c r="E145" i="88" s="1"/>
  <c r="G99" i="87"/>
  <c r="J99" i="87" s="1"/>
  <c r="E99" i="88" s="1"/>
  <c r="G164" i="87"/>
  <c r="J164" i="87" s="1"/>
  <c r="E164" i="88" s="1"/>
  <c r="G100" i="87"/>
  <c r="J100" i="87" s="1"/>
  <c r="E100" i="88" s="1"/>
  <c r="G89" i="87"/>
  <c r="J89" i="87" s="1"/>
  <c r="E89" i="88" s="1"/>
  <c r="G95" i="87"/>
  <c r="J95" i="87" s="1"/>
  <c r="E95" i="88" s="1"/>
  <c r="G215" i="87"/>
  <c r="J215" i="87" s="1"/>
  <c r="E215" i="88" s="1"/>
  <c r="G162" i="87"/>
  <c r="J162" i="87" s="1"/>
  <c r="E162" i="88" s="1"/>
  <c r="G73" i="87"/>
  <c r="J73" i="87" s="1"/>
  <c r="E73" i="88" s="1"/>
  <c r="G223" i="87"/>
  <c r="J223" i="87" s="1"/>
  <c r="E223" i="88" s="1"/>
  <c r="G180" i="87"/>
  <c r="J180" i="87" s="1"/>
  <c r="E180" i="88" s="1"/>
  <c r="G121" i="87"/>
  <c r="J121" i="87" s="1"/>
  <c r="E121" i="88" s="1"/>
  <c r="G179" i="87"/>
  <c r="J179" i="87" s="1"/>
  <c r="E179" i="88" s="1"/>
  <c r="G106" i="87"/>
  <c r="J106" i="87" s="1"/>
  <c r="E106" i="88" s="1"/>
  <c r="G85" i="87"/>
  <c r="J85" i="87" s="1"/>
  <c r="E85" i="88" s="1"/>
  <c r="G166" i="87"/>
  <c r="J166" i="87" s="1"/>
  <c r="E166" i="88" s="1"/>
  <c r="G146" i="87"/>
  <c r="J146" i="87" s="1"/>
  <c r="E146" i="88" s="1"/>
  <c r="G65" i="87"/>
  <c r="J65" i="87" s="1"/>
  <c r="E65" i="88" s="1"/>
  <c r="G118" i="87"/>
  <c r="J118" i="87" s="1"/>
  <c r="E118" i="88" s="1"/>
  <c r="G185" i="87"/>
  <c r="J185" i="87" s="1"/>
  <c r="E185" i="88" s="1"/>
  <c r="G138" i="87"/>
  <c r="J138" i="87" s="1"/>
  <c r="E138" i="88" s="1"/>
  <c r="G91" i="87"/>
  <c r="J91" i="87" s="1"/>
  <c r="E91" i="88" s="1"/>
  <c r="G67" i="87"/>
  <c r="J67" i="87" s="1"/>
  <c r="E67" i="88" s="1"/>
  <c r="G154" i="87"/>
  <c r="J154" i="87" s="1"/>
  <c r="E154" i="88" s="1"/>
  <c r="G97" i="88"/>
  <c r="J97" i="88" s="1"/>
  <c r="G97" i="89" s="1"/>
  <c r="J97" i="89" s="1"/>
  <c r="G90" i="87"/>
  <c r="J90" i="87" s="1"/>
  <c r="E90" i="88" s="1"/>
  <c r="G62" i="87"/>
  <c r="J62" i="87" s="1"/>
  <c r="E62" i="88" s="1"/>
  <c r="G123" i="87"/>
  <c r="J123" i="87" s="1"/>
  <c r="E123" i="88" s="1"/>
  <c r="G77" i="87"/>
  <c r="J77" i="87" s="1"/>
  <c r="E77" i="88" s="1"/>
  <c r="G81" i="87"/>
  <c r="J81" i="87" s="1"/>
  <c r="E81" i="88" s="1"/>
  <c r="G141" i="87"/>
  <c r="J141" i="87" s="1"/>
  <c r="E141" i="88" s="1"/>
  <c r="G140" i="87"/>
  <c r="J140" i="87" s="1"/>
  <c r="E140" i="88" s="1"/>
  <c r="G72" i="87"/>
  <c r="J72" i="87" s="1"/>
  <c r="E72" i="88" s="1"/>
  <c r="G172" i="87"/>
  <c r="J172" i="87" s="1"/>
  <c r="E172" i="88" s="1"/>
  <c r="G176" i="87"/>
  <c r="J176" i="87" s="1"/>
  <c r="E176" i="88" s="1"/>
  <c r="G224" i="87"/>
  <c r="J224" i="87" s="1"/>
  <c r="G69" i="87"/>
  <c r="J69" i="87" s="1"/>
  <c r="E69" i="88" s="1"/>
  <c r="G66" i="87"/>
  <c r="J66" i="87" s="1"/>
  <c r="E66" i="88" s="1"/>
  <c r="G139" i="87"/>
  <c r="J139" i="87" s="1"/>
  <c r="E139" i="88" s="1"/>
  <c r="G137" i="87"/>
  <c r="J137" i="87" s="1"/>
  <c r="E137" i="88" s="1"/>
  <c r="G93" i="87"/>
  <c r="J93" i="87" s="1"/>
  <c r="E93" i="88" s="1"/>
  <c r="G119" i="85"/>
  <c r="J119" i="85" s="1"/>
  <c r="E119" i="86" s="1"/>
  <c r="G96" i="85"/>
  <c r="J96" i="85" s="1"/>
  <c r="E96" i="86" s="1"/>
  <c r="G21" i="86"/>
  <c r="J21" i="86" s="1"/>
  <c r="G38" i="85"/>
  <c r="J38" i="85" s="1"/>
  <c r="E38" i="86" s="1"/>
  <c r="G26" i="86"/>
  <c r="J26" i="86" s="1"/>
  <c r="G122" i="85"/>
  <c r="J122" i="85" s="1"/>
  <c r="E122" i="86" s="1"/>
  <c r="G22" i="86"/>
  <c r="J22" i="86" s="1"/>
  <c r="G23" i="86"/>
  <c r="J23" i="86" s="1"/>
  <c r="G165" i="85"/>
  <c r="J165" i="85" s="1"/>
  <c r="E165" i="86" s="1"/>
  <c r="G161" i="85"/>
  <c r="J161" i="85" s="1"/>
  <c r="E161" i="86" s="1"/>
  <c r="G221" i="85"/>
  <c r="J221" i="85" s="1"/>
  <c r="E221" i="86" s="1"/>
  <c r="G25" i="86"/>
  <c r="J25" i="86" s="1"/>
  <c r="G24" i="86"/>
  <c r="J24" i="86" s="1"/>
  <c r="G20" i="86"/>
  <c r="J20" i="86" s="1"/>
  <c r="G19" i="86"/>
  <c r="J19" i="86" s="1"/>
  <c r="G131" i="83"/>
  <c r="J131" i="83" s="1"/>
  <c r="E131" i="84" s="1"/>
  <c r="G134" i="83"/>
  <c r="J134" i="83" s="1"/>
  <c r="E134" i="84" s="1"/>
  <c r="G260" i="85"/>
  <c r="J260" i="85" s="1"/>
  <c r="G260" i="86" s="1"/>
  <c r="G82" i="85"/>
  <c r="J82" i="85" s="1"/>
  <c r="E82" i="86" s="1"/>
  <c r="G112" i="86"/>
  <c r="J112" i="86" s="1"/>
  <c r="E112" i="87" s="1"/>
  <c r="G107" i="86"/>
  <c r="J107" i="86" s="1"/>
  <c r="E107" i="87" s="1"/>
  <c r="G108" i="86"/>
  <c r="J108" i="86" s="1"/>
  <c r="E108" i="87" s="1"/>
  <c r="G175" i="95"/>
  <c r="J175" i="95" s="1"/>
  <c r="E175" i="96" s="1"/>
  <c r="G116" i="86"/>
  <c r="J116" i="86" s="1"/>
  <c r="E116" i="87" s="1"/>
  <c r="G58" i="86"/>
  <c r="J58" i="86" s="1"/>
  <c r="E58" i="87" s="1"/>
  <c r="G55" i="86"/>
  <c r="J55" i="86" s="1"/>
  <c r="E55" i="87" s="1"/>
  <c r="G48" i="86"/>
  <c r="J48" i="86" s="1"/>
  <c r="E48" i="87" s="1"/>
  <c r="G43" i="86"/>
  <c r="J43" i="86" s="1"/>
  <c r="E43" i="87" s="1"/>
  <c r="G34" i="86"/>
  <c r="J34" i="86" s="1"/>
  <c r="E34" i="87" s="1"/>
  <c r="G57" i="86"/>
  <c r="J57" i="86" s="1"/>
  <c r="E57" i="87" s="1"/>
  <c r="G36" i="86"/>
  <c r="J36" i="86" s="1"/>
  <c r="E36" i="87" s="1"/>
  <c r="G214" i="84"/>
  <c r="J214" i="84" s="1"/>
  <c r="E214" i="85" s="1"/>
  <c r="G56" i="86"/>
  <c r="J56" i="86" s="1"/>
  <c r="E56" i="87" s="1"/>
  <c r="G52" i="86"/>
  <c r="J52" i="86" s="1"/>
  <c r="E52" i="87" s="1"/>
  <c r="G32" i="86"/>
  <c r="J32" i="86" s="1"/>
  <c r="E32" i="87" s="1"/>
  <c r="G59" i="86"/>
  <c r="J59" i="86" s="1"/>
  <c r="E59" i="87" s="1"/>
  <c r="G29" i="86"/>
  <c r="J29" i="86" s="1"/>
  <c r="E29" i="87" s="1"/>
  <c r="G27" i="86"/>
  <c r="J27" i="86" s="1"/>
  <c r="E27" i="87" s="1"/>
  <c r="G53" i="86"/>
  <c r="J53" i="86" s="1"/>
  <c r="E53" i="87" s="1"/>
  <c r="G49" i="86"/>
  <c r="J49" i="86" s="1"/>
  <c r="E49" i="87" s="1"/>
  <c r="G51" i="86"/>
  <c r="J51" i="86" s="1"/>
  <c r="E51" i="87" s="1"/>
  <c r="G47" i="86"/>
  <c r="J47" i="86" s="1"/>
  <c r="E47" i="87" s="1"/>
  <c r="G30" i="86"/>
  <c r="J30" i="86" s="1"/>
  <c r="E30" i="87" s="1"/>
  <c r="G31" i="86"/>
  <c r="J31" i="86" s="1"/>
  <c r="E31" i="87" s="1"/>
  <c r="G42" i="86"/>
  <c r="J42" i="86" s="1"/>
  <c r="E42" i="87" s="1"/>
  <c r="G41" i="86"/>
  <c r="J41" i="86" s="1"/>
  <c r="E41" i="87" s="1"/>
  <c r="G46" i="86"/>
  <c r="J46" i="86" s="1"/>
  <c r="E46" i="87" s="1"/>
  <c r="G70" i="95"/>
  <c r="J70" i="95" s="1"/>
  <c r="E70" i="96" s="1"/>
  <c r="G111" i="86"/>
  <c r="J111" i="86" s="1"/>
  <c r="E111" i="87" s="1"/>
  <c r="G71" i="95"/>
  <c r="J71" i="95" s="1"/>
  <c r="E71" i="96" s="1"/>
  <c r="G40" i="86"/>
  <c r="J40" i="86" s="1"/>
  <c r="E40" i="87" s="1"/>
  <c r="G44" i="86"/>
  <c r="J44" i="86" s="1"/>
  <c r="E44" i="87" s="1"/>
  <c r="G37" i="86"/>
  <c r="J37" i="86" s="1"/>
  <c r="E37" i="87" s="1"/>
  <c r="G54" i="86"/>
  <c r="J54" i="86" s="1"/>
  <c r="E54" i="87" s="1"/>
  <c r="G33" i="86"/>
  <c r="J33" i="86" s="1"/>
  <c r="E33" i="87" s="1"/>
  <c r="G50" i="86"/>
  <c r="J50" i="86" s="1"/>
  <c r="G28" i="86"/>
  <c r="J28" i="86" s="1"/>
  <c r="E28" i="87" s="1"/>
  <c r="G115" i="86"/>
  <c r="J115" i="86" s="1"/>
  <c r="E115" i="87" s="1"/>
  <c r="G110" i="86"/>
  <c r="J110" i="86" s="1"/>
  <c r="E110" i="87" s="1"/>
  <c r="G117" i="86"/>
  <c r="J117" i="86" s="1"/>
  <c r="E117" i="87" s="1"/>
  <c r="G6" i="83"/>
  <c r="J6" i="83" s="1"/>
  <c r="E6" i="84" s="1"/>
  <c r="G18" i="83"/>
  <c r="J18" i="83" s="1"/>
  <c r="E18" i="84" s="1"/>
  <c r="G17" i="83"/>
  <c r="J17" i="83" s="1"/>
  <c r="E17" i="84" s="1"/>
  <c r="G15" i="83"/>
  <c r="J15" i="83" s="1"/>
  <c r="E15" i="84" s="1"/>
  <c r="G7" i="83"/>
  <c r="J7" i="83" s="1"/>
  <c r="E7" i="84" s="1"/>
  <c r="G13" i="83"/>
  <c r="J13" i="83" s="1"/>
  <c r="E13" i="84" s="1"/>
  <c r="G8" i="83"/>
  <c r="J8" i="83" s="1"/>
  <c r="E8" i="84" s="1"/>
  <c r="G186" i="87"/>
  <c r="J186" i="87" s="1"/>
  <c r="E186" i="88" s="1"/>
  <c r="G14" i="83"/>
  <c r="J14" i="83" s="1"/>
  <c r="E14" i="84" s="1"/>
  <c r="G16" i="83"/>
  <c r="J16" i="83" s="1"/>
  <c r="E16" i="84" s="1"/>
  <c r="G233" i="87"/>
  <c r="J233" i="87" s="1"/>
  <c r="E233" i="88" s="1"/>
  <c r="G266" i="87"/>
  <c r="J266" i="87" s="1"/>
  <c r="G265" i="87"/>
  <c r="J265" i="87" s="1"/>
  <c r="G104" i="87"/>
  <c r="J104" i="87" s="1"/>
  <c r="E104" i="88" s="1"/>
  <c r="G133" i="85"/>
  <c r="J133" i="85" s="1"/>
  <c r="E133" i="86" s="1"/>
  <c r="G136" i="85"/>
  <c r="J136" i="85" s="1"/>
  <c r="E136" i="86" s="1"/>
  <c r="G132" i="86"/>
  <c r="J132" i="86" s="1"/>
  <c r="E132" i="87" s="1"/>
  <c r="G135" i="86"/>
  <c r="J135" i="86" s="1"/>
  <c r="E135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126" i="102" l="1"/>
  <c r="G126" i="102" s="1"/>
  <c r="J126" i="102" s="1"/>
  <c r="E126" i="103" s="1"/>
  <c r="G126" i="103" s="1"/>
  <c r="J126" i="103" s="1"/>
  <c r="E126" i="104" s="1"/>
  <c r="G126" i="104" s="1"/>
  <c r="J126" i="104" s="1"/>
  <c r="E126" i="105" s="1"/>
  <c r="E127" i="102"/>
  <c r="G127" i="102" s="1"/>
  <c r="J127" i="102" s="1"/>
  <c r="E127" i="103" s="1"/>
  <c r="G127" i="103" s="1"/>
  <c r="J127" i="103" s="1"/>
  <c r="E127" i="104" s="1"/>
  <c r="G127" i="104" s="1"/>
  <c r="J127" i="104" s="1"/>
  <c r="E127" i="105" s="1"/>
  <c r="E213" i="102"/>
  <c r="G213" i="102" s="1"/>
  <c r="J213" i="102" s="1"/>
  <c r="E213" i="103" s="1"/>
  <c r="G213" i="103" s="1"/>
  <c r="J213" i="103" s="1"/>
  <c r="E213" i="104" s="1"/>
  <c r="G213" i="104" s="1"/>
  <c r="J213" i="104" s="1"/>
  <c r="E213" i="105" s="1"/>
  <c r="E151" i="102"/>
  <c r="G151" i="102" s="1"/>
  <c r="J151" i="102" s="1"/>
  <c r="E151" i="103" s="1"/>
  <c r="G151" i="103" s="1"/>
  <c r="J151" i="103" s="1"/>
  <c r="E151" i="104" s="1"/>
  <c r="G151" i="104" s="1"/>
  <c r="J151" i="104" s="1"/>
  <c r="E151" i="105" s="1"/>
  <c r="E125" i="102"/>
  <c r="G125" i="102" s="1"/>
  <c r="J125" i="102" s="1"/>
  <c r="E125" i="103" s="1"/>
  <c r="G125" i="103" s="1"/>
  <c r="J125" i="103" s="1"/>
  <c r="E125" i="104" s="1"/>
  <c r="G125" i="104" s="1"/>
  <c r="J125" i="104" s="1"/>
  <c r="E125" i="105" s="1"/>
  <c r="E209" i="100"/>
  <c r="G209" i="100" s="1"/>
  <c r="J209" i="100" s="1"/>
  <c r="E209" i="101" s="1"/>
  <c r="G209" i="101" s="1"/>
  <c r="J209" i="101" s="1"/>
  <c r="E206" i="102"/>
  <c r="G206" i="102" s="1"/>
  <c r="J206" i="102" s="1"/>
  <c r="E206" i="103" s="1"/>
  <c r="G206" i="103" s="1"/>
  <c r="J206" i="103" s="1"/>
  <c r="E206" i="104" s="1"/>
  <c r="G206" i="104" s="1"/>
  <c r="J206" i="104" s="1"/>
  <c r="E206" i="105" s="1"/>
  <c r="E208" i="102"/>
  <c r="G208" i="102" s="1"/>
  <c r="J208" i="102" s="1"/>
  <c r="E208" i="103" s="1"/>
  <c r="G208" i="103" s="1"/>
  <c r="J208" i="103" s="1"/>
  <c r="E208" i="104" s="1"/>
  <c r="G208" i="104" s="1"/>
  <c r="J208" i="104" s="1"/>
  <c r="E208" i="105" s="1"/>
  <c r="E226" i="102"/>
  <c r="G226" i="102" s="1"/>
  <c r="J226" i="102" s="1"/>
  <c r="E226" i="103" s="1"/>
  <c r="G226" i="103" s="1"/>
  <c r="J226" i="103" s="1"/>
  <c r="E226" i="104" s="1"/>
  <c r="G226" i="104" s="1"/>
  <c r="J226" i="104" s="1"/>
  <c r="E226" i="105" s="1"/>
  <c r="E148" i="102"/>
  <c r="G148" i="102" s="1"/>
  <c r="J148" i="102" s="1"/>
  <c r="E148" i="103" s="1"/>
  <c r="G148" i="103" s="1"/>
  <c r="J148" i="103" s="1"/>
  <c r="E148" i="104" s="1"/>
  <c r="G148" i="104" s="1"/>
  <c r="J148" i="104" s="1"/>
  <c r="E148" i="105" s="1"/>
  <c r="E181" i="102"/>
  <c r="G181" i="102" s="1"/>
  <c r="J181" i="102" s="1"/>
  <c r="E181" i="103" s="1"/>
  <c r="G181" i="103" s="1"/>
  <c r="J181" i="103" s="1"/>
  <c r="E181" i="104" s="1"/>
  <c r="G181" i="104" s="1"/>
  <c r="J181" i="104" s="1"/>
  <c r="E181" i="105" s="1"/>
  <c r="E153" i="102"/>
  <c r="G153" i="102" s="1"/>
  <c r="J153" i="102" s="1"/>
  <c r="E153" i="103" s="1"/>
  <c r="G153" i="103" s="1"/>
  <c r="J153" i="103" s="1"/>
  <c r="E153" i="104" s="1"/>
  <c r="G153" i="104" s="1"/>
  <c r="J153" i="104" s="1"/>
  <c r="E153" i="105" s="1"/>
  <c r="E193" i="102"/>
  <c r="G193" i="102" s="1"/>
  <c r="J193" i="102" s="1"/>
  <c r="E193" i="103" s="1"/>
  <c r="G193" i="103" s="1"/>
  <c r="J193" i="103" s="1"/>
  <c r="E193" i="104" s="1"/>
  <c r="G193" i="104" s="1"/>
  <c r="J193" i="104" s="1"/>
  <c r="E193" i="105" s="1"/>
  <c r="E84" i="102"/>
  <c r="G84" i="102" s="1"/>
  <c r="J84" i="102" s="1"/>
  <c r="E84" i="103" s="1"/>
  <c r="G84" i="103" s="1"/>
  <c r="J84" i="103" s="1"/>
  <c r="E84" i="104" s="1"/>
  <c r="G84" i="104" s="1"/>
  <c r="J84" i="104" s="1"/>
  <c r="E84" i="105" s="1"/>
  <c r="E152" i="102"/>
  <c r="G152" i="102" s="1"/>
  <c r="J152" i="102" s="1"/>
  <c r="E152" i="103" s="1"/>
  <c r="G152" i="103" s="1"/>
  <c r="J152" i="103" s="1"/>
  <c r="E152" i="104" s="1"/>
  <c r="G152" i="104" s="1"/>
  <c r="J152" i="104" s="1"/>
  <c r="E152" i="105" s="1"/>
  <c r="E155" i="102"/>
  <c r="G155" i="102" s="1"/>
  <c r="J155" i="102" s="1"/>
  <c r="E155" i="103" s="1"/>
  <c r="G155" i="103" s="1"/>
  <c r="J155" i="103" s="1"/>
  <c r="E155" i="104" s="1"/>
  <c r="G155" i="104" s="1"/>
  <c r="J155" i="104" s="1"/>
  <c r="E155" i="105" s="1"/>
  <c r="E113" i="102"/>
  <c r="G113" i="102" s="1"/>
  <c r="J113" i="102" s="1"/>
  <c r="E9" i="100"/>
  <c r="G9" i="100" s="1"/>
  <c r="J9" i="100" s="1"/>
  <c r="E9" i="101" s="1"/>
  <c r="G9" i="101" s="1"/>
  <c r="J9" i="101" s="1"/>
  <c r="G259" i="99"/>
  <c r="J259" i="99" s="1"/>
  <c r="E239" i="99"/>
  <c r="G239" i="99" s="1"/>
  <c r="J239" i="99" s="1"/>
  <c r="E239" i="100" s="1"/>
  <c r="G239" i="100" s="1"/>
  <c r="J239" i="100" s="1"/>
  <c r="E239" i="101" s="1"/>
  <c r="E147" i="100"/>
  <c r="G147" i="100" s="1"/>
  <c r="J147" i="100" s="1"/>
  <c r="E147" i="101" s="1"/>
  <c r="G147" i="101" s="1"/>
  <c r="J147" i="101" s="1"/>
  <c r="E156" i="100"/>
  <c r="G156" i="100" s="1"/>
  <c r="J156" i="100" s="1"/>
  <c r="E156" i="101" s="1"/>
  <c r="G156" i="101" s="1"/>
  <c r="J156" i="101" s="1"/>
  <c r="E211" i="100"/>
  <c r="G211" i="100" s="1"/>
  <c r="J211" i="100" s="1"/>
  <c r="E211" i="101" s="1"/>
  <c r="G211" i="101" s="1"/>
  <c r="J211" i="101" s="1"/>
  <c r="E39" i="100"/>
  <c r="G39" i="100" s="1"/>
  <c r="J39" i="100" s="1"/>
  <c r="E39" i="101" s="1"/>
  <c r="G39" i="101" s="1"/>
  <c r="J39" i="101" s="1"/>
  <c r="E177" i="102"/>
  <c r="G177" i="102" s="1"/>
  <c r="J177" i="102" s="1"/>
  <c r="E177" i="103" s="1"/>
  <c r="G177" i="103" s="1"/>
  <c r="J177" i="103" s="1"/>
  <c r="E177" i="104" s="1"/>
  <c r="G177" i="104" s="1"/>
  <c r="J177" i="104" s="1"/>
  <c r="E177" i="105" s="1"/>
  <c r="E205" i="102"/>
  <c r="G205" i="102" s="1"/>
  <c r="J205" i="102" s="1"/>
  <c r="E205" i="103" s="1"/>
  <c r="G205" i="103" s="1"/>
  <c r="J205" i="103" s="1"/>
  <c r="E205" i="104" s="1"/>
  <c r="G205" i="104" s="1"/>
  <c r="J205" i="104" s="1"/>
  <c r="E205" i="105" s="1"/>
  <c r="E11" i="100"/>
  <c r="G11" i="100" s="1"/>
  <c r="J11" i="100" s="1"/>
  <c r="E11" i="101" s="1"/>
  <c r="G11" i="101" s="1"/>
  <c r="J11" i="101" s="1"/>
  <c r="E203" i="100"/>
  <c r="G203" i="100" s="1"/>
  <c r="J203" i="100" s="1"/>
  <c r="E203" i="101" s="1"/>
  <c r="G203" i="101" s="1"/>
  <c r="J203" i="101" s="1"/>
  <c r="E198" i="100"/>
  <c r="G198" i="100" s="1"/>
  <c r="J198" i="100" s="1"/>
  <c r="E198" i="101" s="1"/>
  <c r="G198" i="101" s="1"/>
  <c r="J198" i="101" s="1"/>
  <c r="E182" i="100"/>
  <c r="G182" i="100" s="1"/>
  <c r="J182" i="100" s="1"/>
  <c r="E182" i="101" s="1"/>
  <c r="G182" i="101" s="1"/>
  <c r="J182" i="101" s="1"/>
  <c r="E157" i="100"/>
  <c r="G157" i="100" s="1"/>
  <c r="J157" i="100" s="1"/>
  <c r="E157" i="101" s="1"/>
  <c r="G157" i="101" s="1"/>
  <c r="J157" i="101" s="1"/>
  <c r="E128" i="100"/>
  <c r="G128" i="100" s="1"/>
  <c r="J128" i="100" s="1"/>
  <c r="E128" i="101" s="1"/>
  <c r="G128" i="101" s="1"/>
  <c r="J128" i="101" s="1"/>
  <c r="E231" i="100"/>
  <c r="G231" i="100" s="1"/>
  <c r="J231" i="100" s="1"/>
  <c r="E231" i="101" s="1"/>
  <c r="G231" i="101" s="1"/>
  <c r="J231" i="101" s="1"/>
  <c r="E231" i="102" s="1"/>
  <c r="E197" i="100"/>
  <c r="G197" i="100" s="1"/>
  <c r="J197" i="100" s="1"/>
  <c r="E197" i="101" s="1"/>
  <c r="G197" i="101" s="1"/>
  <c r="J197" i="101" s="1"/>
  <c r="E210" i="100"/>
  <c r="G210" i="100" s="1"/>
  <c r="J210" i="100" s="1"/>
  <c r="E210" i="101" s="1"/>
  <c r="G210" i="101" s="1"/>
  <c r="J210" i="101" s="1"/>
  <c r="E10" i="100"/>
  <c r="G10" i="100" s="1"/>
  <c r="J10" i="100" s="1"/>
  <c r="E10" i="101" s="1"/>
  <c r="G10" i="101" s="1"/>
  <c r="J10" i="101" s="1"/>
  <c r="E194" i="102"/>
  <c r="G194" i="102" s="1"/>
  <c r="J194" i="102" s="1"/>
  <c r="E194" i="103" s="1"/>
  <c r="G194" i="103" s="1"/>
  <c r="J194" i="103" s="1"/>
  <c r="E194" i="104" s="1"/>
  <c r="G194" i="104" s="1"/>
  <c r="J194" i="104" s="1"/>
  <c r="E194" i="105" s="1"/>
  <c r="E212" i="100"/>
  <c r="G212" i="100" s="1"/>
  <c r="J212" i="100" s="1"/>
  <c r="E212" i="101" s="1"/>
  <c r="G212" i="101" s="1"/>
  <c r="J212" i="101" s="1"/>
  <c r="E202" i="100"/>
  <c r="G202" i="100" s="1"/>
  <c r="J202" i="100" s="1"/>
  <c r="E202" i="101" s="1"/>
  <c r="G202" i="101" s="1"/>
  <c r="J202" i="101" s="1"/>
  <c r="E149" i="100"/>
  <c r="G149" i="100" s="1"/>
  <c r="J149" i="100" s="1"/>
  <c r="E149" i="101" s="1"/>
  <c r="G149" i="101" s="1"/>
  <c r="J149" i="101" s="1"/>
  <c r="E150" i="100"/>
  <c r="G150" i="100" s="1"/>
  <c r="J150" i="100" s="1"/>
  <c r="E150" i="101" s="1"/>
  <c r="G150" i="101" s="1"/>
  <c r="J150" i="101" s="1"/>
  <c r="E204" i="100"/>
  <c r="G204" i="100" s="1"/>
  <c r="J204" i="100" s="1"/>
  <c r="E204" i="101" s="1"/>
  <c r="G204" i="101" s="1"/>
  <c r="J204" i="101" s="1"/>
  <c r="E196" i="100"/>
  <c r="G196" i="100" s="1"/>
  <c r="J196" i="100" s="1"/>
  <c r="E196" i="101" s="1"/>
  <c r="G196" i="101" s="1"/>
  <c r="J196" i="101" s="1"/>
  <c r="E195" i="100"/>
  <c r="G195" i="100" s="1"/>
  <c r="J195" i="100" s="1"/>
  <c r="E195" i="101" s="1"/>
  <c r="G195" i="101" s="1"/>
  <c r="J195" i="101" s="1"/>
  <c r="E83" i="102"/>
  <c r="G83" i="102" s="1"/>
  <c r="J83" i="102" s="1"/>
  <c r="E83" i="103" s="1"/>
  <c r="G83" i="103" s="1"/>
  <c r="J83" i="103" s="1"/>
  <c r="E83" i="104" s="1"/>
  <c r="G83" i="104" s="1"/>
  <c r="J83" i="104" s="1"/>
  <c r="E83" i="105" s="1"/>
  <c r="E21" i="87"/>
  <c r="G21" i="87" s="1"/>
  <c r="J21" i="87" s="1"/>
  <c r="E21" i="88" s="1"/>
  <c r="G21" i="88" s="1"/>
  <c r="J21" i="88" s="1"/>
  <c r="G21" i="89" s="1"/>
  <c r="J21" i="89" s="1"/>
  <c r="G235" i="87"/>
  <c r="J235" i="87" s="1"/>
  <c r="E235" i="88" s="1"/>
  <c r="E227" i="87"/>
  <c r="G227" i="87" s="1"/>
  <c r="J227" i="87" s="1"/>
  <c r="G236" i="87"/>
  <c r="J236" i="87" s="1"/>
  <c r="E236" i="88" s="1"/>
  <c r="E228" i="87"/>
  <c r="G228" i="87" s="1"/>
  <c r="J228" i="87" s="1"/>
  <c r="E23" i="87"/>
  <c r="G23" i="87" s="1"/>
  <c r="J23" i="87" s="1"/>
  <c r="E23" i="88" s="1"/>
  <c r="G23" i="88" s="1"/>
  <c r="J23" i="88" s="1"/>
  <c r="G23" i="89" s="1"/>
  <c r="J23" i="89" s="1"/>
  <c r="E19" i="87"/>
  <c r="G19" i="87" s="1"/>
  <c r="J19" i="87" s="1"/>
  <c r="E19" i="88" s="1"/>
  <c r="G19" i="88" s="1"/>
  <c r="J19" i="88" s="1"/>
  <c r="G19" i="89" s="1"/>
  <c r="J19" i="89" s="1"/>
  <c r="E22" i="87"/>
  <c r="G22" i="87" s="1"/>
  <c r="J22" i="87" s="1"/>
  <c r="E22" i="88" s="1"/>
  <c r="G22" i="88" s="1"/>
  <c r="J22" i="88" s="1"/>
  <c r="G22" i="89" s="1"/>
  <c r="J22" i="89" s="1"/>
  <c r="G238" i="87"/>
  <c r="J238" i="87" s="1"/>
  <c r="E238" i="88" s="1"/>
  <c r="G238" i="88" s="1"/>
  <c r="J238" i="88" s="1"/>
  <c r="E230" i="87"/>
  <c r="G230" i="87" s="1"/>
  <c r="J230" i="87" s="1"/>
  <c r="E230" i="88" s="1"/>
  <c r="G230" i="88" s="1"/>
  <c r="J230" i="88" s="1"/>
  <c r="E20" i="87"/>
  <c r="G20" i="87" s="1"/>
  <c r="J20" i="87" s="1"/>
  <c r="E20" i="88" s="1"/>
  <c r="G20" i="88" s="1"/>
  <c r="J20" i="88" s="1"/>
  <c r="G20" i="89" s="1"/>
  <c r="J20" i="89" s="1"/>
  <c r="E24" i="87"/>
  <c r="G24" i="87" s="1"/>
  <c r="J24" i="87" s="1"/>
  <c r="E24" i="88" s="1"/>
  <c r="G24" i="88" s="1"/>
  <c r="J24" i="88" s="1"/>
  <c r="G24" i="89" s="1"/>
  <c r="J24" i="89" s="1"/>
  <c r="E26" i="87"/>
  <c r="G26" i="87" s="1"/>
  <c r="J26" i="87" s="1"/>
  <c r="E26" i="88" s="1"/>
  <c r="G26" i="88" s="1"/>
  <c r="J26" i="88" s="1"/>
  <c r="G26" i="89" s="1"/>
  <c r="J26" i="89" s="1"/>
  <c r="E25" i="87"/>
  <c r="G25" i="87" s="1"/>
  <c r="J25" i="87" s="1"/>
  <c r="E25" i="88" s="1"/>
  <c r="G25" i="88" s="1"/>
  <c r="J25" i="88" s="1"/>
  <c r="G25" i="89" s="1"/>
  <c r="J25" i="89" s="1"/>
  <c r="G236" i="88"/>
  <c r="J236" i="88" s="1"/>
  <c r="E228" i="88"/>
  <c r="G228" i="88" s="1"/>
  <c r="J228" i="88" s="1"/>
  <c r="E224" i="88"/>
  <c r="G224" i="88" s="1"/>
  <c r="J224" i="88" s="1"/>
  <c r="G235" i="88"/>
  <c r="J235" i="88" s="1"/>
  <c r="E227" i="88"/>
  <c r="G227" i="88" s="1"/>
  <c r="J227" i="88" s="1"/>
  <c r="G221" i="86"/>
  <c r="J221" i="86" s="1"/>
  <c r="E221" i="87" s="1"/>
  <c r="G221" i="87" s="1"/>
  <c r="J221" i="87" s="1"/>
  <c r="E221" i="88" s="1"/>
  <c r="G38" i="86"/>
  <c r="J38" i="86" s="1"/>
  <c r="E38" i="87" s="1"/>
  <c r="G161" i="86"/>
  <c r="J161" i="86" s="1"/>
  <c r="E161" i="87" s="1"/>
  <c r="G161" i="87" s="1"/>
  <c r="J161" i="87" s="1"/>
  <c r="E161" i="88" s="1"/>
  <c r="G96" i="86"/>
  <c r="J96" i="86" s="1"/>
  <c r="E96" i="87" s="1"/>
  <c r="G165" i="86"/>
  <c r="J165" i="86" s="1"/>
  <c r="E165" i="87" s="1"/>
  <c r="G165" i="87" s="1"/>
  <c r="J165" i="87" s="1"/>
  <c r="E165" i="88" s="1"/>
  <c r="G86" i="86"/>
  <c r="J86" i="86" s="1"/>
  <c r="E86" i="87" s="1"/>
  <c r="G119" i="86"/>
  <c r="J119" i="86" s="1"/>
  <c r="E119" i="87" s="1"/>
  <c r="G122" i="86"/>
  <c r="J122" i="86" s="1"/>
  <c r="E122" i="87" s="1"/>
  <c r="G237" i="106"/>
  <c r="J237" i="106" s="1"/>
  <c r="G86" i="87"/>
  <c r="J86" i="87" s="1"/>
  <c r="G87" i="86"/>
  <c r="J87" i="86" s="1"/>
  <c r="G239" i="101"/>
  <c r="J239" i="101" s="1"/>
  <c r="E239" i="102" s="1"/>
  <c r="G234" i="86"/>
  <c r="J234" i="86" s="1"/>
  <c r="E234" i="87" s="1"/>
  <c r="G242" i="87"/>
  <c r="J242" i="87" s="1"/>
  <c r="E242" i="88" s="1"/>
  <c r="G229" i="106"/>
  <c r="J229" i="106" s="1"/>
  <c r="G241" i="96"/>
  <c r="J241" i="96" s="1"/>
  <c r="E241" i="97" s="1"/>
  <c r="G240" i="96"/>
  <c r="J240" i="96" s="1"/>
  <c r="E240" i="97" s="1"/>
  <c r="G232" i="96"/>
  <c r="J232" i="96" s="1"/>
  <c r="E232" i="97" s="1"/>
  <c r="G260" i="87"/>
  <c r="J260" i="87" s="1"/>
  <c r="G267" i="86"/>
  <c r="J267" i="86" s="1"/>
  <c r="G173" i="86"/>
  <c r="J173" i="86" s="1"/>
  <c r="E173" i="87" s="1"/>
  <c r="G174" i="86"/>
  <c r="J174" i="86" s="1"/>
  <c r="E174" i="87" s="1"/>
  <c r="G103" i="86"/>
  <c r="J103" i="86" s="1"/>
  <c r="E103" i="87" s="1"/>
  <c r="G102" i="86"/>
  <c r="J102" i="86" s="1"/>
  <c r="E102" i="87" s="1"/>
  <c r="G175" i="96"/>
  <c r="J175" i="96" s="1"/>
  <c r="G71" i="96"/>
  <c r="J71" i="96" s="1"/>
  <c r="G70" i="96"/>
  <c r="J70" i="96" s="1"/>
  <c r="G90" i="88"/>
  <c r="J90" i="88" s="1"/>
  <c r="G90" i="89" s="1"/>
  <c r="J90" i="89" s="1"/>
  <c r="G38" i="87"/>
  <c r="J38" i="87" s="1"/>
  <c r="E38" i="88" s="1"/>
  <c r="G185" i="88"/>
  <c r="J185" i="88" s="1"/>
  <c r="G185" i="89" s="1"/>
  <c r="J185" i="89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144" i="88"/>
  <c r="J144" i="88" s="1"/>
  <c r="G144" i="89" s="1"/>
  <c r="J144" i="89" s="1"/>
  <c r="G154" i="88"/>
  <c r="J154" i="88" s="1"/>
  <c r="G154" i="89" s="1"/>
  <c r="J154" i="89" s="1"/>
  <c r="G98" i="88"/>
  <c r="J98" i="88" s="1"/>
  <c r="G98" i="89" s="1"/>
  <c r="J98" i="89" s="1"/>
  <c r="G120" i="88"/>
  <c r="J120" i="88" s="1"/>
  <c r="G120" i="89" s="1"/>
  <c r="J120" i="89" s="1"/>
  <c r="G145" i="88"/>
  <c r="J145" i="88" s="1"/>
  <c r="G145" i="89" s="1"/>
  <c r="J145" i="89" s="1"/>
  <c r="G65" i="88"/>
  <c r="J65" i="88" s="1"/>
  <c r="G65" i="89" s="1"/>
  <c r="J6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E122" i="88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96" i="87"/>
  <c r="J96" i="87" s="1"/>
  <c r="E96" i="88" s="1"/>
  <c r="G73" i="88"/>
  <c r="J73" i="88" s="1"/>
  <c r="G73" i="89" s="1"/>
  <c r="J73" i="89" s="1"/>
  <c r="G184" i="88"/>
  <c r="J184" i="88" s="1"/>
  <c r="G184" i="89" s="1"/>
  <c r="J184" i="89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28" i="87"/>
  <c r="J28" i="87" s="1"/>
  <c r="G42" i="87"/>
  <c r="J42" i="87" s="1"/>
  <c r="G53" i="87"/>
  <c r="J53" i="87" s="1"/>
  <c r="G34" i="87"/>
  <c r="J34" i="87" s="1"/>
  <c r="G107" i="87"/>
  <c r="J107" i="87" s="1"/>
  <c r="E107" i="88" s="1"/>
  <c r="G58" i="87"/>
  <c r="J58" i="87" s="1"/>
  <c r="G50" i="87"/>
  <c r="J50" i="87" s="1"/>
  <c r="G31" i="87"/>
  <c r="J31" i="87" s="1"/>
  <c r="G27" i="87"/>
  <c r="J27" i="87" s="1"/>
  <c r="G52" i="87"/>
  <c r="J52" i="87" s="1"/>
  <c r="G116" i="87"/>
  <c r="J116" i="87" s="1"/>
  <c r="E116" i="88" s="1"/>
  <c r="G32" i="87"/>
  <c r="J32" i="87" s="1"/>
  <c r="G40" i="87"/>
  <c r="J40" i="87" s="1"/>
  <c r="G30" i="87"/>
  <c r="J30" i="87" s="1"/>
  <c r="G29" i="87"/>
  <c r="J29" i="87" s="1"/>
  <c r="G56" i="87"/>
  <c r="J56" i="87" s="1"/>
  <c r="G112" i="87"/>
  <c r="J112" i="87" s="1"/>
  <c r="E112" i="88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117" i="87"/>
  <c r="J117" i="87" s="1"/>
  <c r="E117" i="88" s="1"/>
  <c r="G33" i="87"/>
  <c r="J33" i="87" s="1"/>
  <c r="G43" i="87"/>
  <c r="J43" i="87" s="1"/>
  <c r="G108" i="87"/>
  <c r="J108" i="87" s="1"/>
  <c r="E108" i="88" s="1"/>
  <c r="G110" i="87"/>
  <c r="J110" i="87" s="1"/>
  <c r="E110" i="88" s="1"/>
  <c r="G54" i="87"/>
  <c r="J54" i="87" s="1"/>
  <c r="G111" i="87"/>
  <c r="J111" i="87" s="1"/>
  <c r="E111" i="88" s="1"/>
  <c r="G47" i="87"/>
  <c r="J47" i="87" s="1"/>
  <c r="G214" i="85"/>
  <c r="J214" i="85" s="1"/>
  <c r="E214" i="86" s="1"/>
  <c r="G48" i="87"/>
  <c r="J48" i="87" s="1"/>
  <c r="G49" i="87"/>
  <c r="J49" i="87" s="1"/>
  <c r="G115" i="87"/>
  <c r="J115" i="87" s="1"/>
  <c r="E115" i="88" s="1"/>
  <c r="G37" i="87"/>
  <c r="J37" i="87" s="1"/>
  <c r="G59" i="87"/>
  <c r="J59" i="87" s="1"/>
  <c r="G36" i="87"/>
  <c r="J36" i="87" s="1"/>
  <c r="G44" i="87"/>
  <c r="J44" i="87" s="1"/>
  <c r="G46" i="87"/>
  <c r="J46" i="87" s="1"/>
  <c r="G51" i="87"/>
  <c r="J51" i="87" s="1"/>
  <c r="G55" i="87"/>
  <c r="J55" i="87" s="1"/>
  <c r="G119" i="87"/>
  <c r="J119" i="87" s="1"/>
  <c r="E119" i="88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79" i="88"/>
  <c r="J79" i="88" s="1"/>
  <c r="G79" i="89" s="1"/>
  <c r="J79" i="89" s="1"/>
  <c r="G82" i="86"/>
  <c r="J82" i="86" s="1"/>
  <c r="E82" i="87" s="1"/>
  <c r="G131" i="84"/>
  <c r="J131" i="84" s="1"/>
  <c r="E131" i="85" s="1"/>
  <c r="G134" i="84"/>
  <c r="J134" i="84" s="1"/>
  <c r="E134" i="85" s="1"/>
  <c r="G224" i="89"/>
  <c r="J224" i="89" s="1"/>
  <c r="G97" i="90"/>
  <c r="J97" i="90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233" i="88"/>
  <c r="J233" i="88" s="1"/>
  <c r="G262" i="88"/>
  <c r="J262" i="88" s="1"/>
  <c r="G104" i="88"/>
  <c r="J104" i="88" s="1"/>
  <c r="G267" i="88"/>
  <c r="J267" i="88" s="1"/>
  <c r="G263" i="88"/>
  <c r="J263" i="88" s="1"/>
  <c r="G133" i="86"/>
  <c r="J133" i="86" s="1"/>
  <c r="E133" i="87" s="1"/>
  <c r="G136" i="86"/>
  <c r="J136" i="86" s="1"/>
  <c r="E136" i="87" s="1"/>
  <c r="G132" i="87"/>
  <c r="J132" i="87" s="1"/>
  <c r="E132" i="88" s="1"/>
  <c r="G135" i="87"/>
  <c r="J135" i="87" s="1"/>
  <c r="E135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39" i="102" l="1"/>
  <c r="G39" i="102" s="1"/>
  <c r="J39" i="102" s="1"/>
  <c r="E39" i="103" s="1"/>
  <c r="G39" i="103" s="1"/>
  <c r="J39" i="103" s="1"/>
  <c r="E39" i="104" s="1"/>
  <c r="G39" i="104" s="1"/>
  <c r="J39" i="104" s="1"/>
  <c r="E39" i="105" s="1"/>
  <c r="E202" i="102"/>
  <c r="G202" i="102" s="1"/>
  <c r="J202" i="102" s="1"/>
  <c r="E202" i="103" s="1"/>
  <c r="G202" i="103" s="1"/>
  <c r="J202" i="103" s="1"/>
  <c r="E202" i="104" s="1"/>
  <c r="G202" i="104" s="1"/>
  <c r="J202" i="104" s="1"/>
  <c r="E202" i="105" s="1"/>
  <c r="E157" i="102"/>
  <c r="G157" i="102" s="1"/>
  <c r="J157" i="102" s="1"/>
  <c r="E157" i="103" s="1"/>
  <c r="G157" i="103" s="1"/>
  <c r="J157" i="103" s="1"/>
  <c r="E157" i="104" s="1"/>
  <c r="G157" i="104" s="1"/>
  <c r="J157" i="104" s="1"/>
  <c r="E157" i="105" s="1"/>
  <c r="E211" i="102"/>
  <c r="G211" i="102" s="1"/>
  <c r="J211" i="102" s="1"/>
  <c r="E211" i="103" s="1"/>
  <c r="G211" i="103" s="1"/>
  <c r="J211" i="103" s="1"/>
  <c r="E211" i="104" s="1"/>
  <c r="G211" i="104" s="1"/>
  <c r="J211" i="104" s="1"/>
  <c r="E211" i="105" s="1"/>
  <c r="E150" i="102"/>
  <c r="G150" i="102" s="1"/>
  <c r="J150" i="102" s="1"/>
  <c r="E150" i="103" s="1"/>
  <c r="G150" i="103" s="1"/>
  <c r="J150" i="103" s="1"/>
  <c r="E150" i="104" s="1"/>
  <c r="G150" i="104" s="1"/>
  <c r="J150" i="104" s="1"/>
  <c r="E150" i="105" s="1"/>
  <c r="E212" i="102"/>
  <c r="G212" i="102" s="1"/>
  <c r="J212" i="102" s="1"/>
  <c r="E212" i="103" s="1"/>
  <c r="G212" i="103" s="1"/>
  <c r="J212" i="103" s="1"/>
  <c r="E212" i="104" s="1"/>
  <c r="G212" i="104" s="1"/>
  <c r="J212" i="104" s="1"/>
  <c r="E212" i="105" s="1"/>
  <c r="E182" i="102"/>
  <c r="G182" i="102" s="1"/>
  <c r="J182" i="102" s="1"/>
  <c r="E182" i="103" s="1"/>
  <c r="G182" i="103" s="1"/>
  <c r="J182" i="103" s="1"/>
  <c r="E182" i="104" s="1"/>
  <c r="G182" i="104" s="1"/>
  <c r="J182" i="104" s="1"/>
  <c r="E182" i="105" s="1"/>
  <c r="E156" i="102"/>
  <c r="G156" i="102" s="1"/>
  <c r="J156" i="102" s="1"/>
  <c r="E156" i="103" s="1"/>
  <c r="G156" i="103" s="1"/>
  <c r="J156" i="103" s="1"/>
  <c r="E156" i="104" s="1"/>
  <c r="G156" i="104" s="1"/>
  <c r="J156" i="104" s="1"/>
  <c r="E156" i="105" s="1"/>
  <c r="E209" i="102"/>
  <c r="G209" i="102" s="1"/>
  <c r="J209" i="102" s="1"/>
  <c r="E209" i="103" s="1"/>
  <c r="G209" i="103" s="1"/>
  <c r="J209" i="103" s="1"/>
  <c r="E149" i="102"/>
  <c r="G149" i="102" s="1"/>
  <c r="J149" i="102" s="1"/>
  <c r="E149" i="103" s="1"/>
  <c r="G149" i="103" s="1"/>
  <c r="J149" i="103" s="1"/>
  <c r="E149" i="104" s="1"/>
  <c r="G149" i="104" s="1"/>
  <c r="J149" i="104" s="1"/>
  <c r="E149" i="105" s="1"/>
  <c r="E195" i="102"/>
  <c r="G195" i="102" s="1"/>
  <c r="J195" i="102" s="1"/>
  <c r="E195" i="103" s="1"/>
  <c r="G195" i="103" s="1"/>
  <c r="J195" i="103" s="1"/>
  <c r="E195" i="104" s="1"/>
  <c r="G195" i="104" s="1"/>
  <c r="J195" i="104" s="1"/>
  <c r="E195" i="105" s="1"/>
  <c r="E10" i="102"/>
  <c r="G10" i="102" s="1"/>
  <c r="J10" i="102" s="1"/>
  <c r="E10" i="103" s="1"/>
  <c r="G10" i="103" s="1"/>
  <c r="J10" i="103" s="1"/>
  <c r="E10" i="104" s="1"/>
  <c r="G10" i="104" s="1"/>
  <c r="J10" i="104" s="1"/>
  <c r="E10" i="105" s="1"/>
  <c r="E203" i="102"/>
  <c r="G203" i="102" s="1"/>
  <c r="J203" i="102" s="1"/>
  <c r="E203" i="103" s="1"/>
  <c r="G203" i="103" s="1"/>
  <c r="J203" i="103" s="1"/>
  <c r="E203" i="104" s="1"/>
  <c r="G203" i="104" s="1"/>
  <c r="J203" i="104" s="1"/>
  <c r="E203" i="105" s="1"/>
  <c r="E113" i="103"/>
  <c r="G113" i="103" s="1"/>
  <c r="J113" i="103" s="1"/>
  <c r="E113" i="104" s="1"/>
  <c r="G113" i="104" s="1"/>
  <c r="J113" i="104" s="1"/>
  <c r="E113" i="105" s="1"/>
  <c r="G113" i="105" s="1"/>
  <c r="J113" i="105" s="1"/>
  <c r="G113" i="106" s="1"/>
  <c r="J113" i="106" s="1"/>
  <c r="G113" i="107" s="1"/>
  <c r="J113" i="107" s="1"/>
  <c r="E128" i="102"/>
  <c r="G128" i="102" s="1"/>
  <c r="J128" i="102" s="1"/>
  <c r="E128" i="103" s="1"/>
  <c r="G128" i="103" s="1"/>
  <c r="J128" i="103" s="1"/>
  <c r="E128" i="104" s="1"/>
  <c r="G128" i="104" s="1"/>
  <c r="J128" i="104" s="1"/>
  <c r="E128" i="105" s="1"/>
  <c r="E198" i="102"/>
  <c r="G198" i="102" s="1"/>
  <c r="J198" i="102" s="1"/>
  <c r="E198" i="103" s="1"/>
  <c r="G198" i="103" s="1"/>
  <c r="J198" i="103" s="1"/>
  <c r="E198" i="104" s="1"/>
  <c r="G198" i="104" s="1"/>
  <c r="J198" i="104" s="1"/>
  <c r="E198" i="105" s="1"/>
  <c r="E147" i="102"/>
  <c r="G147" i="102" s="1"/>
  <c r="J147" i="102" s="1"/>
  <c r="E147" i="103" s="1"/>
  <c r="G147" i="103" s="1"/>
  <c r="J147" i="103" s="1"/>
  <c r="E147" i="104" s="1"/>
  <c r="G147" i="104" s="1"/>
  <c r="J147" i="104" s="1"/>
  <c r="E147" i="105" s="1"/>
  <c r="E196" i="102"/>
  <c r="G196" i="102" s="1"/>
  <c r="J196" i="102" s="1"/>
  <c r="E196" i="103" s="1"/>
  <c r="G196" i="103" s="1"/>
  <c r="J196" i="103" s="1"/>
  <c r="E196" i="104" s="1"/>
  <c r="G196" i="104" s="1"/>
  <c r="J196" i="104" s="1"/>
  <c r="E196" i="105" s="1"/>
  <c r="E210" i="102"/>
  <c r="G210" i="102" s="1"/>
  <c r="J210" i="102" s="1"/>
  <c r="E210" i="103" s="1"/>
  <c r="G210" i="103" s="1"/>
  <c r="J210" i="103" s="1"/>
  <c r="E210" i="104" s="1"/>
  <c r="G210" i="104" s="1"/>
  <c r="J210" i="104" s="1"/>
  <c r="E210" i="105" s="1"/>
  <c r="E11" i="102"/>
  <c r="G11" i="102" s="1"/>
  <c r="J11" i="102" s="1"/>
  <c r="E11" i="103" s="1"/>
  <c r="G11" i="103" s="1"/>
  <c r="J11" i="103" s="1"/>
  <c r="E11" i="104" s="1"/>
  <c r="G11" i="104" s="1"/>
  <c r="J11" i="104" s="1"/>
  <c r="E204" i="102"/>
  <c r="G204" i="102" s="1"/>
  <c r="J204" i="102" s="1"/>
  <c r="E204" i="103" s="1"/>
  <c r="G204" i="103" s="1"/>
  <c r="J204" i="103" s="1"/>
  <c r="E204" i="104" s="1"/>
  <c r="G204" i="104" s="1"/>
  <c r="J204" i="104" s="1"/>
  <c r="E204" i="105" s="1"/>
  <c r="E197" i="102"/>
  <c r="G197" i="102" s="1"/>
  <c r="J197" i="102" s="1"/>
  <c r="E197" i="103" s="1"/>
  <c r="G197" i="103" s="1"/>
  <c r="J197" i="103" s="1"/>
  <c r="E197" i="104" s="1"/>
  <c r="G197" i="104" s="1"/>
  <c r="J197" i="104" s="1"/>
  <c r="E197" i="105" s="1"/>
  <c r="E9" i="102"/>
  <c r="G9" i="102" s="1"/>
  <c r="J9" i="102" s="1"/>
  <c r="E9" i="103" s="1"/>
  <c r="G9" i="103" s="1"/>
  <c r="J9" i="103" s="1"/>
  <c r="E9" i="104" s="1"/>
  <c r="G9" i="104" s="1"/>
  <c r="J9" i="104" s="1"/>
  <c r="E9" i="105" s="1"/>
  <c r="E70" i="97"/>
  <c r="G70" i="97" s="1"/>
  <c r="J70" i="97" s="1"/>
  <c r="E70" i="98" s="1"/>
  <c r="G70" i="98" s="1"/>
  <c r="J70" i="98" s="1"/>
  <c r="E70" i="99" s="1"/>
  <c r="E71" i="97"/>
  <c r="G71" i="97" s="1"/>
  <c r="J71" i="97" s="1"/>
  <c r="E71" i="98" s="1"/>
  <c r="G71" i="98" s="1"/>
  <c r="J71" i="98" s="1"/>
  <c r="E71" i="99" s="1"/>
  <c r="E175" i="97"/>
  <c r="G175" i="97" s="1"/>
  <c r="J175" i="97" s="1"/>
  <c r="E175" i="98" s="1"/>
  <c r="G175" i="98" s="1"/>
  <c r="J175" i="98" s="1"/>
  <c r="E175" i="99" s="1"/>
  <c r="G88" i="87"/>
  <c r="J88" i="87" s="1"/>
  <c r="E88" i="88" s="1"/>
  <c r="E87" i="87"/>
  <c r="G87" i="87" s="1"/>
  <c r="J87" i="87" s="1"/>
  <c r="E42" i="88"/>
  <c r="G42" i="88" s="1"/>
  <c r="J42" i="88" s="1"/>
  <c r="E46" i="88"/>
  <c r="G46" i="88" s="1"/>
  <c r="J46" i="88" s="1"/>
  <c r="E56" i="88"/>
  <c r="G56" i="88" s="1"/>
  <c r="J56" i="88" s="1"/>
  <c r="E31" i="88"/>
  <c r="G31" i="88" s="1"/>
  <c r="J31" i="88" s="1"/>
  <c r="E28" i="88"/>
  <c r="G28" i="88" s="1"/>
  <c r="J28" i="88" s="1"/>
  <c r="E29" i="88"/>
  <c r="G29" i="88" s="1"/>
  <c r="J29" i="88" s="1"/>
  <c r="E50" i="88"/>
  <c r="G50" i="88" s="1"/>
  <c r="J50" i="88" s="1"/>
  <c r="E41" i="88"/>
  <c r="G41" i="88" s="1"/>
  <c r="J41" i="88" s="1"/>
  <c r="E54" i="88"/>
  <c r="G54" i="88" s="1"/>
  <c r="J54" i="88" s="1"/>
  <c r="E49" i="88"/>
  <c r="G49" i="88" s="1"/>
  <c r="J49" i="88" s="1"/>
  <c r="E43" i="88"/>
  <c r="G43" i="88" s="1"/>
  <c r="J43" i="88" s="1"/>
  <c r="E30" i="88"/>
  <c r="G30" i="88" s="1"/>
  <c r="J30" i="88" s="1"/>
  <c r="E86" i="88"/>
  <c r="G86" i="88" s="1"/>
  <c r="J86" i="88" s="1"/>
  <c r="E27" i="88"/>
  <c r="G27" i="88" s="1"/>
  <c r="J27" i="88" s="1"/>
  <c r="E44" i="88"/>
  <c r="G44" i="88" s="1"/>
  <c r="J44" i="88" s="1"/>
  <c r="E36" i="88"/>
  <c r="G36" i="88" s="1"/>
  <c r="J36" i="88" s="1"/>
  <c r="E48" i="88"/>
  <c r="G48" i="88" s="1"/>
  <c r="J48" i="88" s="1"/>
  <c r="E33" i="88"/>
  <c r="G33" i="88" s="1"/>
  <c r="J33" i="88" s="1"/>
  <c r="E40" i="88"/>
  <c r="G40" i="88" s="1"/>
  <c r="J40" i="88" s="1"/>
  <c r="E58" i="88"/>
  <c r="G58" i="88" s="1"/>
  <c r="J58" i="88" s="1"/>
  <c r="G88" i="88"/>
  <c r="J88" i="88" s="1"/>
  <c r="E87" i="88"/>
  <c r="G87" i="88" s="1"/>
  <c r="J87" i="88" s="1"/>
  <c r="G88" i="89" s="1"/>
  <c r="J88" i="89" s="1"/>
  <c r="E59" i="88"/>
  <c r="G59" i="88" s="1"/>
  <c r="J59" i="88" s="1"/>
  <c r="E32" i="88"/>
  <c r="G32" i="88" s="1"/>
  <c r="J32" i="88" s="1"/>
  <c r="E37" i="88"/>
  <c r="G37" i="88" s="1"/>
  <c r="J37" i="88" s="1"/>
  <c r="E47" i="88"/>
  <c r="G47" i="88" s="1"/>
  <c r="J47" i="88" s="1"/>
  <c r="E57" i="88"/>
  <c r="G57" i="88" s="1"/>
  <c r="J57" i="88" s="1"/>
  <c r="E34" i="88"/>
  <c r="G34" i="88" s="1"/>
  <c r="J34" i="88" s="1"/>
  <c r="E51" i="88"/>
  <c r="G51" i="88" s="1"/>
  <c r="J51" i="88" s="1"/>
  <c r="E55" i="88"/>
  <c r="G55" i="88" s="1"/>
  <c r="J55" i="88" s="1"/>
  <c r="E52" i="88"/>
  <c r="G52" i="88" s="1"/>
  <c r="J52" i="88" s="1"/>
  <c r="E53" i="88"/>
  <c r="G53" i="88" s="1"/>
  <c r="J53" i="88" s="1"/>
  <c r="G214" i="86"/>
  <c r="J214" i="86" s="1"/>
  <c r="E214" i="87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81" i="105"/>
  <c r="J181" i="105" s="1"/>
  <c r="G181" i="106" s="1"/>
  <c r="J181" i="106" s="1"/>
  <c r="G181" i="107" s="1"/>
  <c r="J181" i="107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53" i="105"/>
  <c r="J153" i="105" s="1"/>
  <c r="G153" i="106" s="1"/>
  <c r="J153" i="106" s="1"/>
  <c r="G153" i="107" s="1"/>
  <c r="J153" i="107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151" i="105"/>
  <c r="J151" i="105" s="1"/>
  <c r="G151" i="106" s="1"/>
  <c r="J151" i="106" s="1"/>
  <c r="G151" i="107" s="1"/>
  <c r="J151" i="107" s="1"/>
  <c r="G148" i="105"/>
  <c r="J148" i="105" s="1"/>
  <c r="G148" i="106" s="1"/>
  <c r="J148" i="106" s="1"/>
  <c r="G148" i="107" s="1"/>
  <c r="J148" i="107" s="1"/>
  <c r="G237" i="107"/>
  <c r="J237" i="107" s="1"/>
  <c r="G83" i="105"/>
  <c r="J83" i="105" s="1"/>
  <c r="G83" i="106" s="1"/>
  <c r="J83" i="106" s="1"/>
  <c r="G83" i="107" s="1"/>
  <c r="J83" i="107" s="1"/>
  <c r="G194" i="105"/>
  <c r="J194" i="105" s="1"/>
  <c r="G194" i="106" s="1"/>
  <c r="J194" i="106" s="1"/>
  <c r="G194" i="107" s="1"/>
  <c r="J194" i="107" s="1"/>
  <c r="G206" i="105"/>
  <c r="J206" i="105" s="1"/>
  <c r="G206" i="106" s="1"/>
  <c r="J206" i="106" s="1"/>
  <c r="G206" i="107" s="1"/>
  <c r="J206" i="107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G87" i="89"/>
  <c r="J87" i="89" s="1"/>
  <c r="G88" i="90" s="1"/>
  <c r="J88" i="90" s="1"/>
  <c r="G230" i="89"/>
  <c r="J230" i="89" s="1"/>
  <c r="G238" i="89"/>
  <c r="J238" i="89" s="1"/>
  <c r="G229" i="107"/>
  <c r="J229" i="107" s="1"/>
  <c r="G234" i="87"/>
  <c r="J234" i="87" s="1"/>
  <c r="E234" i="88" s="1"/>
  <c r="G242" i="88"/>
  <c r="J242" i="88" s="1"/>
  <c r="G228" i="89"/>
  <c r="J228" i="89" s="1"/>
  <c r="G236" i="89"/>
  <c r="J236" i="89" s="1"/>
  <c r="G227" i="89"/>
  <c r="J227" i="89" s="1"/>
  <c r="G235" i="89"/>
  <c r="J235" i="89" s="1"/>
  <c r="G232" i="97"/>
  <c r="J232" i="97" s="1"/>
  <c r="E232" i="98" s="1"/>
  <c r="G241" i="97"/>
  <c r="J241" i="97" s="1"/>
  <c r="E241" i="98" s="1"/>
  <c r="G240" i="97"/>
  <c r="J240" i="97" s="1"/>
  <c r="E240" i="98" s="1"/>
  <c r="G231" i="102"/>
  <c r="J231" i="102" s="1"/>
  <c r="E231" i="103" s="1"/>
  <c r="G239" i="102"/>
  <c r="J239" i="102" s="1"/>
  <c r="E239" i="103" s="1"/>
  <c r="G260" i="88"/>
  <c r="J260" i="88" s="1"/>
  <c r="G173" i="87"/>
  <c r="J173" i="87" s="1"/>
  <c r="E173" i="88" s="1"/>
  <c r="G174" i="87"/>
  <c r="J174" i="87" s="1"/>
  <c r="E174" i="88" s="1"/>
  <c r="G103" i="87"/>
  <c r="J103" i="87" s="1"/>
  <c r="E103" i="88" s="1"/>
  <c r="G102" i="87"/>
  <c r="J102" i="87" s="1"/>
  <c r="E102" i="88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E214" i="88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E134" i="86" s="1"/>
  <c r="G131" i="85"/>
  <c r="J131" i="85" s="1"/>
  <c r="E131" i="86" s="1"/>
  <c r="G261" i="87"/>
  <c r="J261" i="87" s="1"/>
  <c r="G82" i="87"/>
  <c r="J82" i="87" s="1"/>
  <c r="E82" i="88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E7" i="86" s="1"/>
  <c r="G17" i="85"/>
  <c r="J17" i="85" s="1"/>
  <c r="E17" i="86" s="1"/>
  <c r="G16" i="85"/>
  <c r="J16" i="85" s="1"/>
  <c r="E16" i="86" s="1"/>
  <c r="G15" i="85"/>
  <c r="J15" i="85" s="1"/>
  <c r="E15" i="86" s="1"/>
  <c r="G6" i="85"/>
  <c r="J6" i="85" s="1"/>
  <c r="E6" i="86" s="1"/>
  <c r="G18" i="85"/>
  <c r="J18" i="85" s="1"/>
  <c r="E18" i="86" s="1"/>
  <c r="G13" i="85"/>
  <c r="J13" i="85" s="1"/>
  <c r="E13" i="86" s="1"/>
  <c r="G14" i="85"/>
  <c r="J14" i="85" s="1"/>
  <c r="E14" i="86" s="1"/>
  <c r="G8" i="85"/>
  <c r="J8" i="85" s="1"/>
  <c r="E8" i="86" s="1"/>
  <c r="G186" i="89"/>
  <c r="J186" i="89" s="1"/>
  <c r="G266" i="89"/>
  <c r="J266" i="89" s="1"/>
  <c r="G262" i="89"/>
  <c r="J262" i="89" s="1"/>
  <c r="G104" i="89"/>
  <c r="J104" i="89" s="1"/>
  <c r="G233" i="89"/>
  <c r="J233" i="89" s="1"/>
  <c r="G263" i="89"/>
  <c r="J263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E133" i="88" s="1"/>
  <c r="G136" i="87"/>
  <c r="J136" i="87" s="1"/>
  <c r="E136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11" i="105" l="1"/>
  <c r="G11" i="105" s="1"/>
  <c r="J11" i="105" s="1"/>
  <c r="G11" i="106" s="1"/>
  <c r="J11" i="106" s="1"/>
  <c r="G11" i="107" s="1"/>
  <c r="J11" i="107" s="1"/>
  <c r="E209" i="104"/>
  <c r="G209" i="104" s="1"/>
  <c r="J209" i="104" s="1"/>
  <c r="E209" i="105" s="1"/>
  <c r="G209" i="105" s="1"/>
  <c r="J209" i="105" s="1"/>
  <c r="G209" i="106" s="1"/>
  <c r="J209" i="106" s="1"/>
  <c r="G209" i="107" s="1"/>
  <c r="J209" i="107" s="1"/>
  <c r="G202" i="105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G87" i="90"/>
  <c r="J87" i="90" s="1"/>
  <c r="G88" i="91" s="1"/>
  <c r="J88" i="91" s="1"/>
  <c r="G228" i="90"/>
  <c r="J228" i="90" s="1"/>
  <c r="G236" i="90"/>
  <c r="J236" i="90" s="1"/>
  <c r="G234" i="88"/>
  <c r="J234" i="88" s="1"/>
  <c r="G242" i="89"/>
  <c r="J242" i="89" s="1"/>
  <c r="G240" i="98"/>
  <c r="J240" i="98" s="1"/>
  <c r="E240" i="99" s="1"/>
  <c r="G241" i="98"/>
  <c r="J241" i="98" s="1"/>
  <c r="E241" i="99" s="1"/>
  <c r="G232" i="98"/>
  <c r="J232" i="98" s="1"/>
  <c r="E232" i="99" s="1"/>
  <c r="G231" i="103"/>
  <c r="J231" i="103" s="1"/>
  <c r="E231" i="104" s="1"/>
  <c r="G239" i="103"/>
  <c r="J239" i="103" s="1"/>
  <c r="E239" i="104" s="1"/>
  <c r="G227" i="90"/>
  <c r="J227" i="90" s="1"/>
  <c r="G235" i="90"/>
  <c r="J235" i="90" s="1"/>
  <c r="G230" i="90"/>
  <c r="J230" i="90" s="1"/>
  <c r="G238" i="90"/>
  <c r="J238" i="90" s="1"/>
  <c r="G260" i="89"/>
  <c r="J260" i="89" s="1"/>
  <c r="G173" i="88"/>
  <c r="J173" i="88" s="1"/>
  <c r="G174" i="88"/>
  <c r="J174" i="88" s="1"/>
  <c r="G103" i="88"/>
  <c r="J103" i="88" s="1"/>
  <c r="G102" i="88"/>
  <c r="J102" i="88" s="1"/>
  <c r="G175" i="99"/>
  <c r="J175" i="99" s="1"/>
  <c r="G70" i="99"/>
  <c r="J70" i="99" s="1"/>
  <c r="G71" i="99"/>
  <c r="J71" i="99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74" i="91"/>
  <c r="J74" i="91" s="1"/>
  <c r="G74" i="92" s="1"/>
  <c r="J74" i="92" s="1"/>
  <c r="G14" i="86"/>
  <c r="J14" i="86" s="1"/>
  <c r="G7" i="86"/>
  <c r="J7" i="86" s="1"/>
  <c r="G117" i="90"/>
  <c r="J117" i="90" s="1"/>
  <c r="G117" i="91" s="1"/>
  <c r="J117" i="91" s="1"/>
  <c r="G117" i="92" s="1"/>
  <c r="J117" i="92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G261" i="88"/>
  <c r="J261" i="88" s="1"/>
  <c r="G131" i="86"/>
  <c r="J131" i="86" s="1"/>
  <c r="E131" i="87" s="1"/>
  <c r="G134" i="86"/>
  <c r="J134" i="86" s="1"/>
  <c r="E134" i="87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261" i="90"/>
  <c r="J261" i="90" s="1"/>
  <c r="G104" i="90"/>
  <c r="J104" i="90" s="1"/>
  <c r="G262" i="90"/>
  <c r="J262" i="90" s="1"/>
  <c r="G233" i="90"/>
  <c r="J233" i="90" s="1"/>
  <c r="G266" i="90"/>
  <c r="J266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71" i="100" l="1"/>
  <c r="G71" i="100" s="1"/>
  <c r="J71" i="100" s="1"/>
  <c r="E71" i="101" s="1"/>
  <c r="G71" i="101" s="1"/>
  <c r="J71" i="101" s="1"/>
  <c r="E70" i="100"/>
  <c r="G70" i="100" s="1"/>
  <c r="J70" i="100" s="1"/>
  <c r="E70" i="101" s="1"/>
  <c r="G70" i="101" s="1"/>
  <c r="J70" i="101" s="1"/>
  <c r="E175" i="100"/>
  <c r="G175" i="100" s="1"/>
  <c r="J175" i="100" s="1"/>
  <c r="E175" i="101" s="1"/>
  <c r="G175" i="101" s="1"/>
  <c r="J175" i="101" s="1"/>
  <c r="E8" i="87"/>
  <c r="G8" i="87" s="1"/>
  <c r="J8" i="87" s="1"/>
  <c r="E8" i="88" s="1"/>
  <c r="G8" i="88" s="1"/>
  <c r="J8" i="88" s="1"/>
  <c r="G8" i="89" s="1"/>
  <c r="J8" i="89" s="1"/>
  <c r="E16" i="87"/>
  <c r="G16" i="87" s="1"/>
  <c r="J16" i="87" s="1"/>
  <c r="E16" i="88" s="1"/>
  <c r="G16" i="88" s="1"/>
  <c r="J16" i="88" s="1"/>
  <c r="G16" i="89" s="1"/>
  <c r="J16" i="89" s="1"/>
  <c r="E17" i="87"/>
  <c r="G17" i="87" s="1"/>
  <c r="J17" i="87" s="1"/>
  <c r="E17" i="88" s="1"/>
  <c r="G17" i="88" s="1"/>
  <c r="J17" i="88" s="1"/>
  <c r="G17" i="89" s="1"/>
  <c r="J17" i="89" s="1"/>
  <c r="E15" i="87"/>
  <c r="G15" i="87" s="1"/>
  <c r="J15" i="87" s="1"/>
  <c r="E15" i="88" s="1"/>
  <c r="G15" i="88" s="1"/>
  <c r="J15" i="88" s="1"/>
  <c r="G15" i="89" s="1"/>
  <c r="J15" i="89" s="1"/>
  <c r="E14" i="87"/>
  <c r="G14" i="87" s="1"/>
  <c r="J14" i="87" s="1"/>
  <c r="E14" i="88" s="1"/>
  <c r="G14" i="88" s="1"/>
  <c r="J14" i="88" s="1"/>
  <c r="G14" i="89" s="1"/>
  <c r="J14" i="89" s="1"/>
  <c r="G6" i="87"/>
  <c r="J6" i="87" s="1"/>
  <c r="E6" i="88" s="1"/>
  <c r="G6" i="88" s="1"/>
  <c r="J6" i="88" s="1"/>
  <c r="G6" i="89" s="1"/>
  <c r="J6" i="89" s="1"/>
  <c r="E6" i="87"/>
  <c r="E18" i="87"/>
  <c r="G18" i="87" s="1"/>
  <c r="J18" i="87" s="1"/>
  <c r="E18" i="88" s="1"/>
  <c r="G18" i="88" s="1"/>
  <c r="J18" i="88" s="1"/>
  <c r="G18" i="89" s="1"/>
  <c r="J18" i="89" s="1"/>
  <c r="E13" i="87"/>
  <c r="G13" i="87" s="1"/>
  <c r="J13" i="87" s="1"/>
  <c r="E13" i="88" s="1"/>
  <c r="G13" i="88" s="1"/>
  <c r="J13" i="88" s="1"/>
  <c r="G13" i="89" s="1"/>
  <c r="J13" i="89" s="1"/>
  <c r="E7" i="87"/>
  <c r="G7" i="87" s="1"/>
  <c r="J7" i="87" s="1"/>
  <c r="E7" i="88" s="1"/>
  <c r="G7" i="88" s="1"/>
  <c r="J7" i="88" s="1"/>
  <c r="G7" i="89" s="1"/>
  <c r="J7" i="89" s="1"/>
  <c r="G39" i="107"/>
  <c r="J39" i="107" s="1"/>
  <c r="G86" i="91"/>
  <c r="J86" i="91" s="1"/>
  <c r="G87" i="91"/>
  <c r="J87" i="91" s="1"/>
  <c r="G88" i="92" s="1"/>
  <c r="J88" i="92" s="1"/>
  <c r="G231" i="104"/>
  <c r="J231" i="104" s="1"/>
  <c r="E231" i="105" s="1"/>
  <c r="G239" i="104"/>
  <c r="J239" i="104" s="1"/>
  <c r="E239" i="105" s="1"/>
  <c r="G241" i="99"/>
  <c r="J241" i="99" s="1"/>
  <c r="E241" i="100" s="1"/>
  <c r="G240" i="99"/>
  <c r="J240" i="99" s="1"/>
  <c r="E240" i="100" s="1"/>
  <c r="G232" i="99"/>
  <c r="J232" i="99" s="1"/>
  <c r="E232" i="100" s="1"/>
  <c r="G230" i="91"/>
  <c r="J230" i="91" s="1"/>
  <c r="G238" i="91"/>
  <c r="J238" i="91" s="1"/>
  <c r="G234" i="89"/>
  <c r="J234" i="89" s="1"/>
  <c r="G242" i="90"/>
  <c r="J242" i="90" s="1"/>
  <c r="G227" i="91"/>
  <c r="J227" i="91" s="1"/>
  <c r="G235" i="91"/>
  <c r="J235" i="91" s="1"/>
  <c r="G228" i="91"/>
  <c r="J228" i="91" s="1"/>
  <c r="G236" i="91"/>
  <c r="J236" i="91" s="1"/>
  <c r="G259" i="90"/>
  <c r="J259" i="90" s="1"/>
  <c r="G267" i="89"/>
  <c r="J267" i="89" s="1"/>
  <c r="G173" i="89"/>
  <c r="J173" i="89" s="1"/>
  <c r="G174" i="89"/>
  <c r="J174" i="89" s="1"/>
  <c r="G103" i="89"/>
  <c r="J103" i="89" s="1"/>
  <c r="G102" i="89"/>
  <c r="J102" i="89" s="1"/>
  <c r="G90" i="92"/>
  <c r="J90" i="92" s="1"/>
  <c r="G21" i="92"/>
  <c r="J21" i="92" s="1"/>
  <c r="G20" i="92"/>
  <c r="J20" i="92" s="1"/>
  <c r="G26" i="92"/>
  <c r="J26" i="92" s="1"/>
  <c r="G22" i="92"/>
  <c r="J22" i="92" s="1"/>
  <c r="G19" i="92"/>
  <c r="J19" i="92" s="1"/>
  <c r="G24" i="92"/>
  <c r="J24" i="92" s="1"/>
  <c r="G25" i="92"/>
  <c r="J25" i="92" s="1"/>
  <c r="G23" i="92"/>
  <c r="J23" i="92" s="1"/>
  <c r="G131" i="87"/>
  <c r="J131" i="87" s="1"/>
  <c r="E131" i="88" s="1"/>
  <c r="G134" i="87"/>
  <c r="J134" i="87" s="1"/>
  <c r="E134" i="88" s="1"/>
  <c r="G261" i="89"/>
  <c r="J261" i="89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261" i="91"/>
  <c r="J261" i="91" s="1"/>
  <c r="G104" i="91"/>
  <c r="J104" i="91" s="1"/>
  <c r="G267" i="91"/>
  <c r="J267" i="91" s="1"/>
  <c r="G265" i="91"/>
  <c r="J265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E175" i="102" l="1"/>
  <c r="G175" i="102" s="1"/>
  <c r="J175" i="102" s="1"/>
  <c r="E175" i="103" s="1"/>
  <c r="G175" i="103" s="1"/>
  <c r="J175" i="103" s="1"/>
  <c r="E175" i="104" s="1"/>
  <c r="G175" i="104" s="1"/>
  <c r="J175" i="104" s="1"/>
  <c r="E175" i="105" s="1"/>
  <c r="E71" i="102"/>
  <c r="G71" i="102" s="1"/>
  <c r="J71" i="102" s="1"/>
  <c r="E71" i="103" s="1"/>
  <c r="G71" i="103" s="1"/>
  <c r="J71" i="103" s="1"/>
  <c r="E71" i="104" s="1"/>
  <c r="G71" i="104" s="1"/>
  <c r="J71" i="104" s="1"/>
  <c r="E71" i="105" s="1"/>
  <c r="E70" i="102"/>
  <c r="G70" i="102" s="1"/>
  <c r="J70" i="102" s="1"/>
  <c r="E70" i="103" s="1"/>
  <c r="G70" i="103" s="1"/>
  <c r="J70" i="103" s="1"/>
  <c r="E70" i="104" s="1"/>
  <c r="G70" i="104" s="1"/>
  <c r="J70" i="104" s="1"/>
  <c r="E70" i="105" s="1"/>
  <c r="G86" i="92"/>
  <c r="J86" i="92" s="1"/>
  <c r="G87" i="92"/>
  <c r="J87" i="92" s="1"/>
  <c r="G88" i="93" s="1"/>
  <c r="J88" i="93" s="1"/>
  <c r="G234" i="90"/>
  <c r="J234" i="90" s="1"/>
  <c r="G242" i="91"/>
  <c r="J242" i="91" s="1"/>
  <c r="G230" i="92"/>
  <c r="J230" i="92" s="1"/>
  <c r="G238" i="92"/>
  <c r="J238" i="92" s="1"/>
  <c r="G240" i="100"/>
  <c r="J240" i="100" s="1"/>
  <c r="E240" i="101" s="1"/>
  <c r="G232" i="100"/>
  <c r="J232" i="100" s="1"/>
  <c r="E232" i="101" s="1"/>
  <c r="G228" i="92"/>
  <c r="J228" i="92" s="1"/>
  <c r="G236" i="92"/>
  <c r="J236" i="92" s="1"/>
  <c r="G227" i="92"/>
  <c r="J227" i="92" s="1"/>
  <c r="G235" i="92"/>
  <c r="J235" i="92" s="1"/>
  <c r="G231" i="105"/>
  <c r="J231" i="105" s="1"/>
  <c r="G239" i="105"/>
  <c r="J239" i="105" s="1"/>
  <c r="G259" i="91"/>
  <c r="J259" i="91" s="1"/>
  <c r="G267" i="90"/>
  <c r="J267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G14" i="90"/>
  <c r="J14" i="90" s="1"/>
  <c r="G97" i="94"/>
  <c r="J97" i="94" s="1"/>
  <c r="E97" i="95" s="1"/>
  <c r="G82" i="90"/>
  <c r="J82" i="90" s="1"/>
  <c r="G260" i="90"/>
  <c r="J260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E110" i="95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E117" i="95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E116" i="95" s="1"/>
  <c r="G142" i="93"/>
  <c r="J142" i="93" s="1"/>
  <c r="G32" i="92"/>
  <c r="J32" i="92" s="1"/>
  <c r="G141" i="93"/>
  <c r="J141" i="93" s="1"/>
  <c r="G56" i="92"/>
  <c r="J56" i="92" s="1"/>
  <c r="G112" i="94"/>
  <c r="J112" i="94" s="1"/>
  <c r="E112" i="95" s="1"/>
  <c r="G91" i="93"/>
  <c r="J91" i="93" s="1"/>
  <c r="G123" i="93"/>
  <c r="J123" i="93" s="1"/>
  <c r="G99" i="93"/>
  <c r="J99" i="93" s="1"/>
  <c r="G180" i="93"/>
  <c r="J180" i="93" s="1"/>
  <c r="G74" i="94"/>
  <c r="J74" i="94" s="1"/>
  <c r="E74" i="95" s="1"/>
  <c r="G98" i="93"/>
  <c r="J98" i="93" s="1"/>
  <c r="G69" i="93"/>
  <c r="J69" i="93" s="1"/>
  <c r="G140" i="93"/>
  <c r="J140" i="93" s="1"/>
  <c r="G108" i="94"/>
  <c r="J108" i="94" s="1"/>
  <c r="E108" i="95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E111" i="95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E107" i="95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E115" i="95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67" i="92"/>
  <c r="J267" i="92" s="1"/>
  <c r="G262" i="92"/>
  <c r="J262" i="92" s="1"/>
  <c r="G104" i="92"/>
  <c r="J104" i="92" s="1"/>
  <c r="G263" i="92"/>
  <c r="J263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G20" i="94" l="1"/>
  <c r="J20" i="94" s="1"/>
  <c r="E20" i="95" s="1"/>
  <c r="J20" i="93"/>
  <c r="G175" i="105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G87" i="93"/>
  <c r="J87" i="93" s="1"/>
  <c r="G88" i="94" s="1"/>
  <c r="J88" i="94" s="1"/>
  <c r="E88" i="95" s="1"/>
  <c r="G228" i="93"/>
  <c r="J228" i="93" s="1"/>
  <c r="G236" i="93"/>
  <c r="J236" i="93" s="1"/>
  <c r="G232" i="101"/>
  <c r="J232" i="101" s="1"/>
  <c r="E232" i="102" s="1"/>
  <c r="G240" i="101"/>
  <c r="J240" i="101" s="1"/>
  <c r="E240" i="102" s="1"/>
  <c r="G231" i="106"/>
  <c r="J231" i="106" s="1"/>
  <c r="G239" i="106"/>
  <c r="J239" i="106" s="1"/>
  <c r="G230" i="93"/>
  <c r="J230" i="93" s="1"/>
  <c r="G238" i="93"/>
  <c r="J238" i="93" s="1"/>
  <c r="G227" i="93"/>
  <c r="J227" i="93" s="1"/>
  <c r="G235" i="93"/>
  <c r="J235" i="93" s="1"/>
  <c r="G234" i="91"/>
  <c r="J234" i="91" s="1"/>
  <c r="G242" i="92"/>
  <c r="J242" i="92" s="1"/>
  <c r="G260" i="92"/>
  <c r="J260" i="92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E19" i="95" s="1"/>
  <c r="G16" i="91"/>
  <c r="J16" i="91" s="1"/>
  <c r="G23" i="94"/>
  <c r="J23" i="94" s="1"/>
  <c r="E23" i="95" s="1"/>
  <c r="G90" i="94"/>
  <c r="J90" i="94" s="1"/>
  <c r="E90" i="95" s="1"/>
  <c r="G26" i="94"/>
  <c r="J26" i="94" s="1"/>
  <c r="E26" i="95" s="1"/>
  <c r="G20" i="95"/>
  <c r="G18" i="91"/>
  <c r="J18" i="91" s="1"/>
  <c r="G24" i="94"/>
  <c r="J24" i="94" s="1"/>
  <c r="E24" i="95" s="1"/>
  <c r="G25" i="94"/>
  <c r="J25" i="94" s="1"/>
  <c r="E25" i="95" s="1"/>
  <c r="G97" i="95"/>
  <c r="J97" i="95" s="1"/>
  <c r="E97" i="96" s="1"/>
  <c r="G8" i="91"/>
  <c r="J8" i="91" s="1"/>
  <c r="G17" i="91"/>
  <c r="J17" i="91" s="1"/>
  <c r="G224" i="94"/>
  <c r="J224" i="94" s="1"/>
  <c r="E224" i="95" s="1"/>
  <c r="G6" i="91"/>
  <c r="J6" i="91" s="1"/>
  <c r="G7" i="91"/>
  <c r="J7" i="91" s="1"/>
  <c r="G22" i="94"/>
  <c r="J22" i="94" s="1"/>
  <c r="E22" i="95" s="1"/>
  <c r="G21" i="94"/>
  <c r="J21" i="94" s="1"/>
  <c r="E21" i="95" s="1"/>
  <c r="G131" i="89"/>
  <c r="J131" i="89" s="1"/>
  <c r="G134" i="89"/>
  <c r="J134" i="89" s="1"/>
  <c r="G103" i="91"/>
  <c r="J103" i="91" s="1"/>
  <c r="G260" i="91"/>
  <c r="J260" i="91" s="1"/>
  <c r="G82" i="91"/>
  <c r="J82" i="91" s="1"/>
  <c r="G130" i="94"/>
  <c r="J130" i="94" s="1"/>
  <c r="E130" i="95" s="1"/>
  <c r="G78" i="94"/>
  <c r="J78" i="94" s="1"/>
  <c r="E78" i="95" s="1"/>
  <c r="G161" i="93"/>
  <c r="J161" i="93" s="1"/>
  <c r="G116" i="95"/>
  <c r="J116" i="95" s="1"/>
  <c r="E116" i="96" s="1"/>
  <c r="G164" i="94"/>
  <c r="J164" i="94" s="1"/>
  <c r="E164" i="95" s="1"/>
  <c r="G43" i="93"/>
  <c r="J43" i="93" s="1"/>
  <c r="G64" i="94"/>
  <c r="J64" i="94" s="1"/>
  <c r="E64" i="95" s="1"/>
  <c r="G115" i="95"/>
  <c r="J115" i="95" s="1"/>
  <c r="E115" i="96" s="1"/>
  <c r="G160" i="94"/>
  <c r="J160" i="94" s="1"/>
  <c r="E160" i="95" s="1"/>
  <c r="G69" i="94"/>
  <c r="J69" i="94" s="1"/>
  <c r="E69" i="95" s="1"/>
  <c r="G91" i="94"/>
  <c r="J91" i="94" s="1"/>
  <c r="E91" i="95" s="1"/>
  <c r="G106" i="94"/>
  <c r="J106" i="94" s="1"/>
  <c r="E106" i="95" s="1"/>
  <c r="G62" i="94"/>
  <c r="J62" i="94" s="1"/>
  <c r="E62" i="95" s="1"/>
  <c r="G33" i="93"/>
  <c r="J33" i="93" s="1"/>
  <c r="G171" i="94"/>
  <c r="J171" i="94" s="1"/>
  <c r="E171" i="95" s="1"/>
  <c r="G108" i="95"/>
  <c r="J108" i="95" s="1"/>
  <c r="E108" i="96" s="1"/>
  <c r="G67" i="94"/>
  <c r="J67" i="94" s="1"/>
  <c r="E67" i="95" s="1"/>
  <c r="G140" i="94"/>
  <c r="J140" i="94" s="1"/>
  <c r="E140" i="95" s="1"/>
  <c r="G183" i="94"/>
  <c r="J183" i="94" s="1"/>
  <c r="E183" i="95" s="1"/>
  <c r="G220" i="94"/>
  <c r="J220" i="94" s="1"/>
  <c r="E220" i="95" s="1"/>
  <c r="G159" i="94"/>
  <c r="J159" i="94" s="1"/>
  <c r="E159" i="95" s="1"/>
  <c r="G158" i="94"/>
  <c r="J158" i="94" s="1"/>
  <c r="E158" i="95" s="1"/>
  <c r="G50" i="93"/>
  <c r="J50" i="93" s="1"/>
  <c r="G61" i="94"/>
  <c r="J61" i="94" s="1"/>
  <c r="E61" i="95" s="1"/>
  <c r="G95" i="94"/>
  <c r="J95" i="94" s="1"/>
  <c r="E95" i="95" s="1"/>
  <c r="G167" i="94"/>
  <c r="J167" i="94" s="1"/>
  <c r="E167" i="95" s="1"/>
  <c r="G112" i="95"/>
  <c r="J112" i="95" s="1"/>
  <c r="E112" i="96" s="1"/>
  <c r="G49" i="93"/>
  <c r="J49" i="93" s="1"/>
  <c r="G51" i="93"/>
  <c r="J51" i="93" s="1"/>
  <c r="G38" i="93"/>
  <c r="J38" i="93" s="1"/>
  <c r="G146" i="94"/>
  <c r="J146" i="94" s="1"/>
  <c r="E146" i="95" s="1"/>
  <c r="G81" i="94"/>
  <c r="J81" i="94" s="1"/>
  <c r="E81" i="95" s="1"/>
  <c r="G142" i="94"/>
  <c r="J142" i="94" s="1"/>
  <c r="E142" i="95" s="1"/>
  <c r="G223" i="94"/>
  <c r="J223" i="94" s="1"/>
  <c r="E223" i="95" s="1"/>
  <c r="G48" i="93"/>
  <c r="J48" i="93" s="1"/>
  <c r="G179" i="94"/>
  <c r="J179" i="94" s="1"/>
  <c r="E179" i="95" s="1"/>
  <c r="G41" i="93"/>
  <c r="J41" i="93" s="1"/>
  <c r="G58" i="93"/>
  <c r="J58" i="93" s="1"/>
  <c r="G47" i="93"/>
  <c r="J47" i="93" s="1"/>
  <c r="G65" i="94"/>
  <c r="J65" i="94" s="1"/>
  <c r="E65" i="95" s="1"/>
  <c r="G121" i="94"/>
  <c r="J121" i="94" s="1"/>
  <c r="E121" i="95" s="1"/>
  <c r="G168" i="94"/>
  <c r="J168" i="94" s="1"/>
  <c r="E168" i="95" s="1"/>
  <c r="G56" i="93"/>
  <c r="J56" i="93" s="1"/>
  <c r="G221" i="93"/>
  <c r="J221" i="93" s="1"/>
  <c r="G80" i="94"/>
  <c r="J80" i="94" s="1"/>
  <c r="E80" i="95" s="1"/>
  <c r="G154" i="94"/>
  <c r="J154" i="94" s="1"/>
  <c r="E154" i="95" s="1"/>
  <c r="G101" i="94"/>
  <c r="J101" i="94" s="1"/>
  <c r="E101" i="95" s="1"/>
  <c r="G40" i="93"/>
  <c r="J40" i="93" s="1"/>
  <c r="G36" i="93"/>
  <c r="J36" i="93" s="1"/>
  <c r="G100" i="94"/>
  <c r="J100" i="94" s="1"/>
  <c r="E100" i="95" s="1"/>
  <c r="G52" i="93"/>
  <c r="J52" i="93" s="1"/>
  <c r="G74" i="95"/>
  <c r="J74" i="95" s="1"/>
  <c r="E74" i="96" s="1"/>
  <c r="G176" i="94"/>
  <c r="J176" i="94" s="1"/>
  <c r="E176" i="95" s="1"/>
  <c r="G31" i="93"/>
  <c r="J31" i="93" s="1"/>
  <c r="G34" i="93"/>
  <c r="J34" i="93" s="1"/>
  <c r="G37" i="93"/>
  <c r="J37" i="93" s="1"/>
  <c r="G111" i="95"/>
  <c r="J111" i="95" s="1"/>
  <c r="E111" i="96" s="1"/>
  <c r="G137" i="94"/>
  <c r="J137" i="94" s="1"/>
  <c r="E137" i="95" s="1"/>
  <c r="G166" i="94"/>
  <c r="J166" i="94" s="1"/>
  <c r="E166" i="95" s="1"/>
  <c r="G79" i="94"/>
  <c r="J79" i="94" s="1"/>
  <c r="E79" i="95" s="1"/>
  <c r="G185" i="94"/>
  <c r="J185" i="94" s="1"/>
  <c r="E185" i="95" s="1"/>
  <c r="G118" i="94"/>
  <c r="J118" i="94" s="1"/>
  <c r="E118" i="95" s="1"/>
  <c r="G180" i="94"/>
  <c r="J180" i="94" s="1"/>
  <c r="E180" i="95" s="1"/>
  <c r="G225" i="94"/>
  <c r="J225" i="94" s="1"/>
  <c r="E225" i="95" s="1"/>
  <c r="G55" i="93"/>
  <c r="J55" i="93" s="1"/>
  <c r="G53" i="93"/>
  <c r="J53" i="93" s="1"/>
  <c r="G28" i="93"/>
  <c r="J28" i="93" s="1"/>
  <c r="G172" i="94"/>
  <c r="J172" i="94" s="1"/>
  <c r="E172" i="95" s="1"/>
  <c r="G93" i="94"/>
  <c r="J93" i="94" s="1"/>
  <c r="E93" i="95" s="1"/>
  <c r="G119" i="93"/>
  <c r="J119" i="93" s="1"/>
  <c r="G77" i="94"/>
  <c r="J77" i="94" s="1"/>
  <c r="E77" i="95" s="1"/>
  <c r="G163" i="94"/>
  <c r="J163" i="94" s="1"/>
  <c r="E163" i="95" s="1"/>
  <c r="G99" i="94"/>
  <c r="J99" i="94" s="1"/>
  <c r="E99" i="95" s="1"/>
  <c r="G32" i="93"/>
  <c r="J32" i="93" s="1"/>
  <c r="G122" i="93"/>
  <c r="J122" i="93" s="1"/>
  <c r="G215" i="94"/>
  <c r="J215" i="94" s="1"/>
  <c r="E215" i="95" s="1"/>
  <c r="G27" i="93"/>
  <c r="J27" i="93" s="1"/>
  <c r="G54" i="93"/>
  <c r="J54" i="93" s="1"/>
  <c r="G29" i="93"/>
  <c r="J29" i="93" s="1"/>
  <c r="G139" i="94"/>
  <c r="J139" i="94" s="1"/>
  <c r="E139" i="95" s="1"/>
  <c r="G120" i="94"/>
  <c r="J120" i="94" s="1"/>
  <c r="E120" i="95" s="1"/>
  <c r="G107" i="95"/>
  <c r="J107" i="95" s="1"/>
  <c r="E107" i="96" s="1"/>
  <c r="G96" i="93"/>
  <c r="J96" i="93" s="1"/>
  <c r="G46" i="93"/>
  <c r="J46" i="93" s="1"/>
  <c r="G162" i="94"/>
  <c r="J162" i="94" s="1"/>
  <c r="E162" i="95" s="1"/>
  <c r="G98" i="94"/>
  <c r="J98" i="94" s="1"/>
  <c r="E98" i="95" s="1"/>
  <c r="G123" i="94"/>
  <c r="J123" i="94" s="1"/>
  <c r="E123" i="95" s="1"/>
  <c r="G141" i="94"/>
  <c r="J141" i="94" s="1"/>
  <c r="E141" i="95" s="1"/>
  <c r="G85" i="94"/>
  <c r="J85" i="94" s="1"/>
  <c r="E85" i="95" s="1"/>
  <c r="G92" i="94"/>
  <c r="J92" i="94" s="1"/>
  <c r="E92" i="95" s="1"/>
  <c r="G143" i="94"/>
  <c r="J143" i="94" s="1"/>
  <c r="E143" i="95" s="1"/>
  <c r="G165" i="93"/>
  <c r="J165" i="93" s="1"/>
  <c r="G57" i="93"/>
  <c r="J57" i="93" s="1"/>
  <c r="G184" i="94"/>
  <c r="J184" i="94" s="1"/>
  <c r="E184" i="95" s="1"/>
  <c r="G222" i="94"/>
  <c r="J222" i="94" s="1"/>
  <c r="E222" i="95" s="1"/>
  <c r="G110" i="95"/>
  <c r="J110" i="95" s="1"/>
  <c r="E110" i="96" s="1"/>
  <c r="G138" i="94"/>
  <c r="J138" i="94" s="1"/>
  <c r="E138" i="95" s="1"/>
  <c r="G66" i="94"/>
  <c r="J66" i="94" s="1"/>
  <c r="E66" i="95" s="1"/>
  <c r="G192" i="94"/>
  <c r="J192" i="94" s="1"/>
  <c r="E192" i="95" s="1"/>
  <c r="G144" i="94"/>
  <c r="J144" i="94" s="1"/>
  <c r="E144" i="95" s="1"/>
  <c r="G72" i="94"/>
  <c r="J72" i="94" s="1"/>
  <c r="E72" i="95" s="1"/>
  <c r="G44" i="93"/>
  <c r="J44" i="93" s="1"/>
  <c r="G30" i="93"/>
  <c r="J30" i="93" s="1"/>
  <c r="G117" i="95"/>
  <c r="J117" i="95" s="1"/>
  <c r="E117" i="96" s="1"/>
  <c r="G68" i="94"/>
  <c r="J68" i="94" s="1"/>
  <c r="E68" i="95" s="1"/>
  <c r="G145" i="94"/>
  <c r="J145" i="94" s="1"/>
  <c r="E145" i="95" s="1"/>
  <c r="G170" i="94"/>
  <c r="J170" i="94" s="1"/>
  <c r="E170" i="95" s="1"/>
  <c r="G42" i="93"/>
  <c r="J42" i="93" s="1"/>
  <c r="G214" i="92"/>
  <c r="J214" i="92" s="1"/>
  <c r="G89" i="94"/>
  <c r="J89" i="94" s="1"/>
  <c r="E89" i="95" s="1"/>
  <c r="G59" i="93"/>
  <c r="J59" i="93" s="1"/>
  <c r="G5" i="78"/>
  <c r="J5" i="78" s="1"/>
  <c r="G186" i="93"/>
  <c r="J186" i="93" s="1"/>
  <c r="G262" i="93"/>
  <c r="J262" i="93" s="1"/>
  <c r="G104" i="93"/>
  <c r="J104" i="93" s="1"/>
  <c r="G233" i="93"/>
  <c r="J233" i="93" s="1"/>
  <c r="G265" i="93"/>
  <c r="J265" i="93" s="1"/>
  <c r="G267" i="93"/>
  <c r="J267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J20" i="95" l="1"/>
  <c r="E20" i="96" s="1"/>
  <c r="G20" i="96" s="1"/>
  <c r="J20" i="96" s="1"/>
  <c r="E20" i="97" s="1"/>
  <c r="G20" i="97" s="1"/>
  <c r="J20" i="97" s="1"/>
  <c r="E20" i="98" s="1"/>
  <c r="G86" i="94"/>
  <c r="J86" i="94" s="1"/>
  <c r="E86" i="95" s="1"/>
  <c r="G87" i="94"/>
  <c r="J87" i="94" s="1"/>
  <c r="G230" i="94"/>
  <c r="J230" i="94" s="1"/>
  <c r="E230" i="95" s="1"/>
  <c r="G238" i="94"/>
  <c r="J238" i="94" s="1"/>
  <c r="E238" i="95" s="1"/>
  <c r="G239" i="107"/>
  <c r="J239" i="107" s="1"/>
  <c r="G231" i="107"/>
  <c r="J231" i="107" s="1"/>
  <c r="G234" i="92"/>
  <c r="J234" i="92" s="1"/>
  <c r="G242" i="93"/>
  <c r="J242" i="93" s="1"/>
  <c r="G240" i="102"/>
  <c r="J240" i="102" s="1"/>
  <c r="E240" i="103" s="1"/>
  <c r="G232" i="102"/>
  <c r="J232" i="102" s="1"/>
  <c r="E232" i="103" s="1"/>
  <c r="G267" i="102"/>
  <c r="J267" i="102" s="1"/>
  <c r="G227" i="94"/>
  <c r="J227" i="94" s="1"/>
  <c r="E227" i="95" s="1"/>
  <c r="G235" i="94"/>
  <c r="J235" i="94" s="1"/>
  <c r="E235" i="95" s="1"/>
  <c r="G228" i="94"/>
  <c r="J228" i="94" s="1"/>
  <c r="E228" i="95" s="1"/>
  <c r="G236" i="94"/>
  <c r="J236" i="94" s="1"/>
  <c r="E236" i="95" s="1"/>
  <c r="G260" i="93"/>
  <c r="J260" i="93" s="1"/>
  <c r="G268" i="92"/>
  <c r="J268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108" i="96"/>
  <c r="J108" i="96" s="1"/>
  <c r="G117" i="96"/>
  <c r="J117" i="96" s="1"/>
  <c r="G107" i="96"/>
  <c r="J107" i="96" s="1"/>
  <c r="G116" i="96"/>
  <c r="J116" i="96" s="1"/>
  <c r="G110" i="96"/>
  <c r="J110" i="96" s="1"/>
  <c r="G112" i="96"/>
  <c r="J112" i="96" s="1"/>
  <c r="G115" i="96"/>
  <c r="J115" i="96" s="1"/>
  <c r="G111" i="96"/>
  <c r="J111" i="96" s="1"/>
  <c r="G7" i="92"/>
  <c r="J7" i="92" s="1"/>
  <c r="G25" i="95"/>
  <c r="J25" i="95" s="1"/>
  <c r="E25" i="96" s="1"/>
  <c r="G24" i="95"/>
  <c r="J24" i="95" s="1"/>
  <c r="E24" i="96" s="1"/>
  <c r="G22" i="95"/>
  <c r="J22" i="95" s="1"/>
  <c r="E22" i="96" s="1"/>
  <c r="G18" i="92"/>
  <c r="J18" i="92" s="1"/>
  <c r="G19" i="95"/>
  <c r="J19" i="95" s="1"/>
  <c r="E19" i="96" s="1"/>
  <c r="G224" i="95"/>
  <c r="J224" i="95" s="1"/>
  <c r="E224" i="96" s="1"/>
  <c r="G14" i="92"/>
  <c r="J14" i="92" s="1"/>
  <c r="G23" i="95"/>
  <c r="J23" i="95" s="1"/>
  <c r="E23" i="96" s="1"/>
  <c r="G13" i="92"/>
  <c r="J13" i="92" s="1"/>
  <c r="G8" i="92"/>
  <c r="J8" i="92" s="1"/>
  <c r="G26" i="95"/>
  <c r="J26" i="95" s="1"/>
  <c r="E26" i="96" s="1"/>
  <c r="G17" i="92"/>
  <c r="J17" i="92" s="1"/>
  <c r="G21" i="95"/>
  <c r="G90" i="95"/>
  <c r="J90" i="95" s="1"/>
  <c r="E90" i="96" s="1"/>
  <c r="G15" i="92"/>
  <c r="J15" i="92" s="1"/>
  <c r="G121" i="95"/>
  <c r="J121" i="95" s="1"/>
  <c r="E121" i="96" s="1"/>
  <c r="G146" i="95"/>
  <c r="J146" i="95" s="1"/>
  <c r="E146" i="96" s="1"/>
  <c r="G6" i="92"/>
  <c r="J6" i="92" s="1"/>
  <c r="G215" i="95"/>
  <c r="J215" i="95" s="1"/>
  <c r="E215" i="96" s="1"/>
  <c r="G78" i="95"/>
  <c r="J78" i="95" s="1"/>
  <c r="E78" i="96" s="1"/>
  <c r="G185" i="95"/>
  <c r="J185" i="95" s="1"/>
  <c r="E185" i="96" s="1"/>
  <c r="G158" i="95"/>
  <c r="J158" i="95" s="1"/>
  <c r="E158" i="96" s="1"/>
  <c r="G220" i="95"/>
  <c r="J220" i="95" s="1"/>
  <c r="E220" i="96" s="1"/>
  <c r="G91" i="95"/>
  <c r="J91" i="95" s="1"/>
  <c r="E91" i="96" s="1"/>
  <c r="G140" i="95"/>
  <c r="J140" i="95" s="1"/>
  <c r="E140" i="96" s="1"/>
  <c r="G16" i="92"/>
  <c r="J16" i="92" s="1"/>
  <c r="G82" i="92"/>
  <c r="J82" i="92" s="1"/>
  <c r="G261" i="92"/>
  <c r="J261" i="92" s="1"/>
  <c r="G131" i="90"/>
  <c r="J131" i="90" s="1"/>
  <c r="G134" i="90"/>
  <c r="J134" i="90" s="1"/>
  <c r="G46" i="94"/>
  <c r="J46" i="94" s="1"/>
  <c r="E46" i="95" s="1"/>
  <c r="G214" i="93"/>
  <c r="J214" i="93" s="1"/>
  <c r="G184" i="95"/>
  <c r="J184" i="95" s="1"/>
  <c r="E184" i="96" s="1"/>
  <c r="G29" i="94"/>
  <c r="J29" i="94" s="1"/>
  <c r="E29" i="95" s="1"/>
  <c r="G225" i="95"/>
  <c r="J225" i="95" s="1"/>
  <c r="E225" i="96" s="1"/>
  <c r="G36" i="94"/>
  <c r="J36" i="94" s="1"/>
  <c r="E36" i="95" s="1"/>
  <c r="G106" i="95"/>
  <c r="J106" i="95" s="1"/>
  <c r="E106" i="96" s="1"/>
  <c r="G42" i="94"/>
  <c r="J42" i="94" s="1"/>
  <c r="E42" i="95" s="1"/>
  <c r="G72" i="95"/>
  <c r="J72" i="95" s="1"/>
  <c r="E72" i="96" s="1"/>
  <c r="G98" i="95"/>
  <c r="G54" i="94"/>
  <c r="J54" i="94" s="1"/>
  <c r="E54" i="95" s="1"/>
  <c r="G119" i="94"/>
  <c r="J119" i="94" s="1"/>
  <c r="E119" i="95" s="1"/>
  <c r="G180" i="95"/>
  <c r="J180" i="95" s="1"/>
  <c r="E180" i="96" s="1"/>
  <c r="G37" i="94"/>
  <c r="J37" i="94" s="1"/>
  <c r="E37" i="95" s="1"/>
  <c r="G40" i="94"/>
  <c r="J40" i="94" s="1"/>
  <c r="E40" i="95" s="1"/>
  <c r="G65" i="95"/>
  <c r="J65" i="95" s="1"/>
  <c r="E65" i="96" s="1"/>
  <c r="G81" i="95"/>
  <c r="J81" i="95" s="1"/>
  <c r="E81" i="96" s="1"/>
  <c r="G95" i="95"/>
  <c r="J95" i="95" s="1"/>
  <c r="E95" i="96" s="1"/>
  <c r="G145" i="95"/>
  <c r="J145" i="95" s="1"/>
  <c r="E145" i="96" s="1"/>
  <c r="G165" i="94"/>
  <c r="J165" i="94" s="1"/>
  <c r="E165" i="95" s="1"/>
  <c r="G44" i="94"/>
  <c r="J44" i="94" s="1"/>
  <c r="E44" i="95" s="1"/>
  <c r="G123" i="95"/>
  <c r="J123" i="95" s="1"/>
  <c r="E123" i="96" s="1"/>
  <c r="G77" i="95"/>
  <c r="G142" i="95"/>
  <c r="J142" i="95" s="1"/>
  <c r="E142" i="96" s="1"/>
  <c r="G167" i="95"/>
  <c r="J167" i="95" s="1"/>
  <c r="E167" i="96" s="1"/>
  <c r="G170" i="95"/>
  <c r="J170" i="95" s="1"/>
  <c r="E170" i="96" s="1"/>
  <c r="G144" i="95"/>
  <c r="J144" i="95" s="1"/>
  <c r="E144" i="96" s="1"/>
  <c r="G57" i="94"/>
  <c r="J57" i="94" s="1"/>
  <c r="E57" i="95" s="1"/>
  <c r="G162" i="95"/>
  <c r="J162" i="95" s="1"/>
  <c r="E162" i="96" s="1"/>
  <c r="G27" i="94"/>
  <c r="J27" i="94" s="1"/>
  <c r="E27" i="95" s="1"/>
  <c r="G93" i="95"/>
  <c r="G118" i="95"/>
  <c r="J118" i="95" s="1"/>
  <c r="E118" i="96" s="1"/>
  <c r="G34" i="94"/>
  <c r="J34" i="94" s="1"/>
  <c r="E34" i="95" s="1"/>
  <c r="G101" i="95"/>
  <c r="J101" i="95" s="1"/>
  <c r="E101" i="96" s="1"/>
  <c r="G47" i="94"/>
  <c r="J47" i="94" s="1"/>
  <c r="E47" i="95" s="1"/>
  <c r="G61" i="95"/>
  <c r="J61" i="95" s="1"/>
  <c r="E61" i="96" s="1"/>
  <c r="G69" i="95"/>
  <c r="J69" i="95" s="1"/>
  <c r="E69" i="96" s="1"/>
  <c r="G31" i="94"/>
  <c r="J31" i="94" s="1"/>
  <c r="E31" i="95" s="1"/>
  <c r="G154" i="95"/>
  <c r="J154" i="95" s="1"/>
  <c r="E154" i="96" s="1"/>
  <c r="G58" i="94"/>
  <c r="J58" i="94" s="1"/>
  <c r="E58" i="95" s="1"/>
  <c r="G38" i="94"/>
  <c r="J38" i="94" s="1"/>
  <c r="E38" i="95" s="1"/>
  <c r="G50" i="94"/>
  <c r="J50" i="94" s="1"/>
  <c r="E50" i="95" s="1"/>
  <c r="G161" i="94"/>
  <c r="J161" i="94" s="1"/>
  <c r="E161" i="95" s="1"/>
  <c r="G192" i="95"/>
  <c r="J192" i="95" s="1"/>
  <c r="E192" i="96" s="1"/>
  <c r="G68" i="95"/>
  <c r="J68" i="95" s="1"/>
  <c r="E68" i="96" s="1"/>
  <c r="G66" i="95"/>
  <c r="G143" i="95"/>
  <c r="J143" i="95" s="1"/>
  <c r="E143" i="96" s="1"/>
  <c r="G96" i="94"/>
  <c r="J96" i="94" s="1"/>
  <c r="E96" i="95" s="1"/>
  <c r="G122" i="94"/>
  <c r="J122" i="94" s="1"/>
  <c r="E122" i="95" s="1"/>
  <c r="G172" i="95"/>
  <c r="J172" i="95" s="1"/>
  <c r="E172" i="96" s="1"/>
  <c r="G176" i="95"/>
  <c r="J176" i="95" s="1"/>
  <c r="E176" i="96" s="1"/>
  <c r="G80" i="95"/>
  <c r="J80" i="95" s="1"/>
  <c r="E80" i="96" s="1"/>
  <c r="G41" i="94"/>
  <c r="J41" i="94" s="1"/>
  <c r="E41" i="95" s="1"/>
  <c r="G51" i="94"/>
  <c r="J51" i="94" s="1"/>
  <c r="E51" i="95" s="1"/>
  <c r="G171" i="95"/>
  <c r="J171" i="95" s="1"/>
  <c r="E171" i="96" s="1"/>
  <c r="G138" i="95"/>
  <c r="J138" i="95" s="1"/>
  <c r="E138" i="96" s="1"/>
  <c r="G92" i="95"/>
  <c r="J92" i="95" s="1"/>
  <c r="E92" i="96" s="1"/>
  <c r="G32" i="94"/>
  <c r="J32" i="94" s="1"/>
  <c r="E32" i="95" s="1"/>
  <c r="G28" i="94"/>
  <c r="J28" i="94" s="1"/>
  <c r="E28" i="95" s="1"/>
  <c r="G79" i="95"/>
  <c r="J79" i="95" s="1"/>
  <c r="E79" i="96" s="1"/>
  <c r="G74" i="96"/>
  <c r="J74" i="96" s="1"/>
  <c r="E74" i="97" s="1"/>
  <c r="G221" i="94"/>
  <c r="J221" i="94" s="1"/>
  <c r="E221" i="95" s="1"/>
  <c r="G179" i="95"/>
  <c r="J179" i="95" s="1"/>
  <c r="E179" i="96" s="1"/>
  <c r="G159" i="95"/>
  <c r="J159" i="95" s="1"/>
  <c r="E159" i="96" s="1"/>
  <c r="G33" i="94"/>
  <c r="J33" i="94" s="1"/>
  <c r="E33" i="95" s="1"/>
  <c r="G59" i="94"/>
  <c r="J59" i="94" s="1"/>
  <c r="E59" i="95" s="1"/>
  <c r="G30" i="94"/>
  <c r="J30" i="94" s="1"/>
  <c r="E30" i="95" s="1"/>
  <c r="G120" i="95"/>
  <c r="J120" i="95" s="1"/>
  <c r="E120" i="96" s="1"/>
  <c r="G53" i="94"/>
  <c r="J53" i="94" s="1"/>
  <c r="E53" i="95" s="1"/>
  <c r="G56" i="94"/>
  <c r="J56" i="94" s="1"/>
  <c r="E56" i="95" s="1"/>
  <c r="G64" i="95"/>
  <c r="J64" i="95" s="1"/>
  <c r="E64" i="96" s="1"/>
  <c r="G85" i="95"/>
  <c r="J85" i="95" s="1"/>
  <c r="E85" i="96" s="1"/>
  <c r="G99" i="95"/>
  <c r="G166" i="95"/>
  <c r="J166" i="95" s="1"/>
  <c r="E166" i="96" s="1"/>
  <c r="G52" i="94"/>
  <c r="J52" i="94" s="1"/>
  <c r="E52" i="95" s="1"/>
  <c r="G48" i="94"/>
  <c r="J48" i="94" s="1"/>
  <c r="E48" i="95" s="1"/>
  <c r="G49" i="94"/>
  <c r="J49" i="94" s="1"/>
  <c r="E49" i="95" s="1"/>
  <c r="G89" i="95"/>
  <c r="J89" i="95" s="1"/>
  <c r="E89" i="96" s="1"/>
  <c r="G222" i="95"/>
  <c r="J222" i="95" s="1"/>
  <c r="E222" i="96" s="1"/>
  <c r="G141" i="95"/>
  <c r="J141" i="95" s="1"/>
  <c r="E141" i="96" s="1"/>
  <c r="G139" i="95"/>
  <c r="J139" i="95" s="1"/>
  <c r="E139" i="96" s="1"/>
  <c r="G163" i="95"/>
  <c r="J163" i="95" s="1"/>
  <c r="E163" i="96" s="1"/>
  <c r="G55" i="94"/>
  <c r="J55" i="94" s="1"/>
  <c r="E55" i="95" s="1"/>
  <c r="G137" i="95"/>
  <c r="J137" i="95" s="1"/>
  <c r="E137" i="96" s="1"/>
  <c r="G100" i="95"/>
  <c r="J100" i="95" s="1"/>
  <c r="E100" i="96" s="1"/>
  <c r="G168" i="95"/>
  <c r="J168" i="95" s="1"/>
  <c r="E168" i="96" s="1"/>
  <c r="G223" i="95"/>
  <c r="J223" i="95" s="1"/>
  <c r="E223" i="96" s="1"/>
  <c r="G183" i="95"/>
  <c r="J183" i="95" s="1"/>
  <c r="E183" i="96" s="1"/>
  <c r="G43" i="94"/>
  <c r="J43" i="94" s="1"/>
  <c r="E43" i="95" s="1"/>
  <c r="G67" i="95"/>
  <c r="J67" i="95" s="1"/>
  <c r="E67" i="96" s="1"/>
  <c r="G62" i="95"/>
  <c r="J62" i="95" s="1"/>
  <c r="E62" i="96" s="1"/>
  <c r="G160" i="95"/>
  <c r="J160" i="95" s="1"/>
  <c r="E160" i="96" s="1"/>
  <c r="G164" i="95"/>
  <c r="J164" i="95" s="1"/>
  <c r="E164" i="96" s="1"/>
  <c r="G130" i="95"/>
  <c r="J130" i="95" s="1"/>
  <c r="E130" i="96" s="1"/>
  <c r="G5" i="79"/>
  <c r="J5" i="79" s="1"/>
  <c r="G186" i="94"/>
  <c r="J186" i="94" s="1"/>
  <c r="E186" i="95" s="1"/>
  <c r="G233" i="94"/>
  <c r="J233" i="94" s="1"/>
  <c r="E233" i="95" s="1"/>
  <c r="G262" i="94"/>
  <c r="J262" i="94" s="1"/>
  <c r="G104" i="94"/>
  <c r="J104" i="94" s="1"/>
  <c r="E104" i="95" s="1"/>
  <c r="G266" i="94"/>
  <c r="J266" i="94" s="1"/>
  <c r="G191" i="94"/>
  <c r="J191" i="94" s="1"/>
  <c r="E191" i="95" s="1"/>
  <c r="G190" i="94"/>
  <c r="J190" i="94" s="1"/>
  <c r="E190" i="95" s="1"/>
  <c r="G132" i="93"/>
  <c r="J132" i="93" s="1"/>
  <c r="G135" i="93"/>
  <c r="J135" i="93" s="1"/>
  <c r="G133" i="92"/>
  <c r="J133" i="92" s="1"/>
  <c r="G136" i="92"/>
  <c r="J136" i="92" s="1"/>
  <c r="E111" i="97" l="1"/>
  <c r="G111" i="97" s="1"/>
  <c r="J111" i="97" s="1"/>
  <c r="E111" i="98" s="1"/>
  <c r="G111" i="98" s="1"/>
  <c r="J111" i="98" s="1"/>
  <c r="E111" i="99" s="1"/>
  <c r="E97" i="97"/>
  <c r="G97" i="97" s="1"/>
  <c r="J97" i="97" s="1"/>
  <c r="E97" i="98" s="1"/>
  <c r="G97" i="98" s="1"/>
  <c r="J97" i="98" s="1"/>
  <c r="E97" i="99" s="1"/>
  <c r="E115" i="97"/>
  <c r="G115" i="97" s="1"/>
  <c r="J115" i="97" s="1"/>
  <c r="E115" i="98" s="1"/>
  <c r="G115" i="98" s="1"/>
  <c r="J115" i="98" s="1"/>
  <c r="E115" i="99" s="1"/>
  <c r="E112" i="97"/>
  <c r="G112" i="97" s="1"/>
  <c r="J112" i="97" s="1"/>
  <c r="E112" i="98" s="1"/>
  <c r="G112" i="98" s="1"/>
  <c r="J112" i="98" s="1"/>
  <c r="E112" i="99" s="1"/>
  <c r="E116" i="97"/>
  <c r="G116" i="97" s="1"/>
  <c r="J116" i="97" s="1"/>
  <c r="E116" i="98" s="1"/>
  <c r="G116" i="98" s="1"/>
  <c r="J116" i="98" s="1"/>
  <c r="E116" i="99" s="1"/>
  <c r="G88" i="95"/>
  <c r="J88" i="95" s="1"/>
  <c r="E88" i="96" s="1"/>
  <c r="E87" i="95"/>
  <c r="G107" i="97"/>
  <c r="J107" i="97" s="1"/>
  <c r="E107" i="98" s="1"/>
  <c r="G107" i="98" s="1"/>
  <c r="J107" i="98" s="1"/>
  <c r="E107" i="99" s="1"/>
  <c r="E107" i="97"/>
  <c r="E108" i="97"/>
  <c r="G108" i="97" s="1"/>
  <c r="J108" i="97" s="1"/>
  <c r="E108" i="98" s="1"/>
  <c r="G108" i="98" s="1"/>
  <c r="J108" i="98" s="1"/>
  <c r="E108" i="99" s="1"/>
  <c r="E110" i="97"/>
  <c r="G110" i="97" s="1"/>
  <c r="J110" i="97" s="1"/>
  <c r="E110" i="98" s="1"/>
  <c r="G110" i="98" s="1"/>
  <c r="J110" i="98" s="1"/>
  <c r="E110" i="99" s="1"/>
  <c r="E117" i="97"/>
  <c r="G117" i="97" s="1"/>
  <c r="J117" i="97" s="1"/>
  <c r="E117" i="98" s="1"/>
  <c r="G117" i="98" s="1"/>
  <c r="J117" i="98" s="1"/>
  <c r="E117" i="99" s="1"/>
  <c r="J93" i="95"/>
  <c r="E93" i="96" s="1"/>
  <c r="G93" i="96" s="1"/>
  <c r="J93" i="96" s="1"/>
  <c r="E93" i="97" s="1"/>
  <c r="G93" i="97" s="1"/>
  <c r="J93" i="97" s="1"/>
  <c r="E93" i="98" s="1"/>
  <c r="J77" i="95"/>
  <c r="E77" i="96" s="1"/>
  <c r="G77" i="96" s="1"/>
  <c r="J77" i="96" s="1"/>
  <c r="E77" i="97" s="1"/>
  <c r="G77" i="97" s="1"/>
  <c r="J77" i="97" s="1"/>
  <c r="E77" i="98" s="1"/>
  <c r="J21" i="95"/>
  <c r="E21" i="96" s="1"/>
  <c r="G21" i="96" s="1"/>
  <c r="J21" i="96" s="1"/>
  <c r="E21" i="97" s="1"/>
  <c r="G21" i="97" s="1"/>
  <c r="J21" i="97" s="1"/>
  <c r="E21" i="98" s="1"/>
  <c r="J66" i="95"/>
  <c r="E66" i="96" s="1"/>
  <c r="G66" i="96" s="1"/>
  <c r="J66" i="96" s="1"/>
  <c r="E66" i="97" s="1"/>
  <c r="G66" i="97" s="1"/>
  <c r="J66" i="97" s="1"/>
  <c r="E66" i="98" s="1"/>
  <c r="J98" i="95"/>
  <c r="E98" i="96" s="1"/>
  <c r="G98" i="96" s="1"/>
  <c r="J98" i="96" s="1"/>
  <c r="E98" i="97" s="1"/>
  <c r="G98" i="97" s="1"/>
  <c r="J98" i="97" s="1"/>
  <c r="E98" i="98" s="1"/>
  <c r="J99" i="95"/>
  <c r="E99" i="96" s="1"/>
  <c r="G99" i="96" s="1"/>
  <c r="J99" i="96" s="1"/>
  <c r="E99" i="97" s="1"/>
  <c r="G99" i="97" s="1"/>
  <c r="J99" i="97" s="1"/>
  <c r="E99" i="98" s="1"/>
  <c r="G86" i="95"/>
  <c r="G87" i="95"/>
  <c r="G240" i="103"/>
  <c r="J240" i="103" s="1"/>
  <c r="E240" i="104" s="1"/>
  <c r="G232" i="103"/>
  <c r="J232" i="103" s="1"/>
  <c r="E232" i="104" s="1"/>
  <c r="G269" i="103"/>
  <c r="J269" i="103" s="1"/>
  <c r="G234" i="93"/>
  <c r="J234" i="93" s="1"/>
  <c r="G242" i="94"/>
  <c r="J242" i="94" s="1"/>
  <c r="E242" i="95" s="1"/>
  <c r="G228" i="95"/>
  <c r="G236" i="95"/>
  <c r="J236" i="95" s="1"/>
  <c r="E236" i="96" s="1"/>
  <c r="G227" i="95"/>
  <c r="G235" i="95"/>
  <c r="J235" i="95" s="1"/>
  <c r="E235" i="96" s="1"/>
  <c r="G230" i="95"/>
  <c r="G238" i="95"/>
  <c r="J238" i="95" s="1"/>
  <c r="E238" i="96" s="1"/>
  <c r="G260" i="94"/>
  <c r="J260" i="94" s="1"/>
  <c r="G268" i="93"/>
  <c r="J268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21" i="96"/>
  <c r="J121" i="96" s="1"/>
  <c r="G23" i="96"/>
  <c r="J23" i="96" s="1"/>
  <c r="G158" i="96"/>
  <c r="J158" i="96" s="1"/>
  <c r="G90" i="96"/>
  <c r="J90" i="96" s="1"/>
  <c r="G224" i="96"/>
  <c r="J224" i="96" s="1"/>
  <c r="G78" i="96"/>
  <c r="J78" i="96" s="1"/>
  <c r="G176" i="96"/>
  <c r="J176" i="96" s="1"/>
  <c r="G24" i="96"/>
  <c r="J24" i="96" s="1"/>
  <c r="G139" i="96"/>
  <c r="J139" i="96" s="1"/>
  <c r="G166" i="96"/>
  <c r="J166" i="96" s="1"/>
  <c r="G172" i="96"/>
  <c r="J172" i="96" s="1"/>
  <c r="G61" i="96"/>
  <c r="J61" i="96" s="1"/>
  <c r="G225" i="96"/>
  <c r="J225" i="96" s="1"/>
  <c r="G146" i="96"/>
  <c r="J146" i="96" s="1"/>
  <c r="G25" i="96"/>
  <c r="J25" i="96" s="1"/>
  <c r="G180" i="96"/>
  <c r="J180" i="96" s="1"/>
  <c r="G183" i="96"/>
  <c r="J183" i="96" s="1"/>
  <c r="G141" i="96"/>
  <c r="J141" i="96" s="1"/>
  <c r="G92" i="96"/>
  <c r="J92" i="96" s="1"/>
  <c r="G144" i="96"/>
  <c r="J144" i="96" s="1"/>
  <c r="G145" i="96"/>
  <c r="J145" i="96" s="1"/>
  <c r="G26" i="96"/>
  <c r="J26" i="96" s="1"/>
  <c r="G162" i="96"/>
  <c r="J162" i="96" s="1"/>
  <c r="G130" i="96"/>
  <c r="J130" i="96" s="1"/>
  <c r="G223" i="96"/>
  <c r="J223" i="96" s="1"/>
  <c r="G222" i="96"/>
  <c r="J222" i="96" s="1"/>
  <c r="G85" i="96"/>
  <c r="J85" i="96" s="1"/>
  <c r="G159" i="96"/>
  <c r="J159" i="96" s="1"/>
  <c r="G138" i="96"/>
  <c r="J138" i="96" s="1"/>
  <c r="G101" i="96"/>
  <c r="J101" i="96" s="1"/>
  <c r="G170" i="96"/>
  <c r="J170" i="96" s="1"/>
  <c r="G95" i="96"/>
  <c r="J95" i="96" s="1"/>
  <c r="G184" i="96"/>
  <c r="J184" i="96" s="1"/>
  <c r="G185" i="96"/>
  <c r="J185" i="96" s="1"/>
  <c r="G19" i="96"/>
  <c r="J19" i="96" s="1"/>
  <c r="G164" i="96"/>
  <c r="J164" i="96" s="1"/>
  <c r="G168" i="96"/>
  <c r="J168" i="96" s="1"/>
  <c r="G64" i="96"/>
  <c r="J64" i="96" s="1"/>
  <c r="G179" i="96"/>
  <c r="J179" i="96" s="1"/>
  <c r="G171" i="96"/>
  <c r="J171" i="96" s="1"/>
  <c r="G143" i="96"/>
  <c r="J143" i="96" s="1"/>
  <c r="G154" i="96"/>
  <c r="J154" i="96" s="1"/>
  <c r="G167" i="96"/>
  <c r="J167" i="96" s="1"/>
  <c r="G81" i="96"/>
  <c r="J81" i="96" s="1"/>
  <c r="G220" i="96"/>
  <c r="J220" i="96" s="1"/>
  <c r="G160" i="96"/>
  <c r="J160" i="96" s="1"/>
  <c r="G100" i="96"/>
  <c r="J100" i="96" s="1"/>
  <c r="G89" i="96"/>
  <c r="J89" i="96" s="1"/>
  <c r="G118" i="96"/>
  <c r="J118" i="96" s="1"/>
  <c r="G142" i="96"/>
  <c r="J142" i="96" s="1"/>
  <c r="G65" i="96"/>
  <c r="J65" i="96" s="1"/>
  <c r="G72" i="96"/>
  <c r="J72" i="96" s="1"/>
  <c r="G163" i="96"/>
  <c r="J163" i="96" s="1"/>
  <c r="G62" i="96"/>
  <c r="J62" i="96" s="1"/>
  <c r="G137" i="96"/>
  <c r="J137" i="96" s="1"/>
  <c r="G68" i="96"/>
  <c r="J68" i="96" s="1"/>
  <c r="G215" i="96"/>
  <c r="J215" i="96" s="1"/>
  <c r="G22" i="96"/>
  <c r="J22" i="96" s="1"/>
  <c r="G69" i="96"/>
  <c r="J69" i="96" s="1"/>
  <c r="G67" i="96"/>
  <c r="J67" i="96" s="1"/>
  <c r="G120" i="96"/>
  <c r="J120" i="96" s="1"/>
  <c r="G79" i="96"/>
  <c r="J79" i="96" s="1"/>
  <c r="G80" i="96"/>
  <c r="J80" i="96" s="1"/>
  <c r="G192" i="96"/>
  <c r="J192" i="96" s="1"/>
  <c r="G123" i="96"/>
  <c r="J123" i="96" s="1"/>
  <c r="G106" i="96"/>
  <c r="J106" i="96" s="1"/>
  <c r="G91" i="96"/>
  <c r="J91" i="96" s="1"/>
  <c r="G20" i="98"/>
  <c r="J20" i="98" s="1"/>
  <c r="E20" i="99" s="1"/>
  <c r="G74" i="97"/>
  <c r="J74" i="97" s="1"/>
  <c r="E74" i="98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E29" i="96" s="1"/>
  <c r="G17" i="93"/>
  <c r="J17" i="93" s="1"/>
  <c r="G18" i="93"/>
  <c r="J18" i="93" s="1"/>
  <c r="G7" i="93"/>
  <c r="J7" i="93" s="1"/>
  <c r="G131" i="91"/>
  <c r="J131" i="91" s="1"/>
  <c r="G134" i="91"/>
  <c r="J134" i="91" s="1"/>
  <c r="G261" i="93"/>
  <c r="J261" i="93" s="1"/>
  <c r="G82" i="93"/>
  <c r="J82" i="93" s="1"/>
  <c r="G40" i="95"/>
  <c r="J40" i="95" s="1"/>
  <c r="E40" i="96" s="1"/>
  <c r="G49" i="95"/>
  <c r="G33" i="95"/>
  <c r="J33" i="95" s="1"/>
  <c r="E33" i="96" s="1"/>
  <c r="G122" i="95"/>
  <c r="J122" i="95" s="1"/>
  <c r="E122" i="96" s="1"/>
  <c r="G47" i="95"/>
  <c r="J47" i="95" s="1"/>
  <c r="E47" i="96" s="1"/>
  <c r="G52" i="95"/>
  <c r="J52" i="95" s="1"/>
  <c r="E52" i="96" s="1"/>
  <c r="G28" i="95"/>
  <c r="J28" i="95" s="1"/>
  <c r="E28" i="96" s="1"/>
  <c r="G161" i="95"/>
  <c r="J161" i="95" s="1"/>
  <c r="E161" i="96" s="1"/>
  <c r="G53" i="95"/>
  <c r="J53" i="95" s="1"/>
  <c r="E53" i="96" s="1"/>
  <c r="G41" i="95"/>
  <c r="J41" i="95" s="1"/>
  <c r="E41" i="96" s="1"/>
  <c r="G42" i="95"/>
  <c r="J42" i="95" s="1"/>
  <c r="E42" i="96" s="1"/>
  <c r="G34" i="95"/>
  <c r="J34" i="95" s="1"/>
  <c r="E34" i="96" s="1"/>
  <c r="G214" i="94"/>
  <c r="J214" i="94" s="1"/>
  <c r="E214" i="95" s="1"/>
  <c r="G38" i="95"/>
  <c r="J38" i="95" s="1"/>
  <c r="E38" i="96" s="1"/>
  <c r="G54" i="95"/>
  <c r="J54" i="95" s="1"/>
  <c r="E54" i="96" s="1"/>
  <c r="G30" i="95"/>
  <c r="J30" i="95" s="1"/>
  <c r="E30" i="96" s="1"/>
  <c r="G44" i="95"/>
  <c r="J44" i="95" s="1"/>
  <c r="E44" i="96" s="1"/>
  <c r="G36" i="95"/>
  <c r="J36" i="95" s="1"/>
  <c r="E36" i="96" s="1"/>
  <c r="G43" i="95"/>
  <c r="J43" i="95" s="1"/>
  <c r="E43" i="96" s="1"/>
  <c r="G56" i="95"/>
  <c r="J56" i="95" s="1"/>
  <c r="E56" i="96" s="1"/>
  <c r="G32" i="95"/>
  <c r="J32" i="95" s="1"/>
  <c r="E32" i="96" s="1"/>
  <c r="G50" i="95"/>
  <c r="J50" i="95" s="1"/>
  <c r="E50" i="96" s="1"/>
  <c r="G31" i="95"/>
  <c r="J31" i="95" s="1"/>
  <c r="E31" i="96" s="1"/>
  <c r="G57" i="95"/>
  <c r="J57" i="95" s="1"/>
  <c r="E57" i="96" s="1"/>
  <c r="G119" i="95"/>
  <c r="J119" i="95" s="1"/>
  <c r="E119" i="96" s="1"/>
  <c r="G27" i="95"/>
  <c r="J27" i="95" s="1"/>
  <c r="E27" i="96" s="1"/>
  <c r="G37" i="95"/>
  <c r="J37" i="95" s="1"/>
  <c r="E37" i="96" s="1"/>
  <c r="G55" i="95"/>
  <c r="J55" i="95" s="1"/>
  <c r="E55" i="96" s="1"/>
  <c r="G58" i="95"/>
  <c r="J58" i="95" s="1"/>
  <c r="E58" i="96" s="1"/>
  <c r="G96" i="95"/>
  <c r="J96" i="95" s="1"/>
  <c r="E96" i="96" s="1"/>
  <c r="G48" i="95"/>
  <c r="J48" i="95" s="1"/>
  <c r="E48" i="96" s="1"/>
  <c r="G59" i="95"/>
  <c r="J59" i="95" s="1"/>
  <c r="E59" i="96" s="1"/>
  <c r="G221" i="95"/>
  <c r="J221" i="95" s="1"/>
  <c r="E221" i="96" s="1"/>
  <c r="G51" i="95"/>
  <c r="G165" i="95"/>
  <c r="J165" i="95" s="1"/>
  <c r="E165" i="96" s="1"/>
  <c r="G46" i="95"/>
  <c r="J46" i="95" s="1"/>
  <c r="E46" i="96" s="1"/>
  <c r="G5" i="80"/>
  <c r="J5" i="80" s="1"/>
  <c r="G186" i="95"/>
  <c r="J186" i="95" s="1"/>
  <c r="E186" i="96" s="1"/>
  <c r="G267" i="95"/>
  <c r="J267" i="95" s="1"/>
  <c r="G266" i="95"/>
  <c r="J266" i="95" s="1"/>
  <c r="G104" i="95"/>
  <c r="J104" i="95" s="1"/>
  <c r="E104" i="96" s="1"/>
  <c r="G233" i="95"/>
  <c r="J233" i="95" s="1"/>
  <c r="E233" i="96" s="1"/>
  <c r="G191" i="95"/>
  <c r="J191" i="95" s="1"/>
  <c r="E191" i="96" s="1"/>
  <c r="G190" i="95"/>
  <c r="J190" i="95" s="1"/>
  <c r="E190" i="96" s="1"/>
  <c r="G133" i="93"/>
  <c r="J133" i="93" s="1"/>
  <c r="G136" i="93"/>
  <c r="J136" i="93" s="1"/>
  <c r="G132" i="94"/>
  <c r="J132" i="94" s="1"/>
  <c r="E132" i="95" s="1"/>
  <c r="G135" i="94"/>
  <c r="J135" i="94" s="1"/>
  <c r="E135" i="95" s="1"/>
  <c r="E65" i="97" l="1"/>
  <c r="G65" i="97" s="1"/>
  <c r="J65" i="97" s="1"/>
  <c r="E65" i="98" s="1"/>
  <c r="G65" i="98" s="1"/>
  <c r="J65" i="98" s="1"/>
  <c r="E65" i="99" s="1"/>
  <c r="E164" i="97"/>
  <c r="G164" i="97" s="1"/>
  <c r="J164" i="97" s="1"/>
  <c r="E164" i="98" s="1"/>
  <c r="G164" i="98" s="1"/>
  <c r="J164" i="98" s="1"/>
  <c r="E164" i="99" s="1"/>
  <c r="E144" i="97"/>
  <c r="G144" i="97" s="1"/>
  <c r="J144" i="97" s="1"/>
  <c r="E144" i="98" s="1"/>
  <c r="G144" i="98" s="1"/>
  <c r="J144" i="98" s="1"/>
  <c r="E144" i="99" s="1"/>
  <c r="E61" i="97"/>
  <c r="G61" i="97" s="1"/>
  <c r="J61" i="97" s="1"/>
  <c r="E61" i="98" s="1"/>
  <c r="G61" i="98" s="1"/>
  <c r="J61" i="98" s="1"/>
  <c r="E61" i="99" s="1"/>
  <c r="E90" i="97"/>
  <c r="G90" i="97" s="1"/>
  <c r="J90" i="97" s="1"/>
  <c r="E90" i="98" s="1"/>
  <c r="G90" i="98" s="1"/>
  <c r="J90" i="98" s="1"/>
  <c r="E90" i="99" s="1"/>
  <c r="E106" i="97"/>
  <c r="G106" i="97" s="1"/>
  <c r="J106" i="97" s="1"/>
  <c r="E106" i="98" s="1"/>
  <c r="G106" i="98" s="1"/>
  <c r="J106" i="98" s="1"/>
  <c r="E106" i="99" s="1"/>
  <c r="E22" i="97"/>
  <c r="G22" i="97" s="1"/>
  <c r="J22" i="97" s="1"/>
  <c r="E22" i="98" s="1"/>
  <c r="G22" i="98" s="1"/>
  <c r="J22" i="98" s="1"/>
  <c r="E22" i="99" s="1"/>
  <c r="E142" i="97"/>
  <c r="G142" i="97" s="1"/>
  <c r="J142" i="97" s="1"/>
  <c r="E142" i="98" s="1"/>
  <c r="G142" i="98" s="1"/>
  <c r="J142" i="98" s="1"/>
  <c r="E142" i="99" s="1"/>
  <c r="E154" i="97"/>
  <c r="G154" i="97" s="1"/>
  <c r="J154" i="97" s="1"/>
  <c r="E154" i="98" s="1"/>
  <c r="G154" i="98" s="1"/>
  <c r="J154" i="98" s="1"/>
  <c r="E154" i="99" s="1"/>
  <c r="E19" i="97"/>
  <c r="G19" i="97" s="1"/>
  <c r="J19" i="97" s="1"/>
  <c r="E19" i="98" s="1"/>
  <c r="G19" i="98" s="1"/>
  <c r="J19" i="98" s="1"/>
  <c r="E19" i="99" s="1"/>
  <c r="E85" i="97"/>
  <c r="G85" i="97" s="1"/>
  <c r="J85" i="97" s="1"/>
  <c r="E85" i="98" s="1"/>
  <c r="G85" i="98" s="1"/>
  <c r="J85" i="98" s="1"/>
  <c r="E85" i="99" s="1"/>
  <c r="E92" i="97"/>
  <c r="G92" i="97" s="1"/>
  <c r="J92" i="97" s="1"/>
  <c r="E92" i="98" s="1"/>
  <c r="G92" i="98" s="1"/>
  <c r="J92" i="98" s="1"/>
  <c r="E92" i="99" s="1"/>
  <c r="E172" i="97"/>
  <c r="G172" i="97" s="1"/>
  <c r="J172" i="97" s="1"/>
  <c r="E172" i="98" s="1"/>
  <c r="G172" i="98" s="1"/>
  <c r="J172" i="98" s="1"/>
  <c r="E172" i="99" s="1"/>
  <c r="E158" i="97"/>
  <c r="G158" i="97" s="1"/>
  <c r="J158" i="97" s="1"/>
  <c r="E158" i="98" s="1"/>
  <c r="G158" i="98" s="1"/>
  <c r="J158" i="98" s="1"/>
  <c r="E158" i="99" s="1"/>
  <c r="E167" i="97"/>
  <c r="G167" i="97" s="1"/>
  <c r="J167" i="97" s="1"/>
  <c r="E167" i="98" s="1"/>
  <c r="G167" i="98" s="1"/>
  <c r="J167" i="98" s="1"/>
  <c r="E167" i="99" s="1"/>
  <c r="E159" i="97"/>
  <c r="G159" i="97" s="1"/>
  <c r="J159" i="97" s="1"/>
  <c r="E159" i="98" s="1"/>
  <c r="G159" i="98" s="1"/>
  <c r="J159" i="98" s="1"/>
  <c r="E159" i="99" s="1"/>
  <c r="E123" i="97"/>
  <c r="G123" i="97" s="1"/>
  <c r="J123" i="97" s="1"/>
  <c r="E123" i="98" s="1"/>
  <c r="G123" i="98" s="1"/>
  <c r="J123" i="98" s="1"/>
  <c r="E123" i="99" s="1"/>
  <c r="E215" i="97"/>
  <c r="G215" i="97" s="1"/>
  <c r="J215" i="97" s="1"/>
  <c r="E215" i="98" s="1"/>
  <c r="G215" i="98" s="1"/>
  <c r="J215" i="98" s="1"/>
  <c r="E215" i="99" s="1"/>
  <c r="E118" i="97"/>
  <c r="G118" i="97" s="1"/>
  <c r="J118" i="97" s="1"/>
  <c r="E118" i="98" s="1"/>
  <c r="G118" i="98" s="1"/>
  <c r="J118" i="98" s="1"/>
  <c r="E118" i="99" s="1"/>
  <c r="E143" i="97"/>
  <c r="G143" i="97" s="1"/>
  <c r="J143" i="97" s="1"/>
  <c r="E143" i="98" s="1"/>
  <c r="G143" i="98" s="1"/>
  <c r="J143" i="98" s="1"/>
  <c r="E143" i="99" s="1"/>
  <c r="E185" i="97"/>
  <c r="G185" i="97" s="1"/>
  <c r="J185" i="97" s="1"/>
  <c r="E185" i="98" s="1"/>
  <c r="G185" i="98" s="1"/>
  <c r="J185" i="98" s="1"/>
  <c r="E185" i="99" s="1"/>
  <c r="E222" i="97"/>
  <c r="G222" i="97" s="1"/>
  <c r="J222" i="97" s="1"/>
  <c r="E222" i="98" s="1"/>
  <c r="G222" i="98" s="1"/>
  <c r="J222" i="98" s="1"/>
  <c r="E222" i="99" s="1"/>
  <c r="E141" i="97"/>
  <c r="G141" i="97" s="1"/>
  <c r="J141" i="97" s="1"/>
  <c r="E141" i="98" s="1"/>
  <c r="G141" i="98" s="1"/>
  <c r="J141" i="98" s="1"/>
  <c r="E141" i="99" s="1"/>
  <c r="E166" i="97"/>
  <c r="G166" i="97" s="1"/>
  <c r="J166" i="97" s="1"/>
  <c r="E166" i="98" s="1"/>
  <c r="G166" i="98" s="1"/>
  <c r="J166" i="98" s="1"/>
  <c r="E166" i="99" s="1"/>
  <c r="E23" i="97"/>
  <c r="G23" i="97" s="1"/>
  <c r="J23" i="97" s="1"/>
  <c r="E23" i="98" s="1"/>
  <c r="G23" i="98" s="1"/>
  <c r="J23" i="98" s="1"/>
  <c r="E23" i="99" s="1"/>
  <c r="E91" i="97"/>
  <c r="G91" i="97" s="1"/>
  <c r="J91" i="97" s="1"/>
  <c r="E91" i="98" s="1"/>
  <c r="G91" i="98" s="1"/>
  <c r="J91" i="98" s="1"/>
  <c r="E91" i="99" s="1"/>
  <c r="E223" i="97"/>
  <c r="G223" i="97" s="1"/>
  <c r="J223" i="97" s="1"/>
  <c r="E223" i="98" s="1"/>
  <c r="G223" i="98" s="1"/>
  <c r="J223" i="98" s="1"/>
  <c r="E223" i="99" s="1"/>
  <c r="E68" i="97"/>
  <c r="G68" i="97" s="1"/>
  <c r="J68" i="97" s="1"/>
  <c r="E68" i="98" s="1"/>
  <c r="G68" i="98" s="1"/>
  <c r="J68" i="98" s="1"/>
  <c r="E68" i="99" s="1"/>
  <c r="E171" i="97"/>
  <c r="G171" i="97" s="1"/>
  <c r="J171" i="97" s="1"/>
  <c r="E171" i="98" s="1"/>
  <c r="G171" i="98" s="1"/>
  <c r="J171" i="98" s="1"/>
  <c r="E171" i="99" s="1"/>
  <c r="E183" i="97"/>
  <c r="G183" i="97" s="1"/>
  <c r="J183" i="97" s="1"/>
  <c r="E183" i="98" s="1"/>
  <c r="G183" i="98" s="1"/>
  <c r="J183" i="98" s="1"/>
  <c r="E183" i="99" s="1"/>
  <c r="E139" i="97"/>
  <c r="G139" i="97" s="1"/>
  <c r="J139" i="97" s="1"/>
  <c r="E139" i="98" s="1"/>
  <c r="G139" i="98" s="1"/>
  <c r="J139" i="98" s="1"/>
  <c r="E139" i="99" s="1"/>
  <c r="E80" i="97"/>
  <c r="G80" i="97" s="1"/>
  <c r="J80" i="97" s="1"/>
  <c r="E80" i="98" s="1"/>
  <c r="G80" i="98" s="1"/>
  <c r="J80" i="98" s="1"/>
  <c r="E80" i="99" s="1"/>
  <c r="E137" i="97"/>
  <c r="G137" i="97" s="1"/>
  <c r="J137" i="97" s="1"/>
  <c r="E137" i="98" s="1"/>
  <c r="G137" i="98" s="1"/>
  <c r="J137" i="98" s="1"/>
  <c r="E137" i="99" s="1"/>
  <c r="E100" i="97"/>
  <c r="G100" i="97" s="1"/>
  <c r="J100" i="97" s="1"/>
  <c r="E100" i="98" s="1"/>
  <c r="G100" i="98" s="1"/>
  <c r="J100" i="98" s="1"/>
  <c r="E100" i="99" s="1"/>
  <c r="E179" i="97"/>
  <c r="G179" i="97" s="1"/>
  <c r="J179" i="97" s="1"/>
  <c r="E179" i="98" s="1"/>
  <c r="G179" i="98" s="1"/>
  <c r="J179" i="98" s="1"/>
  <c r="E179" i="99" s="1"/>
  <c r="E95" i="97"/>
  <c r="G95" i="97" s="1"/>
  <c r="J95" i="97" s="1"/>
  <c r="E95" i="98" s="1"/>
  <c r="G95" i="98" s="1"/>
  <c r="J95" i="98" s="1"/>
  <c r="E95" i="99" s="1"/>
  <c r="E130" i="97"/>
  <c r="G130" i="97" s="1"/>
  <c r="J130" i="97" s="1"/>
  <c r="E130" i="98" s="1"/>
  <c r="G130" i="98" s="1"/>
  <c r="J130" i="98" s="1"/>
  <c r="E130" i="99" s="1"/>
  <c r="E180" i="97"/>
  <c r="G180" i="97" s="1"/>
  <c r="J180" i="97" s="1"/>
  <c r="E180" i="98" s="1"/>
  <c r="G180" i="98" s="1"/>
  <c r="J180" i="98" s="1"/>
  <c r="E180" i="99" s="1"/>
  <c r="E24" i="97"/>
  <c r="G24" i="97" s="1"/>
  <c r="J24" i="97" s="1"/>
  <c r="E24" i="98" s="1"/>
  <c r="G24" i="98" s="1"/>
  <c r="J24" i="98" s="1"/>
  <c r="E24" i="99" s="1"/>
  <c r="E140" i="97"/>
  <c r="G140" i="97" s="1"/>
  <c r="J140" i="97" s="1"/>
  <c r="E140" i="98" s="1"/>
  <c r="G140" i="98" s="1"/>
  <c r="J140" i="98" s="1"/>
  <c r="E140" i="99" s="1"/>
  <c r="E69" i="97"/>
  <c r="G69" i="97" s="1"/>
  <c r="J69" i="97" s="1"/>
  <c r="E69" i="98" s="1"/>
  <c r="G69" i="98" s="1"/>
  <c r="J69" i="98" s="1"/>
  <c r="E69" i="99" s="1"/>
  <c r="E192" i="97"/>
  <c r="G192" i="97" s="1"/>
  <c r="J192" i="97" s="1"/>
  <c r="E192" i="98" s="1"/>
  <c r="G192" i="98" s="1"/>
  <c r="J192" i="98" s="1"/>
  <c r="E192" i="99" s="1"/>
  <c r="E89" i="97"/>
  <c r="G89" i="97" s="1"/>
  <c r="J89" i="97" s="1"/>
  <c r="E89" i="98" s="1"/>
  <c r="G89" i="98" s="1"/>
  <c r="J89" i="98" s="1"/>
  <c r="E89" i="99" s="1"/>
  <c r="E184" i="97"/>
  <c r="G184" i="97" s="1"/>
  <c r="J184" i="97" s="1"/>
  <c r="E184" i="98" s="1"/>
  <c r="G184" i="98" s="1"/>
  <c r="J184" i="98" s="1"/>
  <c r="E184" i="99" s="1"/>
  <c r="E121" i="97"/>
  <c r="G121" i="97" s="1"/>
  <c r="J121" i="97" s="1"/>
  <c r="E121" i="98" s="1"/>
  <c r="G121" i="98" s="1"/>
  <c r="J121" i="98" s="1"/>
  <c r="E121" i="99" s="1"/>
  <c r="E79" i="97"/>
  <c r="G79" i="97" s="1"/>
  <c r="J79" i="97" s="1"/>
  <c r="E79" i="98" s="1"/>
  <c r="G79" i="98" s="1"/>
  <c r="J79" i="98" s="1"/>
  <c r="E79" i="99" s="1"/>
  <c r="E62" i="97"/>
  <c r="G62" i="97" s="1"/>
  <c r="J62" i="97" s="1"/>
  <c r="E62" i="98" s="1"/>
  <c r="G62" i="98" s="1"/>
  <c r="J62" i="98" s="1"/>
  <c r="E62" i="99" s="1"/>
  <c r="E160" i="97"/>
  <c r="G160" i="97" s="1"/>
  <c r="J160" i="97" s="1"/>
  <c r="E160" i="98" s="1"/>
  <c r="G160" i="98" s="1"/>
  <c r="J160" i="98" s="1"/>
  <c r="E160" i="99" s="1"/>
  <c r="E64" i="97"/>
  <c r="G64" i="97" s="1"/>
  <c r="J64" i="97" s="1"/>
  <c r="E64" i="98" s="1"/>
  <c r="G64" i="98" s="1"/>
  <c r="J64" i="98" s="1"/>
  <c r="E64" i="99" s="1"/>
  <c r="E170" i="97"/>
  <c r="G170" i="97" s="1"/>
  <c r="J170" i="97" s="1"/>
  <c r="E170" i="98" s="1"/>
  <c r="G170" i="98" s="1"/>
  <c r="J170" i="98" s="1"/>
  <c r="E170" i="99" s="1"/>
  <c r="E162" i="97"/>
  <c r="G162" i="97" s="1"/>
  <c r="J162" i="97" s="1"/>
  <c r="E162" i="98" s="1"/>
  <c r="G162" i="98" s="1"/>
  <c r="J162" i="98" s="1"/>
  <c r="E162" i="99" s="1"/>
  <c r="E25" i="97"/>
  <c r="G25" i="97" s="1"/>
  <c r="J25" i="97" s="1"/>
  <c r="E25" i="98" s="1"/>
  <c r="G25" i="98" s="1"/>
  <c r="J25" i="98" s="1"/>
  <c r="E25" i="99" s="1"/>
  <c r="E176" i="97"/>
  <c r="G176" i="97" s="1"/>
  <c r="J176" i="97" s="1"/>
  <c r="E176" i="98" s="1"/>
  <c r="G176" i="98" s="1"/>
  <c r="J176" i="98" s="1"/>
  <c r="E176" i="99" s="1"/>
  <c r="E163" i="97"/>
  <c r="G163" i="97" s="1"/>
  <c r="J163" i="97" s="1"/>
  <c r="E163" i="98" s="1"/>
  <c r="G163" i="98" s="1"/>
  <c r="J163" i="98" s="1"/>
  <c r="E163" i="99" s="1"/>
  <c r="E120" i="97"/>
  <c r="G120" i="97" s="1"/>
  <c r="J120" i="97" s="1"/>
  <c r="E120" i="98" s="1"/>
  <c r="G120" i="98" s="1"/>
  <c r="J120" i="98" s="1"/>
  <c r="E120" i="99" s="1"/>
  <c r="E220" i="97"/>
  <c r="G220" i="97" s="1"/>
  <c r="J220" i="97" s="1"/>
  <c r="E220" i="98" s="1"/>
  <c r="G220" i="98" s="1"/>
  <c r="J220" i="98" s="1"/>
  <c r="E220" i="99" s="1"/>
  <c r="E101" i="97"/>
  <c r="G101" i="97" s="1"/>
  <c r="J101" i="97" s="1"/>
  <c r="E101" i="98" s="1"/>
  <c r="G101" i="98" s="1"/>
  <c r="J101" i="98" s="1"/>
  <c r="E101" i="99" s="1"/>
  <c r="E26" i="97"/>
  <c r="G26" i="97" s="1"/>
  <c r="J26" i="97" s="1"/>
  <c r="E26" i="98" s="1"/>
  <c r="G26" i="98" s="1"/>
  <c r="J26" i="98" s="1"/>
  <c r="E26" i="99" s="1"/>
  <c r="E146" i="97"/>
  <c r="G146" i="97" s="1"/>
  <c r="J146" i="97" s="1"/>
  <c r="E146" i="98" s="1"/>
  <c r="G146" i="98" s="1"/>
  <c r="J146" i="98" s="1"/>
  <c r="E146" i="99" s="1"/>
  <c r="E78" i="97"/>
  <c r="G78" i="97" s="1"/>
  <c r="J78" i="97" s="1"/>
  <c r="E78" i="98" s="1"/>
  <c r="G78" i="98" s="1"/>
  <c r="J78" i="98" s="1"/>
  <c r="E78" i="99" s="1"/>
  <c r="E67" i="97"/>
  <c r="G67" i="97" s="1"/>
  <c r="J67" i="97" s="1"/>
  <c r="E67" i="98" s="1"/>
  <c r="G67" i="98" s="1"/>
  <c r="J67" i="98" s="1"/>
  <c r="E67" i="99" s="1"/>
  <c r="E72" i="97"/>
  <c r="G72" i="97" s="1"/>
  <c r="J72" i="97" s="1"/>
  <c r="E72" i="98" s="1"/>
  <c r="G72" i="98" s="1"/>
  <c r="J72" i="98" s="1"/>
  <c r="E72" i="99" s="1"/>
  <c r="E81" i="97"/>
  <c r="G81" i="97" s="1"/>
  <c r="J81" i="97" s="1"/>
  <c r="E81" i="98" s="1"/>
  <c r="G81" i="98" s="1"/>
  <c r="J81" i="98" s="1"/>
  <c r="E81" i="99" s="1"/>
  <c r="E168" i="97"/>
  <c r="G168" i="97" s="1"/>
  <c r="J168" i="97" s="1"/>
  <c r="E168" i="98" s="1"/>
  <c r="G168" i="98" s="1"/>
  <c r="J168" i="98" s="1"/>
  <c r="E168" i="99" s="1"/>
  <c r="E138" i="97"/>
  <c r="G138" i="97" s="1"/>
  <c r="J138" i="97" s="1"/>
  <c r="E138" i="98" s="1"/>
  <c r="G138" i="98" s="1"/>
  <c r="J138" i="98" s="1"/>
  <c r="E138" i="99" s="1"/>
  <c r="E145" i="97"/>
  <c r="G145" i="97" s="1"/>
  <c r="J145" i="97" s="1"/>
  <c r="E145" i="98" s="1"/>
  <c r="G145" i="98" s="1"/>
  <c r="J145" i="98" s="1"/>
  <c r="E145" i="99" s="1"/>
  <c r="E225" i="97"/>
  <c r="G225" i="97" s="1"/>
  <c r="J225" i="97" s="1"/>
  <c r="E225" i="98" s="1"/>
  <c r="G225" i="98" s="1"/>
  <c r="J225" i="98" s="1"/>
  <c r="E225" i="99" s="1"/>
  <c r="E224" i="97"/>
  <c r="G224" i="97" s="1"/>
  <c r="J224" i="97" s="1"/>
  <c r="E224" i="98" s="1"/>
  <c r="G224" i="98" s="1"/>
  <c r="J224" i="98" s="1"/>
  <c r="E224" i="99" s="1"/>
  <c r="G238" i="96"/>
  <c r="J238" i="96" s="1"/>
  <c r="E238" i="97" s="1"/>
  <c r="J230" i="95"/>
  <c r="E230" i="96" s="1"/>
  <c r="G235" i="96"/>
  <c r="J235" i="96" s="1"/>
  <c r="E235" i="97" s="1"/>
  <c r="G235" i="97" s="1"/>
  <c r="J235" i="97" s="1"/>
  <c r="E235" i="98" s="1"/>
  <c r="J227" i="95"/>
  <c r="E227" i="96" s="1"/>
  <c r="G227" i="96" s="1"/>
  <c r="J227" i="96" s="1"/>
  <c r="E227" i="97" s="1"/>
  <c r="G227" i="97" s="1"/>
  <c r="J227" i="97" s="1"/>
  <c r="G88" i="96"/>
  <c r="J88" i="96" s="1"/>
  <c r="E88" i="97" s="1"/>
  <c r="J87" i="95"/>
  <c r="E87" i="96" s="1"/>
  <c r="G87" i="96" s="1"/>
  <c r="J87" i="96" s="1"/>
  <c r="J51" i="95"/>
  <c r="E51" i="96" s="1"/>
  <c r="G51" i="96" s="1"/>
  <c r="J51" i="96" s="1"/>
  <c r="E51" i="97" s="1"/>
  <c r="G51" i="97" s="1"/>
  <c r="J51" i="97" s="1"/>
  <c r="E51" i="98" s="1"/>
  <c r="J49" i="95"/>
  <c r="E49" i="96" s="1"/>
  <c r="G49" i="96" s="1"/>
  <c r="J49" i="96" s="1"/>
  <c r="E49" i="97" s="1"/>
  <c r="G49" i="97" s="1"/>
  <c r="J49" i="97" s="1"/>
  <c r="E49" i="98" s="1"/>
  <c r="J86" i="95"/>
  <c r="E86" i="96" s="1"/>
  <c r="G86" i="96" s="1"/>
  <c r="J86" i="96" s="1"/>
  <c r="G236" i="96"/>
  <c r="J236" i="96" s="1"/>
  <c r="E236" i="97" s="1"/>
  <c r="J228" i="95"/>
  <c r="E228" i="96" s="1"/>
  <c r="G228" i="96" s="1"/>
  <c r="J228" i="96" s="1"/>
  <c r="E228" i="97" s="1"/>
  <c r="G230" i="96"/>
  <c r="J230" i="96" s="1"/>
  <c r="G234" i="94"/>
  <c r="J234" i="94" s="1"/>
  <c r="E234" i="95" s="1"/>
  <c r="G242" i="95"/>
  <c r="J242" i="95" s="1"/>
  <c r="E242" i="96" s="1"/>
  <c r="G240" i="104"/>
  <c r="J240" i="104" s="1"/>
  <c r="E240" i="105" s="1"/>
  <c r="G268" i="104"/>
  <c r="J268" i="104" s="1"/>
  <c r="G232" i="104"/>
  <c r="J232" i="104" s="1"/>
  <c r="E232" i="105" s="1"/>
  <c r="G260" i="95"/>
  <c r="J260" i="95" s="1"/>
  <c r="G173" i="94"/>
  <c r="J173" i="94" s="1"/>
  <c r="E173" i="95" s="1"/>
  <c r="G174" i="94"/>
  <c r="J174" i="94" s="1"/>
  <c r="E174" i="95" s="1"/>
  <c r="G103" i="94"/>
  <c r="J103" i="94" s="1"/>
  <c r="E103" i="95" s="1"/>
  <c r="G102" i="94"/>
  <c r="J102" i="94" s="1"/>
  <c r="E102" i="95" s="1"/>
  <c r="G97" i="99"/>
  <c r="J97" i="99" s="1"/>
  <c r="G221" i="96"/>
  <c r="J221" i="96" s="1"/>
  <c r="G119" i="96"/>
  <c r="J119" i="96" s="1"/>
  <c r="G44" i="96"/>
  <c r="J44" i="96" s="1"/>
  <c r="G53" i="96"/>
  <c r="J53" i="96" s="1"/>
  <c r="G40" i="96"/>
  <c r="J40" i="96" s="1"/>
  <c r="G111" i="99"/>
  <c r="J111" i="99" s="1"/>
  <c r="G59" i="96"/>
  <c r="J59" i="96" s="1"/>
  <c r="G57" i="96"/>
  <c r="J57" i="96" s="1"/>
  <c r="G30" i="96"/>
  <c r="J30" i="96" s="1"/>
  <c r="G161" i="96"/>
  <c r="J161" i="96" s="1"/>
  <c r="G108" i="99"/>
  <c r="J108" i="99" s="1"/>
  <c r="G48" i="96"/>
  <c r="J48" i="96" s="1"/>
  <c r="G31" i="96"/>
  <c r="J31" i="96" s="1"/>
  <c r="G54" i="96"/>
  <c r="J54" i="96" s="1"/>
  <c r="G28" i="96"/>
  <c r="J28" i="96" s="1"/>
  <c r="G117" i="99"/>
  <c r="J117" i="99" s="1"/>
  <c r="G27" i="96"/>
  <c r="J27" i="96" s="1"/>
  <c r="G96" i="96"/>
  <c r="J96" i="96" s="1"/>
  <c r="G50" i="96"/>
  <c r="J50" i="96" s="1"/>
  <c r="G38" i="96"/>
  <c r="J38" i="96" s="1"/>
  <c r="G52" i="96"/>
  <c r="J52" i="96" s="1"/>
  <c r="G115" i="99"/>
  <c r="J115" i="99" s="1"/>
  <c r="G107" i="99"/>
  <c r="J107" i="99" s="1"/>
  <c r="G41" i="96"/>
  <c r="J41" i="96" s="1"/>
  <c r="G58" i="96"/>
  <c r="J58" i="96" s="1"/>
  <c r="G32" i="96"/>
  <c r="J32" i="96" s="1"/>
  <c r="G47" i="96"/>
  <c r="J47" i="96" s="1"/>
  <c r="G29" i="96"/>
  <c r="J29" i="96" s="1"/>
  <c r="G116" i="99"/>
  <c r="J116" i="99" s="1"/>
  <c r="G46" i="96"/>
  <c r="J46" i="96" s="1"/>
  <c r="G55" i="96"/>
  <c r="J55" i="96" s="1"/>
  <c r="G56" i="96"/>
  <c r="J56" i="96" s="1"/>
  <c r="G34" i="96"/>
  <c r="J34" i="96" s="1"/>
  <c r="G122" i="96"/>
  <c r="J122" i="96" s="1"/>
  <c r="G110" i="99"/>
  <c r="J110" i="99" s="1"/>
  <c r="G36" i="96"/>
  <c r="J36" i="96" s="1"/>
  <c r="G165" i="96"/>
  <c r="J165" i="96" s="1"/>
  <c r="G37" i="96"/>
  <c r="J37" i="96" s="1"/>
  <c r="G43" i="96"/>
  <c r="J43" i="96" s="1"/>
  <c r="G42" i="96"/>
  <c r="J42" i="96" s="1"/>
  <c r="G33" i="96"/>
  <c r="J33" i="96" s="1"/>
  <c r="G112" i="99"/>
  <c r="J112" i="99" s="1"/>
  <c r="G20" i="99"/>
  <c r="J20" i="99" s="1"/>
  <c r="G66" i="98"/>
  <c r="J66" i="98" s="1"/>
  <c r="E66" i="99" s="1"/>
  <c r="G77" i="98"/>
  <c r="J77" i="98" s="1"/>
  <c r="E77" i="99" s="1"/>
  <c r="G21" i="98"/>
  <c r="J21" i="98" s="1"/>
  <c r="E21" i="99" s="1"/>
  <c r="G93" i="98"/>
  <c r="J93" i="98" s="1"/>
  <c r="E93" i="99" s="1"/>
  <c r="G74" i="98"/>
  <c r="J74" i="98" s="1"/>
  <c r="E74" i="99" s="1"/>
  <c r="G98" i="98"/>
  <c r="J98" i="98" s="1"/>
  <c r="E98" i="99" s="1"/>
  <c r="G99" i="98"/>
  <c r="J99" i="98" s="1"/>
  <c r="E99" i="99" s="1"/>
  <c r="G16" i="94"/>
  <c r="J16" i="94" s="1"/>
  <c r="E16" i="95" s="1"/>
  <c r="G14" i="94"/>
  <c r="J14" i="94" s="1"/>
  <c r="E14" i="95" s="1"/>
  <c r="G17" i="94"/>
  <c r="J17" i="94" s="1"/>
  <c r="E17" i="95" s="1"/>
  <c r="G7" i="94"/>
  <c r="J7" i="94" s="1"/>
  <c r="E7" i="95" s="1"/>
  <c r="G8" i="94"/>
  <c r="J8" i="94" s="1"/>
  <c r="E8" i="95" s="1"/>
  <c r="G15" i="94"/>
  <c r="J15" i="94" s="1"/>
  <c r="E15" i="95" s="1"/>
  <c r="G18" i="94"/>
  <c r="J18" i="94" s="1"/>
  <c r="E18" i="95" s="1"/>
  <c r="G6" i="94"/>
  <c r="J6" i="94" s="1"/>
  <c r="E6" i="95" s="1"/>
  <c r="G13" i="94"/>
  <c r="J13" i="94" s="1"/>
  <c r="E13" i="95" s="1"/>
  <c r="G82" i="94"/>
  <c r="J82" i="94" s="1"/>
  <c r="E82" i="95" s="1"/>
  <c r="G261" i="94"/>
  <c r="J261" i="94" s="1"/>
  <c r="G131" i="92"/>
  <c r="J131" i="92" s="1"/>
  <c r="G134" i="92"/>
  <c r="J134" i="92" s="1"/>
  <c r="G214" i="95"/>
  <c r="J214" i="95" s="1"/>
  <c r="E214" i="96" s="1"/>
  <c r="G5" i="81"/>
  <c r="J5" i="81" s="1"/>
  <c r="E5" i="82" s="1"/>
  <c r="G186" i="96"/>
  <c r="J186" i="96" s="1"/>
  <c r="E186" i="97" s="1"/>
  <c r="G267" i="96"/>
  <c r="J267" i="96" s="1"/>
  <c r="G262" i="96"/>
  <c r="J262" i="96" s="1"/>
  <c r="G104" i="96"/>
  <c r="J104" i="96" s="1"/>
  <c r="E104" i="97" s="1"/>
  <c r="G233" i="96"/>
  <c r="J233" i="96" s="1"/>
  <c r="E233" i="97" s="1"/>
  <c r="G263" i="96"/>
  <c r="J263" i="96" s="1"/>
  <c r="G191" i="96"/>
  <c r="J191" i="96" s="1"/>
  <c r="E191" i="97" s="1"/>
  <c r="G190" i="96"/>
  <c r="J190" i="96" s="1"/>
  <c r="E190" i="97" s="1"/>
  <c r="G132" i="95"/>
  <c r="J132" i="95" s="1"/>
  <c r="E132" i="96" s="1"/>
  <c r="G135" i="95"/>
  <c r="J135" i="95" s="1"/>
  <c r="E135" i="96" s="1"/>
  <c r="G133" i="94"/>
  <c r="J133" i="94" s="1"/>
  <c r="E133" i="95" s="1"/>
  <c r="G136" i="94"/>
  <c r="J136" i="94" s="1"/>
  <c r="E136" i="95" s="1"/>
  <c r="E86" i="97" l="1"/>
  <c r="G86" i="97" s="1"/>
  <c r="J86" i="97" s="1"/>
  <c r="E86" i="98" s="1"/>
  <c r="G86" i="98" s="1"/>
  <c r="J86" i="98" s="1"/>
  <c r="G88" i="97"/>
  <c r="J88" i="97" s="1"/>
  <c r="E88" i="98" s="1"/>
  <c r="E87" i="97"/>
  <c r="E122" i="97"/>
  <c r="G122" i="97" s="1"/>
  <c r="J122" i="97" s="1"/>
  <c r="E122" i="98" s="1"/>
  <c r="G122" i="98" s="1"/>
  <c r="J122" i="98" s="1"/>
  <c r="E122" i="99" s="1"/>
  <c r="E33" i="97"/>
  <c r="G33" i="97" s="1"/>
  <c r="J33" i="97" s="1"/>
  <c r="E33" i="98" s="1"/>
  <c r="G33" i="98" s="1"/>
  <c r="J33" i="98" s="1"/>
  <c r="E33" i="99" s="1"/>
  <c r="E34" i="97"/>
  <c r="G34" i="97" s="1"/>
  <c r="J34" i="97" s="1"/>
  <c r="E34" i="98" s="1"/>
  <c r="G34" i="98" s="1"/>
  <c r="J34" i="98" s="1"/>
  <c r="E34" i="99" s="1"/>
  <c r="E58" i="97"/>
  <c r="G58" i="97" s="1"/>
  <c r="J58" i="97" s="1"/>
  <c r="E58" i="98" s="1"/>
  <c r="G58" i="98" s="1"/>
  <c r="J58" i="98" s="1"/>
  <c r="E58" i="99" s="1"/>
  <c r="E27" i="97"/>
  <c r="G27" i="97" s="1"/>
  <c r="J27" i="97" s="1"/>
  <c r="E27" i="98" s="1"/>
  <c r="G27" i="98" s="1"/>
  <c r="J27" i="98" s="1"/>
  <c r="E27" i="99" s="1"/>
  <c r="E30" i="97"/>
  <c r="G30" i="97" s="1"/>
  <c r="J30" i="97" s="1"/>
  <c r="E30" i="98" s="1"/>
  <c r="G30" i="98" s="1"/>
  <c r="J30" i="98" s="1"/>
  <c r="E30" i="99" s="1"/>
  <c r="E221" i="97"/>
  <c r="G221" i="97" s="1"/>
  <c r="J221" i="97" s="1"/>
  <c r="E221" i="98" s="1"/>
  <c r="G221" i="98" s="1"/>
  <c r="J221" i="98" s="1"/>
  <c r="E221" i="99" s="1"/>
  <c r="E32" i="97"/>
  <c r="G32" i="97" s="1"/>
  <c r="J32" i="97" s="1"/>
  <c r="E32" i="98" s="1"/>
  <c r="G32" i="98" s="1"/>
  <c r="J32" i="98" s="1"/>
  <c r="E32" i="99" s="1"/>
  <c r="E42" i="97"/>
  <c r="G42" i="97" s="1"/>
  <c r="J42" i="97" s="1"/>
  <c r="E42" i="98" s="1"/>
  <c r="G42" i="98" s="1"/>
  <c r="J42" i="98" s="1"/>
  <c r="E42" i="99" s="1"/>
  <c r="G56" i="97"/>
  <c r="J56" i="97" s="1"/>
  <c r="E56" i="98" s="1"/>
  <c r="E56" i="97"/>
  <c r="E41" i="97"/>
  <c r="G41" i="97" s="1"/>
  <c r="J41" i="97" s="1"/>
  <c r="E41" i="98" s="1"/>
  <c r="G41" i="98" s="1"/>
  <c r="J41" i="98" s="1"/>
  <c r="E41" i="99" s="1"/>
  <c r="E117" i="100"/>
  <c r="G117" i="100" s="1"/>
  <c r="J117" i="100" s="1"/>
  <c r="E117" i="101" s="1"/>
  <c r="G117" i="101" s="1"/>
  <c r="J117" i="101" s="1"/>
  <c r="E57" i="97"/>
  <c r="G57" i="97" s="1"/>
  <c r="J57" i="97" s="1"/>
  <c r="E57" i="98" s="1"/>
  <c r="G57" i="98" s="1"/>
  <c r="J57" i="98" s="1"/>
  <c r="E57" i="99" s="1"/>
  <c r="E97" i="100"/>
  <c r="G97" i="100" s="1"/>
  <c r="J97" i="100" s="1"/>
  <c r="E97" i="101" s="1"/>
  <c r="G97" i="101" s="1"/>
  <c r="J97" i="101" s="1"/>
  <c r="E112" i="100"/>
  <c r="G112" i="100" s="1"/>
  <c r="J112" i="100" s="1"/>
  <c r="E112" i="101" s="1"/>
  <c r="G112" i="101" s="1"/>
  <c r="J112" i="101" s="1"/>
  <c r="E230" i="97"/>
  <c r="G230" i="97" s="1"/>
  <c r="J230" i="97" s="1"/>
  <c r="E230" i="98" s="1"/>
  <c r="G230" i="98" s="1"/>
  <c r="J230" i="98" s="1"/>
  <c r="E43" i="97"/>
  <c r="G43" i="97" s="1"/>
  <c r="J43" i="97" s="1"/>
  <c r="E43" i="98" s="1"/>
  <c r="G43" i="98" s="1"/>
  <c r="J43" i="98" s="1"/>
  <c r="E43" i="99" s="1"/>
  <c r="E55" i="97"/>
  <c r="G55" i="97" s="1"/>
  <c r="J55" i="97" s="1"/>
  <c r="E55" i="98" s="1"/>
  <c r="G55" i="98" s="1"/>
  <c r="J55" i="98" s="1"/>
  <c r="E55" i="99" s="1"/>
  <c r="E107" i="100"/>
  <c r="G107" i="100" s="1"/>
  <c r="J107" i="100" s="1"/>
  <c r="E107" i="101" s="1"/>
  <c r="G107" i="101" s="1"/>
  <c r="J107" i="101" s="1"/>
  <c r="E28" i="97"/>
  <c r="G28" i="97" s="1"/>
  <c r="J28" i="97" s="1"/>
  <c r="E28" i="98" s="1"/>
  <c r="G28" i="98" s="1"/>
  <c r="J28" i="98" s="1"/>
  <c r="E28" i="99" s="1"/>
  <c r="E59" i="97"/>
  <c r="G59" i="97" s="1"/>
  <c r="J59" i="97" s="1"/>
  <c r="E59" i="98" s="1"/>
  <c r="G59" i="98" s="1"/>
  <c r="J59" i="98" s="1"/>
  <c r="E59" i="99" s="1"/>
  <c r="E96" i="97"/>
  <c r="G96" i="97" s="1"/>
  <c r="J96" i="97" s="1"/>
  <c r="E96" i="98" s="1"/>
  <c r="G96" i="98" s="1"/>
  <c r="J96" i="98" s="1"/>
  <c r="E96" i="99" s="1"/>
  <c r="E37" i="97"/>
  <c r="G37" i="97" s="1"/>
  <c r="J37" i="97" s="1"/>
  <c r="E37" i="98" s="1"/>
  <c r="G37" i="98" s="1"/>
  <c r="J37" i="98" s="1"/>
  <c r="E37" i="99" s="1"/>
  <c r="E46" i="97"/>
  <c r="G46" i="97" s="1"/>
  <c r="J46" i="97" s="1"/>
  <c r="E46" i="98" s="1"/>
  <c r="G46" i="98" s="1"/>
  <c r="J46" i="98" s="1"/>
  <c r="E46" i="99" s="1"/>
  <c r="E115" i="100"/>
  <c r="G115" i="100" s="1"/>
  <c r="J115" i="100" s="1"/>
  <c r="E115" i="101" s="1"/>
  <c r="G115" i="101" s="1"/>
  <c r="J115" i="101" s="1"/>
  <c r="E54" i="97"/>
  <c r="G54" i="97" s="1"/>
  <c r="J54" i="97" s="1"/>
  <c r="E54" i="98" s="1"/>
  <c r="G54" i="98" s="1"/>
  <c r="J54" i="98" s="1"/>
  <c r="E54" i="99" s="1"/>
  <c r="E111" i="100"/>
  <c r="G111" i="100" s="1"/>
  <c r="J111" i="100" s="1"/>
  <c r="E111" i="101" s="1"/>
  <c r="G111" i="101" s="1"/>
  <c r="J111" i="101" s="1"/>
  <c r="G235" i="98"/>
  <c r="J235" i="98" s="1"/>
  <c r="E235" i="99" s="1"/>
  <c r="E227" i="98"/>
  <c r="G227" i="98" s="1"/>
  <c r="J227" i="98" s="1"/>
  <c r="E161" i="97"/>
  <c r="G161" i="97" s="1"/>
  <c r="J161" i="97" s="1"/>
  <c r="E161" i="98" s="1"/>
  <c r="G161" i="98" s="1"/>
  <c r="J161" i="98" s="1"/>
  <c r="E161" i="99" s="1"/>
  <c r="E165" i="97"/>
  <c r="G165" i="97" s="1"/>
  <c r="J165" i="97" s="1"/>
  <c r="E165" i="98" s="1"/>
  <c r="G165" i="98" s="1"/>
  <c r="J165" i="98" s="1"/>
  <c r="E165" i="99" s="1"/>
  <c r="E116" i="100"/>
  <c r="G116" i="100" s="1"/>
  <c r="J116" i="100" s="1"/>
  <c r="E116" i="101" s="1"/>
  <c r="G116" i="101" s="1"/>
  <c r="J116" i="101" s="1"/>
  <c r="E52" i="97"/>
  <c r="G52" i="97" s="1"/>
  <c r="J52" i="97" s="1"/>
  <c r="E52" i="98" s="1"/>
  <c r="G52" i="98" s="1"/>
  <c r="J52" i="98" s="1"/>
  <c r="E52" i="99" s="1"/>
  <c r="E31" i="97"/>
  <c r="G31" i="97" s="1"/>
  <c r="J31" i="97" s="1"/>
  <c r="E31" i="98" s="1"/>
  <c r="G31" i="98" s="1"/>
  <c r="J31" i="98" s="1"/>
  <c r="E31" i="99" s="1"/>
  <c r="E40" i="97"/>
  <c r="G40" i="97" s="1"/>
  <c r="J40" i="97" s="1"/>
  <c r="E40" i="98" s="1"/>
  <c r="G40" i="98" s="1"/>
  <c r="J40" i="98" s="1"/>
  <c r="E40" i="99" s="1"/>
  <c r="E36" i="97"/>
  <c r="G36" i="97" s="1"/>
  <c r="J36" i="97" s="1"/>
  <c r="E36" i="98" s="1"/>
  <c r="G36" i="98" s="1"/>
  <c r="J36" i="98" s="1"/>
  <c r="E36" i="99" s="1"/>
  <c r="G29" i="97"/>
  <c r="J29" i="97" s="1"/>
  <c r="E29" i="98" s="1"/>
  <c r="G29" i="98" s="1"/>
  <c r="J29" i="98" s="1"/>
  <c r="E29" i="99" s="1"/>
  <c r="E29" i="97"/>
  <c r="E38" i="97"/>
  <c r="G38" i="97" s="1"/>
  <c r="J38" i="97" s="1"/>
  <c r="E38" i="98" s="1"/>
  <c r="G38" i="98" s="1"/>
  <c r="J38" i="98" s="1"/>
  <c r="E38" i="99" s="1"/>
  <c r="E48" i="97"/>
  <c r="G48" i="97" s="1"/>
  <c r="J48" i="97" s="1"/>
  <c r="E48" i="98" s="1"/>
  <c r="G48" i="98" s="1"/>
  <c r="J48" i="98" s="1"/>
  <c r="E48" i="99" s="1"/>
  <c r="E53" i="97"/>
  <c r="G53" i="97" s="1"/>
  <c r="J53" i="97" s="1"/>
  <c r="E53" i="98" s="1"/>
  <c r="G53" i="98" s="1"/>
  <c r="J53" i="98" s="1"/>
  <c r="E53" i="99" s="1"/>
  <c r="E119" i="97"/>
  <c r="G119" i="97" s="1"/>
  <c r="J119" i="97" s="1"/>
  <c r="E119" i="98" s="1"/>
  <c r="G119" i="98" s="1"/>
  <c r="J119" i="98" s="1"/>
  <c r="E119" i="99" s="1"/>
  <c r="E20" i="100"/>
  <c r="G20" i="100" s="1"/>
  <c r="J20" i="100" s="1"/>
  <c r="E20" i="101" s="1"/>
  <c r="G20" i="101" s="1"/>
  <c r="J20" i="101" s="1"/>
  <c r="E110" i="100"/>
  <c r="G110" i="100" s="1"/>
  <c r="J110" i="100" s="1"/>
  <c r="E110" i="101" s="1"/>
  <c r="G110" i="101" s="1"/>
  <c r="J110" i="101" s="1"/>
  <c r="E47" i="97"/>
  <c r="G47" i="97" s="1"/>
  <c r="J47" i="97" s="1"/>
  <c r="E47" i="98" s="1"/>
  <c r="G47" i="98" s="1"/>
  <c r="J47" i="98" s="1"/>
  <c r="E47" i="99" s="1"/>
  <c r="G50" i="97"/>
  <c r="J50" i="97" s="1"/>
  <c r="E50" i="98" s="1"/>
  <c r="G50" i="98" s="1"/>
  <c r="J50" i="98" s="1"/>
  <c r="E50" i="99" s="1"/>
  <c r="E50" i="97"/>
  <c r="E108" i="100"/>
  <c r="G108" i="100" s="1"/>
  <c r="J108" i="100" s="1"/>
  <c r="E108" i="101" s="1"/>
  <c r="G108" i="101" s="1"/>
  <c r="J108" i="101" s="1"/>
  <c r="E44" i="97"/>
  <c r="G44" i="97" s="1"/>
  <c r="J44" i="97" s="1"/>
  <c r="E44" i="98" s="1"/>
  <c r="G44" i="98" s="1"/>
  <c r="J44" i="98" s="1"/>
  <c r="E44" i="99" s="1"/>
  <c r="G87" i="97"/>
  <c r="J87" i="97" s="1"/>
  <c r="G238" i="97"/>
  <c r="J238" i="97" s="1"/>
  <c r="E238" i="98" s="1"/>
  <c r="G238" i="98" s="1"/>
  <c r="J238" i="98" s="1"/>
  <c r="E238" i="99" s="1"/>
  <c r="G234" i="95"/>
  <c r="J234" i="95" s="1"/>
  <c r="E234" i="96" s="1"/>
  <c r="G242" i="96"/>
  <c r="J242" i="96" s="1"/>
  <c r="E242" i="97" s="1"/>
  <c r="G240" i="105"/>
  <c r="J240" i="105" s="1"/>
  <c r="G268" i="105"/>
  <c r="J268" i="105" s="1"/>
  <c r="G232" i="105"/>
  <c r="J232" i="105" s="1"/>
  <c r="G228" i="97"/>
  <c r="J228" i="97" s="1"/>
  <c r="E228" i="98" s="1"/>
  <c r="G236" i="97"/>
  <c r="J236" i="97" s="1"/>
  <c r="E236" i="98" s="1"/>
  <c r="G260" i="96"/>
  <c r="J260" i="96" s="1"/>
  <c r="G173" i="95"/>
  <c r="J173" i="95" s="1"/>
  <c r="E173" i="96" s="1"/>
  <c r="G174" i="95"/>
  <c r="J174" i="95" s="1"/>
  <c r="E174" i="96" s="1"/>
  <c r="G102" i="95"/>
  <c r="J102" i="95" s="1"/>
  <c r="E102" i="96" s="1"/>
  <c r="G62" i="99"/>
  <c r="J62" i="99" s="1"/>
  <c r="G23" i="99"/>
  <c r="J23" i="99" s="1"/>
  <c r="G85" i="99"/>
  <c r="J85" i="99" s="1"/>
  <c r="G98" i="99"/>
  <c r="J98" i="99" s="1"/>
  <c r="G143" i="99"/>
  <c r="J143" i="99" s="1"/>
  <c r="G26" i="99"/>
  <c r="J26" i="99" s="1"/>
  <c r="G101" i="99"/>
  <c r="J101" i="99" s="1"/>
  <c r="G92" i="99"/>
  <c r="J92" i="99" s="1"/>
  <c r="G170" i="99"/>
  <c r="J170" i="99" s="1"/>
  <c r="G166" i="99"/>
  <c r="J166" i="99" s="1"/>
  <c r="G24" i="99"/>
  <c r="J24" i="99" s="1"/>
  <c r="G61" i="99"/>
  <c r="J61" i="99" s="1"/>
  <c r="G176" i="99"/>
  <c r="J176" i="99" s="1"/>
  <c r="G138" i="99"/>
  <c r="J138" i="99" s="1"/>
  <c r="G144" i="99"/>
  <c r="J144" i="99" s="1"/>
  <c r="G22" i="99"/>
  <c r="J22" i="99" s="1"/>
  <c r="G25" i="99"/>
  <c r="J25" i="99" s="1"/>
  <c r="G163" i="99"/>
  <c r="J163" i="99" s="1"/>
  <c r="G79" i="99"/>
  <c r="J79" i="99" s="1"/>
  <c r="G100" i="99"/>
  <c r="J100" i="99" s="1"/>
  <c r="G180" i="99"/>
  <c r="J180" i="99" s="1"/>
  <c r="G72" i="99"/>
  <c r="J72" i="99" s="1"/>
  <c r="G185" i="99"/>
  <c r="J185" i="99" s="1"/>
  <c r="G139" i="99"/>
  <c r="J139" i="99" s="1"/>
  <c r="G159" i="99"/>
  <c r="J159" i="99" s="1"/>
  <c r="G146" i="99"/>
  <c r="J146" i="99" s="1"/>
  <c r="G142" i="99"/>
  <c r="J142" i="99" s="1"/>
  <c r="G215" i="99"/>
  <c r="J215" i="99" s="1"/>
  <c r="G158" i="99"/>
  <c r="J158" i="99" s="1"/>
  <c r="G145" i="99"/>
  <c r="J145" i="99" s="1"/>
  <c r="G222" i="99"/>
  <c r="J222" i="99" s="1"/>
  <c r="G220" i="99"/>
  <c r="J220" i="99" s="1"/>
  <c r="G130" i="99"/>
  <c r="J130" i="99" s="1"/>
  <c r="G184" i="99"/>
  <c r="J184" i="99" s="1"/>
  <c r="G65" i="99"/>
  <c r="J65" i="99" s="1"/>
  <c r="G224" i="99"/>
  <c r="J224" i="99" s="1"/>
  <c r="E224" i="100" s="1"/>
  <c r="G164" i="99"/>
  <c r="J164" i="99" s="1"/>
  <c r="G167" i="99"/>
  <c r="J167" i="99" s="1"/>
  <c r="G162" i="99"/>
  <c r="J162" i="99" s="1"/>
  <c r="G67" i="99"/>
  <c r="J67" i="99" s="1"/>
  <c r="G121" i="99"/>
  <c r="J121" i="99" s="1"/>
  <c r="G154" i="99"/>
  <c r="J154" i="99" s="1"/>
  <c r="G120" i="99"/>
  <c r="J120" i="99" s="1"/>
  <c r="G141" i="99"/>
  <c r="J141" i="99" s="1"/>
  <c r="G168" i="99"/>
  <c r="J168" i="99" s="1"/>
  <c r="G69" i="99"/>
  <c r="J69" i="99" s="1"/>
  <c r="G172" i="99"/>
  <c r="J172" i="99" s="1"/>
  <c r="G223" i="99"/>
  <c r="J223" i="99" s="1"/>
  <c r="G225" i="99"/>
  <c r="J225" i="99" s="1"/>
  <c r="E225" i="100" s="1"/>
  <c r="G123" i="99"/>
  <c r="J123" i="99" s="1"/>
  <c r="G89" i="99"/>
  <c r="J89" i="99" s="1"/>
  <c r="G118" i="99"/>
  <c r="J118" i="99" s="1"/>
  <c r="G90" i="99"/>
  <c r="J90" i="99" s="1"/>
  <c r="G91" i="99"/>
  <c r="J91" i="99" s="1"/>
  <c r="G214" i="96"/>
  <c r="J214" i="96" s="1"/>
  <c r="G171" i="99"/>
  <c r="J171" i="99" s="1"/>
  <c r="G68" i="99"/>
  <c r="J68" i="99" s="1"/>
  <c r="G64" i="99"/>
  <c r="J64" i="99" s="1"/>
  <c r="G183" i="99"/>
  <c r="J183" i="99" s="1"/>
  <c r="G106" i="99"/>
  <c r="J106" i="99" s="1"/>
  <c r="G66" i="99"/>
  <c r="J66" i="99" s="1"/>
  <c r="G137" i="99"/>
  <c r="J137" i="99" s="1"/>
  <c r="G81" i="99"/>
  <c r="J81" i="99" s="1"/>
  <c r="G179" i="99"/>
  <c r="J179" i="99" s="1"/>
  <c r="G99" i="99"/>
  <c r="J99" i="99" s="1"/>
  <c r="G78" i="99"/>
  <c r="J78" i="99" s="1"/>
  <c r="G192" i="99"/>
  <c r="J192" i="99" s="1"/>
  <c r="G160" i="99"/>
  <c r="J160" i="99" s="1"/>
  <c r="G95" i="99"/>
  <c r="J95" i="99" s="1"/>
  <c r="G140" i="99"/>
  <c r="J140" i="99" s="1"/>
  <c r="G80" i="99"/>
  <c r="J80" i="99" s="1"/>
  <c r="G19" i="99"/>
  <c r="J19" i="99" s="1"/>
  <c r="G21" i="99"/>
  <c r="J21" i="99" s="1"/>
  <c r="G93" i="99"/>
  <c r="J93" i="99" s="1"/>
  <c r="G77" i="99"/>
  <c r="J77" i="99" s="1"/>
  <c r="G74" i="99"/>
  <c r="J74" i="99" s="1"/>
  <c r="G189" i="90"/>
  <c r="J189" i="90" s="1"/>
  <c r="G189" i="91"/>
  <c r="J189" i="91" s="1"/>
  <c r="G189" i="93"/>
  <c r="J189" i="93" s="1"/>
  <c r="G189" i="94"/>
  <c r="J189" i="94" s="1"/>
  <c r="E189" i="95" s="1"/>
  <c r="G189" i="95" s="1"/>
  <c r="J189" i="95" s="1"/>
  <c r="E189" i="96" s="1"/>
  <c r="G189" i="96" s="1"/>
  <c r="J189" i="96" s="1"/>
  <c r="E189" i="97" s="1"/>
  <c r="G189" i="97" s="1"/>
  <c r="J189" i="97" s="1"/>
  <c r="E189" i="98" s="1"/>
  <c r="G189" i="81"/>
  <c r="J189" i="81" s="1"/>
  <c r="E189" i="82" s="1"/>
  <c r="G189" i="82" s="1"/>
  <c r="J189" i="82" s="1"/>
  <c r="E189" i="83" s="1"/>
  <c r="G189" i="83" s="1"/>
  <c r="J189" i="83" s="1"/>
  <c r="E189" i="84" s="1"/>
  <c r="G189" i="84" s="1"/>
  <c r="J189" i="84" s="1"/>
  <c r="E189" i="85" s="1"/>
  <c r="G189" i="85" s="1"/>
  <c r="J189" i="85" s="1"/>
  <c r="G189" i="89"/>
  <c r="J189" i="89" s="1"/>
  <c r="G189" i="74"/>
  <c r="J189" i="74" s="1"/>
  <c r="G189" i="92"/>
  <c r="J189" i="92" s="1"/>
  <c r="G187" i="90"/>
  <c r="J187" i="90" s="1"/>
  <c r="G187" i="93"/>
  <c r="J187" i="93" s="1"/>
  <c r="G187" i="74"/>
  <c r="J187" i="74" s="1"/>
  <c r="G187" i="92"/>
  <c r="J187" i="92" s="1"/>
  <c r="G187" i="81"/>
  <c r="J187" i="81" s="1"/>
  <c r="E187" i="82" s="1"/>
  <c r="G187" i="82" s="1"/>
  <c r="J187" i="82" s="1"/>
  <c r="E187" i="83" s="1"/>
  <c r="G187" i="83" s="1"/>
  <c r="J187" i="83" s="1"/>
  <c r="E187" i="84" s="1"/>
  <c r="G187" i="84" s="1"/>
  <c r="J187" i="84" s="1"/>
  <c r="E187" i="85" s="1"/>
  <c r="G187" i="85" s="1"/>
  <c r="J187" i="85" s="1"/>
  <c r="G187" i="89"/>
  <c r="J187" i="89" s="1"/>
  <c r="G187" i="94"/>
  <c r="J187" i="94" s="1"/>
  <c r="E187" i="95" s="1"/>
  <c r="G187" i="95" s="1"/>
  <c r="J187" i="95" s="1"/>
  <c r="E187" i="96" s="1"/>
  <c r="G187" i="96" s="1"/>
  <c r="J187" i="96" s="1"/>
  <c r="G187" i="91"/>
  <c r="J187" i="91" s="1"/>
  <c r="G105" i="91"/>
  <c r="J105" i="91" s="1"/>
  <c r="G105" i="74"/>
  <c r="J105" i="74" s="1"/>
  <c r="G105" i="77" s="1"/>
  <c r="J105" i="77" s="1"/>
  <c r="G105" i="92"/>
  <c r="J105" i="92" s="1"/>
  <c r="G105" i="93"/>
  <c r="J105" i="93" s="1"/>
  <c r="G105" i="94"/>
  <c r="J105" i="94" s="1"/>
  <c r="E105" i="95" s="1"/>
  <c r="G105" i="95" s="1"/>
  <c r="G105" i="90"/>
  <c r="J105" i="90" s="1"/>
  <c r="G266" i="97"/>
  <c r="J266" i="97" s="1"/>
  <c r="G105" i="81"/>
  <c r="J105" i="81" s="1"/>
  <c r="E105" i="82" s="1"/>
  <c r="G105" i="82" s="1"/>
  <c r="J105" i="82" s="1"/>
  <c r="E105" i="83" s="1"/>
  <c r="G105" i="83" s="1"/>
  <c r="J105" i="83" s="1"/>
  <c r="E105" i="84" s="1"/>
  <c r="G105" i="84" s="1"/>
  <c r="J105" i="84" s="1"/>
  <c r="E105" i="85" s="1"/>
  <c r="G105" i="85" s="1"/>
  <c r="J105" i="85" s="1"/>
  <c r="G105" i="89"/>
  <c r="J105" i="89" s="1"/>
  <c r="G49" i="98"/>
  <c r="J49" i="98" s="1"/>
  <c r="E49" i="99" s="1"/>
  <c r="G51" i="98"/>
  <c r="J51" i="98" s="1"/>
  <c r="E51" i="99" s="1"/>
  <c r="G56" i="98"/>
  <c r="J56" i="98" s="1"/>
  <c r="E56" i="99" s="1"/>
  <c r="G7" i="95"/>
  <c r="J7" i="95" s="1"/>
  <c r="E7" i="96" s="1"/>
  <c r="G17" i="95"/>
  <c r="J17" i="95" s="1"/>
  <c r="E17" i="96" s="1"/>
  <c r="G6" i="95"/>
  <c r="G18" i="95"/>
  <c r="J18" i="95" s="1"/>
  <c r="E18" i="96" s="1"/>
  <c r="G8" i="95"/>
  <c r="J8" i="95" s="1"/>
  <c r="E8" i="96" s="1"/>
  <c r="G16" i="95"/>
  <c r="J16" i="95" s="1"/>
  <c r="E16" i="96" s="1"/>
  <c r="G13" i="95"/>
  <c r="J13" i="95" s="1"/>
  <c r="E13" i="96" s="1"/>
  <c r="G15" i="95"/>
  <c r="J15" i="95" s="1"/>
  <c r="E15" i="96" s="1"/>
  <c r="G14" i="95"/>
  <c r="J14" i="95" s="1"/>
  <c r="E14" i="96" s="1"/>
  <c r="G131" i="93"/>
  <c r="J131" i="93" s="1"/>
  <c r="G134" i="93"/>
  <c r="J134" i="93" s="1"/>
  <c r="G265" i="95"/>
  <c r="J265" i="95" s="1"/>
  <c r="G103" i="95"/>
  <c r="J103" i="95" s="1"/>
  <c r="E103" i="96" s="1"/>
  <c r="G82" i="95"/>
  <c r="J82" i="95" s="1"/>
  <c r="E82" i="96" s="1"/>
  <c r="G219" i="77"/>
  <c r="J219" i="77" s="1"/>
  <c r="G5" i="82"/>
  <c r="J5" i="82" s="1"/>
  <c r="E5" i="83" s="1"/>
  <c r="G186" i="97"/>
  <c r="J186" i="97" s="1"/>
  <c r="E186" i="98" s="1"/>
  <c r="G233" i="97"/>
  <c r="J233" i="97" s="1"/>
  <c r="E233" i="98" s="1"/>
  <c r="G262" i="97"/>
  <c r="J262" i="97" s="1"/>
  <c r="G104" i="97"/>
  <c r="J104" i="97" s="1"/>
  <c r="E104" i="98" s="1"/>
  <c r="G191" i="97"/>
  <c r="J191" i="97" s="1"/>
  <c r="E191" i="98" s="1"/>
  <c r="G190" i="97"/>
  <c r="J190" i="97" s="1"/>
  <c r="E190" i="98" s="1"/>
  <c r="G133" i="95"/>
  <c r="J133" i="95" s="1"/>
  <c r="E133" i="96" s="1"/>
  <c r="G136" i="95"/>
  <c r="J136" i="95" s="1"/>
  <c r="E136" i="96" s="1"/>
  <c r="G132" i="96"/>
  <c r="J132" i="96" s="1"/>
  <c r="E132" i="97" s="1"/>
  <c r="G135" i="96"/>
  <c r="J135" i="96" s="1"/>
  <c r="E135" i="97" s="1"/>
  <c r="G20" i="106"/>
  <c r="J20" i="106" s="1"/>
  <c r="E107" i="102" l="1"/>
  <c r="G107" i="102" s="1"/>
  <c r="J107" i="102" s="1"/>
  <c r="E107" i="103" s="1"/>
  <c r="G107" i="103" s="1"/>
  <c r="J107" i="103" s="1"/>
  <c r="E97" i="102"/>
  <c r="G97" i="102" s="1"/>
  <c r="J97" i="102" s="1"/>
  <c r="E97" i="103" s="1"/>
  <c r="G97" i="103" s="1"/>
  <c r="J97" i="103" s="1"/>
  <c r="E97" i="104" s="1"/>
  <c r="G97" i="104" s="1"/>
  <c r="J97" i="104" s="1"/>
  <c r="E97" i="105" s="1"/>
  <c r="E187" i="97"/>
  <c r="G187" i="97" s="1"/>
  <c r="J187" i="97" s="1"/>
  <c r="E187" i="98" s="1"/>
  <c r="G187" i="98" s="1"/>
  <c r="J187" i="98" s="1"/>
  <c r="E187" i="99" s="1"/>
  <c r="E108" i="102"/>
  <c r="G108" i="102" s="1"/>
  <c r="J108" i="102" s="1"/>
  <c r="E108" i="103" s="1"/>
  <c r="G108" i="103" s="1"/>
  <c r="J108" i="103" s="1"/>
  <c r="E20" i="102"/>
  <c r="G20" i="102" s="1"/>
  <c r="J20" i="102" s="1"/>
  <c r="E20" i="103" s="1"/>
  <c r="G20" i="103" s="1"/>
  <c r="J20" i="103" s="1"/>
  <c r="E20" i="104" s="1"/>
  <c r="G20" i="104" s="1"/>
  <c r="J20" i="104" s="1"/>
  <c r="E20" i="105" s="1"/>
  <c r="E117" i="102"/>
  <c r="G117" i="102" s="1"/>
  <c r="J117" i="102" s="1"/>
  <c r="E117" i="103" s="1"/>
  <c r="G117" i="103" s="1"/>
  <c r="J117" i="103" s="1"/>
  <c r="E111" i="102"/>
  <c r="G111" i="102" s="1"/>
  <c r="J111" i="102" s="1"/>
  <c r="E111" i="103" s="1"/>
  <c r="G111" i="103" s="1"/>
  <c r="J111" i="103" s="1"/>
  <c r="E115" i="102"/>
  <c r="G115" i="102" s="1"/>
  <c r="J115" i="102" s="1"/>
  <c r="E115" i="103" s="1"/>
  <c r="G115" i="103" s="1"/>
  <c r="J115" i="103" s="1"/>
  <c r="E110" i="102"/>
  <c r="G110" i="102" s="1"/>
  <c r="J110" i="102" s="1"/>
  <c r="E110" i="103" s="1"/>
  <c r="G110" i="103" s="1"/>
  <c r="J110" i="103" s="1"/>
  <c r="E116" i="102"/>
  <c r="G116" i="102" s="1"/>
  <c r="J116" i="102" s="1"/>
  <c r="E116" i="103" s="1"/>
  <c r="G116" i="103" s="1"/>
  <c r="J116" i="103" s="1"/>
  <c r="E112" i="102"/>
  <c r="G112" i="102" s="1"/>
  <c r="J112" i="102" s="1"/>
  <c r="E112" i="103" s="1"/>
  <c r="G112" i="103" s="1"/>
  <c r="J112" i="103" s="1"/>
  <c r="E86" i="99"/>
  <c r="G86" i="99" s="1"/>
  <c r="J86" i="99" s="1"/>
  <c r="E86" i="100" s="1"/>
  <c r="G86" i="100" s="1"/>
  <c r="J86" i="100" s="1"/>
  <c r="E86" i="101" s="1"/>
  <c r="E220" i="100"/>
  <c r="G220" i="100" s="1"/>
  <c r="J220" i="100" s="1"/>
  <c r="E220" i="101" s="1"/>
  <c r="G220" i="101" s="1"/>
  <c r="J220" i="101" s="1"/>
  <c r="E19" i="100"/>
  <c r="G19" i="100" s="1"/>
  <c r="J19" i="100" s="1"/>
  <c r="E19" i="101" s="1"/>
  <c r="G19" i="101" s="1"/>
  <c r="J19" i="101" s="1"/>
  <c r="E179" i="100"/>
  <c r="G179" i="100" s="1"/>
  <c r="J179" i="100" s="1"/>
  <c r="E179" i="101" s="1"/>
  <c r="G179" i="101" s="1"/>
  <c r="J179" i="101" s="1"/>
  <c r="E121" i="100"/>
  <c r="G121" i="100" s="1"/>
  <c r="J121" i="100" s="1"/>
  <c r="E121" i="101" s="1"/>
  <c r="G121" i="101" s="1"/>
  <c r="J121" i="101" s="1"/>
  <c r="E184" i="100"/>
  <c r="G184" i="100" s="1"/>
  <c r="J184" i="100" s="1"/>
  <c r="E184" i="101" s="1"/>
  <c r="G184" i="101" s="1"/>
  <c r="J184" i="101" s="1"/>
  <c r="E146" i="100"/>
  <c r="G146" i="100" s="1"/>
  <c r="J146" i="100" s="1"/>
  <c r="E146" i="101" s="1"/>
  <c r="G146" i="101" s="1"/>
  <c r="J146" i="101" s="1"/>
  <c r="E163" i="100"/>
  <c r="G163" i="100" s="1"/>
  <c r="J163" i="100" s="1"/>
  <c r="E163" i="101" s="1"/>
  <c r="G163" i="101" s="1"/>
  <c r="J163" i="101" s="1"/>
  <c r="E24" i="100"/>
  <c r="G24" i="100" s="1"/>
  <c r="J24" i="100" s="1"/>
  <c r="E24" i="101" s="1"/>
  <c r="G24" i="101" s="1"/>
  <c r="J24" i="101" s="1"/>
  <c r="E85" i="100"/>
  <c r="G85" i="100" s="1"/>
  <c r="J85" i="100" s="1"/>
  <c r="E85" i="101" s="1"/>
  <c r="G85" i="101" s="1"/>
  <c r="J85" i="101" s="1"/>
  <c r="E80" i="100"/>
  <c r="G80" i="100" s="1"/>
  <c r="J80" i="100" s="1"/>
  <c r="E80" i="101" s="1"/>
  <c r="G80" i="101" s="1"/>
  <c r="J80" i="101" s="1"/>
  <c r="E81" i="100"/>
  <c r="G81" i="100" s="1"/>
  <c r="J81" i="100" s="1"/>
  <c r="E81" i="101" s="1"/>
  <c r="G81" i="101" s="1"/>
  <c r="J81" i="101" s="1"/>
  <c r="E171" i="100"/>
  <c r="G171" i="100" s="1"/>
  <c r="J171" i="100" s="1"/>
  <c r="E171" i="101" s="1"/>
  <c r="G171" i="101" s="1"/>
  <c r="J171" i="101" s="1"/>
  <c r="E223" i="100"/>
  <c r="G223" i="100" s="1"/>
  <c r="J223" i="100" s="1"/>
  <c r="E223" i="101" s="1"/>
  <c r="G223" i="101" s="1"/>
  <c r="J223" i="101" s="1"/>
  <c r="E67" i="100"/>
  <c r="G67" i="100" s="1"/>
  <c r="J67" i="100" s="1"/>
  <c r="E67" i="101" s="1"/>
  <c r="G67" i="101" s="1"/>
  <c r="J67" i="101" s="1"/>
  <c r="E130" i="100"/>
  <c r="G130" i="100" s="1"/>
  <c r="J130" i="100" s="1"/>
  <c r="E130" i="101" s="1"/>
  <c r="G130" i="101" s="1"/>
  <c r="J130" i="101" s="1"/>
  <c r="E159" i="100"/>
  <c r="G159" i="100" s="1"/>
  <c r="J159" i="100" s="1"/>
  <c r="E159" i="101" s="1"/>
  <c r="G159" i="101" s="1"/>
  <c r="J159" i="101" s="1"/>
  <c r="E25" i="100"/>
  <c r="G25" i="100" s="1"/>
  <c r="J25" i="100" s="1"/>
  <c r="E25" i="101" s="1"/>
  <c r="G25" i="101" s="1"/>
  <c r="J25" i="101" s="1"/>
  <c r="E166" i="100"/>
  <c r="G166" i="100" s="1"/>
  <c r="J166" i="100" s="1"/>
  <c r="E166" i="101" s="1"/>
  <c r="G166" i="101" s="1"/>
  <c r="J166" i="101" s="1"/>
  <c r="E23" i="100"/>
  <c r="G23" i="100" s="1"/>
  <c r="J23" i="100" s="1"/>
  <c r="E23" i="101" s="1"/>
  <c r="G23" i="101" s="1"/>
  <c r="J23" i="101" s="1"/>
  <c r="G88" i="98"/>
  <c r="J88" i="98" s="1"/>
  <c r="E88" i="99" s="1"/>
  <c r="E87" i="98"/>
  <c r="G87" i="98" s="1"/>
  <c r="J87" i="98" s="1"/>
  <c r="E137" i="100"/>
  <c r="G137" i="100" s="1"/>
  <c r="J137" i="100" s="1"/>
  <c r="E137" i="101" s="1"/>
  <c r="G137" i="101" s="1"/>
  <c r="J137" i="101" s="1"/>
  <c r="E62" i="100"/>
  <c r="G62" i="100" s="1"/>
  <c r="J62" i="100" s="1"/>
  <c r="E62" i="101" s="1"/>
  <c r="G62" i="101" s="1"/>
  <c r="J62" i="101" s="1"/>
  <c r="E95" i="100"/>
  <c r="G95" i="100" s="1"/>
  <c r="J95" i="100" s="1"/>
  <c r="E95" i="101" s="1"/>
  <c r="G95" i="101" s="1"/>
  <c r="J95" i="101" s="1"/>
  <c r="E66" i="100"/>
  <c r="G66" i="100" s="1"/>
  <c r="J66" i="100" s="1"/>
  <c r="E66" i="101" s="1"/>
  <c r="G66" i="101" s="1"/>
  <c r="J66" i="101" s="1"/>
  <c r="E91" i="100"/>
  <c r="G91" i="100" s="1"/>
  <c r="J91" i="100" s="1"/>
  <c r="E91" i="101" s="1"/>
  <c r="G91" i="101" s="1"/>
  <c r="J91" i="101" s="1"/>
  <c r="E69" i="100"/>
  <c r="G69" i="100" s="1"/>
  <c r="J69" i="100" s="1"/>
  <c r="E69" i="101" s="1"/>
  <c r="G69" i="101" s="1"/>
  <c r="J69" i="101" s="1"/>
  <c r="E222" i="100"/>
  <c r="G222" i="100" s="1"/>
  <c r="J222" i="100" s="1"/>
  <c r="E222" i="101" s="1"/>
  <c r="G222" i="101" s="1"/>
  <c r="J222" i="101" s="1"/>
  <c r="E185" i="100"/>
  <c r="G185" i="100" s="1"/>
  <c r="J185" i="100" s="1"/>
  <c r="E185" i="101" s="1"/>
  <c r="G185" i="101" s="1"/>
  <c r="J185" i="101" s="1"/>
  <c r="E22" i="100"/>
  <c r="G22" i="100" s="1"/>
  <c r="J22" i="100" s="1"/>
  <c r="E22" i="101" s="1"/>
  <c r="G22" i="101" s="1"/>
  <c r="J22" i="101" s="1"/>
  <c r="E92" i="100"/>
  <c r="G92" i="100" s="1"/>
  <c r="J92" i="100" s="1"/>
  <c r="E92" i="101" s="1"/>
  <c r="G92" i="101" s="1"/>
  <c r="J92" i="101" s="1"/>
  <c r="E140" i="100"/>
  <c r="G140" i="100" s="1"/>
  <c r="J140" i="100" s="1"/>
  <c r="E140" i="101" s="1"/>
  <c r="G140" i="101" s="1"/>
  <c r="J140" i="101" s="1"/>
  <c r="E139" i="100"/>
  <c r="G139" i="100" s="1"/>
  <c r="J139" i="100" s="1"/>
  <c r="E139" i="101" s="1"/>
  <c r="G139" i="101" s="1"/>
  <c r="J139" i="101" s="1"/>
  <c r="E74" i="100"/>
  <c r="G74" i="100" s="1"/>
  <c r="J74" i="100" s="1"/>
  <c r="E74" i="101" s="1"/>
  <c r="G74" i="101" s="1"/>
  <c r="J74" i="101" s="1"/>
  <c r="E160" i="100"/>
  <c r="G160" i="100" s="1"/>
  <c r="J160" i="100" s="1"/>
  <c r="E160" i="101" s="1"/>
  <c r="G160" i="101" s="1"/>
  <c r="J160" i="101" s="1"/>
  <c r="E106" i="100"/>
  <c r="G106" i="100" s="1"/>
  <c r="J106" i="100" s="1"/>
  <c r="E106" i="101" s="1"/>
  <c r="G106" i="101" s="1"/>
  <c r="J106" i="101" s="1"/>
  <c r="E90" i="100"/>
  <c r="G90" i="100" s="1"/>
  <c r="J90" i="100" s="1"/>
  <c r="E90" i="101" s="1"/>
  <c r="G90" i="101" s="1"/>
  <c r="J90" i="101" s="1"/>
  <c r="E168" i="100"/>
  <c r="G168" i="100" s="1"/>
  <c r="J168" i="100" s="1"/>
  <c r="E168" i="101" s="1"/>
  <c r="G168" i="101" s="1"/>
  <c r="J168" i="101" s="1"/>
  <c r="E167" i="100"/>
  <c r="G167" i="100" s="1"/>
  <c r="J167" i="100" s="1"/>
  <c r="E167" i="101" s="1"/>
  <c r="G167" i="101" s="1"/>
  <c r="J167" i="101" s="1"/>
  <c r="E145" i="100"/>
  <c r="G145" i="100" s="1"/>
  <c r="J145" i="100" s="1"/>
  <c r="E145" i="101" s="1"/>
  <c r="G145" i="101" s="1"/>
  <c r="J145" i="101" s="1"/>
  <c r="E72" i="100"/>
  <c r="G72" i="100" s="1"/>
  <c r="J72" i="100" s="1"/>
  <c r="E72" i="101" s="1"/>
  <c r="G72" i="101" s="1"/>
  <c r="J72" i="101" s="1"/>
  <c r="E144" i="100"/>
  <c r="G144" i="100" s="1"/>
  <c r="J144" i="100" s="1"/>
  <c r="E144" i="101" s="1"/>
  <c r="G144" i="101" s="1"/>
  <c r="J144" i="101" s="1"/>
  <c r="E101" i="100"/>
  <c r="G101" i="100" s="1"/>
  <c r="J101" i="100" s="1"/>
  <c r="E101" i="101" s="1"/>
  <c r="G101" i="101" s="1"/>
  <c r="J101" i="101" s="1"/>
  <c r="G235" i="99"/>
  <c r="J235" i="99" s="1"/>
  <c r="E235" i="100" s="1"/>
  <c r="G235" i="100" s="1"/>
  <c r="J235" i="100" s="1"/>
  <c r="E235" i="101" s="1"/>
  <c r="E227" i="99"/>
  <c r="G227" i="99" s="1"/>
  <c r="J227" i="99" s="1"/>
  <c r="E227" i="100" s="1"/>
  <c r="E172" i="100"/>
  <c r="G172" i="100" s="1"/>
  <c r="J172" i="100" s="1"/>
  <c r="E172" i="101" s="1"/>
  <c r="G172" i="101" s="1"/>
  <c r="J172" i="101" s="1"/>
  <c r="E77" i="100"/>
  <c r="G77" i="100" s="1"/>
  <c r="J77" i="100" s="1"/>
  <c r="E77" i="101" s="1"/>
  <c r="G77" i="101" s="1"/>
  <c r="J77" i="101" s="1"/>
  <c r="E192" i="100"/>
  <c r="G192" i="100" s="1"/>
  <c r="J192" i="100" s="1"/>
  <c r="E192" i="101" s="1"/>
  <c r="G192" i="101" s="1"/>
  <c r="J192" i="101" s="1"/>
  <c r="E183" i="100"/>
  <c r="G183" i="100" s="1"/>
  <c r="J183" i="100" s="1"/>
  <c r="E183" i="101" s="1"/>
  <c r="G183" i="101" s="1"/>
  <c r="J183" i="101" s="1"/>
  <c r="E118" i="100"/>
  <c r="G118" i="100" s="1"/>
  <c r="J118" i="100" s="1"/>
  <c r="E118" i="101" s="1"/>
  <c r="G118" i="101" s="1"/>
  <c r="J118" i="101" s="1"/>
  <c r="E141" i="100"/>
  <c r="G141" i="100" s="1"/>
  <c r="J141" i="100" s="1"/>
  <c r="E141" i="101" s="1"/>
  <c r="G141" i="101" s="1"/>
  <c r="J141" i="101" s="1"/>
  <c r="E164" i="100"/>
  <c r="G164" i="100" s="1"/>
  <c r="J164" i="100" s="1"/>
  <c r="E164" i="101" s="1"/>
  <c r="G164" i="101" s="1"/>
  <c r="J164" i="101" s="1"/>
  <c r="E158" i="100"/>
  <c r="G158" i="100" s="1"/>
  <c r="J158" i="100" s="1"/>
  <c r="E158" i="101" s="1"/>
  <c r="G158" i="101" s="1"/>
  <c r="J158" i="101" s="1"/>
  <c r="E180" i="100"/>
  <c r="G180" i="100" s="1"/>
  <c r="J180" i="100" s="1"/>
  <c r="E180" i="101" s="1"/>
  <c r="G180" i="101" s="1"/>
  <c r="J180" i="101" s="1"/>
  <c r="E138" i="100"/>
  <c r="G138" i="100" s="1"/>
  <c r="J138" i="100" s="1"/>
  <c r="E138" i="101" s="1"/>
  <c r="G138" i="101" s="1"/>
  <c r="J138" i="101" s="1"/>
  <c r="E26" i="100"/>
  <c r="G26" i="100" s="1"/>
  <c r="J26" i="100" s="1"/>
  <c r="E26" i="101" s="1"/>
  <c r="G26" i="101" s="1"/>
  <c r="J26" i="101" s="1"/>
  <c r="E162" i="100"/>
  <c r="G162" i="100" s="1"/>
  <c r="J162" i="100" s="1"/>
  <c r="E162" i="101" s="1"/>
  <c r="G162" i="101" s="1"/>
  <c r="J162" i="101" s="1"/>
  <c r="E93" i="100"/>
  <c r="G93" i="100" s="1"/>
  <c r="J93" i="100" s="1"/>
  <c r="E93" i="101" s="1"/>
  <c r="G93" i="101" s="1"/>
  <c r="J93" i="101" s="1"/>
  <c r="E78" i="100"/>
  <c r="G78" i="100" s="1"/>
  <c r="J78" i="100" s="1"/>
  <c r="E78" i="101" s="1"/>
  <c r="G78" i="101" s="1"/>
  <c r="J78" i="101" s="1"/>
  <c r="E64" i="100"/>
  <c r="G64" i="100" s="1"/>
  <c r="J64" i="100" s="1"/>
  <c r="E64" i="101" s="1"/>
  <c r="G64" i="101" s="1"/>
  <c r="J64" i="101" s="1"/>
  <c r="E89" i="100"/>
  <c r="G89" i="100" s="1"/>
  <c r="J89" i="100" s="1"/>
  <c r="E89" i="101" s="1"/>
  <c r="G89" i="101" s="1"/>
  <c r="J89" i="101" s="1"/>
  <c r="E120" i="100"/>
  <c r="G120" i="100" s="1"/>
  <c r="J120" i="100" s="1"/>
  <c r="E120" i="101" s="1"/>
  <c r="G120" i="101" s="1"/>
  <c r="J120" i="101" s="1"/>
  <c r="E215" i="100"/>
  <c r="G215" i="100" s="1"/>
  <c r="J215" i="100" s="1"/>
  <c r="E215" i="101" s="1"/>
  <c r="G215" i="101" s="1"/>
  <c r="J215" i="101" s="1"/>
  <c r="E100" i="100"/>
  <c r="G100" i="100" s="1"/>
  <c r="J100" i="100" s="1"/>
  <c r="E100" i="101" s="1"/>
  <c r="G100" i="101" s="1"/>
  <c r="J100" i="101" s="1"/>
  <c r="E176" i="100"/>
  <c r="G176" i="100" s="1"/>
  <c r="J176" i="100" s="1"/>
  <c r="E176" i="101" s="1"/>
  <c r="G176" i="101" s="1"/>
  <c r="J176" i="101" s="1"/>
  <c r="E143" i="100"/>
  <c r="G143" i="100" s="1"/>
  <c r="J143" i="100" s="1"/>
  <c r="E143" i="101" s="1"/>
  <c r="G143" i="101" s="1"/>
  <c r="J143" i="101" s="1"/>
  <c r="G238" i="99"/>
  <c r="J238" i="99" s="1"/>
  <c r="E238" i="100" s="1"/>
  <c r="E230" i="99"/>
  <c r="G230" i="99" s="1"/>
  <c r="J230" i="99" s="1"/>
  <c r="E214" i="97"/>
  <c r="G214" i="97" s="1"/>
  <c r="J214" i="97" s="1"/>
  <c r="E214" i="98" s="1"/>
  <c r="G214" i="98" s="1"/>
  <c r="J214" i="98" s="1"/>
  <c r="E214" i="99" s="1"/>
  <c r="E170" i="100"/>
  <c r="G170" i="100" s="1"/>
  <c r="J170" i="100" s="1"/>
  <c r="E170" i="101" s="1"/>
  <c r="G170" i="101" s="1"/>
  <c r="J170" i="101" s="1"/>
  <c r="E21" i="100"/>
  <c r="G21" i="100" s="1"/>
  <c r="J21" i="100" s="1"/>
  <c r="E21" i="101" s="1"/>
  <c r="G21" i="101" s="1"/>
  <c r="J21" i="101" s="1"/>
  <c r="E99" i="100"/>
  <c r="G99" i="100" s="1"/>
  <c r="J99" i="100" s="1"/>
  <c r="E99" i="101" s="1"/>
  <c r="G99" i="101" s="1"/>
  <c r="J99" i="101" s="1"/>
  <c r="E68" i="100"/>
  <c r="G68" i="100" s="1"/>
  <c r="J68" i="100" s="1"/>
  <c r="E68" i="101" s="1"/>
  <c r="G68" i="101" s="1"/>
  <c r="J68" i="101" s="1"/>
  <c r="E123" i="100"/>
  <c r="G123" i="100" s="1"/>
  <c r="J123" i="100" s="1"/>
  <c r="E123" i="101" s="1"/>
  <c r="G123" i="101" s="1"/>
  <c r="J123" i="101" s="1"/>
  <c r="E154" i="100"/>
  <c r="G154" i="100" s="1"/>
  <c r="J154" i="100" s="1"/>
  <c r="E154" i="101" s="1"/>
  <c r="G154" i="101" s="1"/>
  <c r="J154" i="101" s="1"/>
  <c r="E65" i="100"/>
  <c r="G65" i="100" s="1"/>
  <c r="J65" i="100" s="1"/>
  <c r="E65" i="101" s="1"/>
  <c r="G65" i="101" s="1"/>
  <c r="J65" i="101" s="1"/>
  <c r="E142" i="100"/>
  <c r="G142" i="100" s="1"/>
  <c r="J142" i="100" s="1"/>
  <c r="E142" i="101" s="1"/>
  <c r="G142" i="101" s="1"/>
  <c r="J142" i="101" s="1"/>
  <c r="E79" i="100"/>
  <c r="G79" i="100" s="1"/>
  <c r="J79" i="100" s="1"/>
  <c r="E79" i="101" s="1"/>
  <c r="G79" i="101" s="1"/>
  <c r="J79" i="101" s="1"/>
  <c r="E61" i="100"/>
  <c r="G61" i="100" s="1"/>
  <c r="J61" i="100" s="1"/>
  <c r="E61" i="101" s="1"/>
  <c r="G61" i="101" s="1"/>
  <c r="J61" i="101" s="1"/>
  <c r="E98" i="100"/>
  <c r="G98" i="100" s="1"/>
  <c r="J98" i="100" s="1"/>
  <c r="E98" i="101" s="1"/>
  <c r="G98" i="101" s="1"/>
  <c r="J98" i="101" s="1"/>
  <c r="E189" i="86"/>
  <c r="G189" i="86" s="1"/>
  <c r="J189" i="86" s="1"/>
  <c r="E189" i="87" s="1"/>
  <c r="G189" i="87" s="1"/>
  <c r="J189" i="87" s="1"/>
  <c r="E189" i="88" s="1"/>
  <c r="G189" i="88" s="1"/>
  <c r="J189" i="88" s="1"/>
  <c r="E187" i="86"/>
  <c r="G187" i="86" s="1"/>
  <c r="J187" i="86" s="1"/>
  <c r="E187" i="87" s="1"/>
  <c r="G187" i="87" s="1"/>
  <c r="J187" i="87" s="1"/>
  <c r="E187" i="88" s="1"/>
  <c r="G187" i="88" s="1"/>
  <c r="J187" i="88" s="1"/>
  <c r="E105" i="86"/>
  <c r="G105" i="86" s="1"/>
  <c r="J105" i="86" s="1"/>
  <c r="E105" i="87" s="1"/>
  <c r="G105" i="87" s="1"/>
  <c r="J105" i="87" s="1"/>
  <c r="E105" i="88" s="1"/>
  <c r="G105" i="88" s="1"/>
  <c r="J105" i="88" s="1"/>
  <c r="J105" i="95"/>
  <c r="E105" i="96" s="1"/>
  <c r="G105" i="96" s="1"/>
  <c r="J105" i="96" s="1"/>
  <c r="J6" i="95"/>
  <c r="E6" i="96" s="1"/>
  <c r="G6" i="96" s="1"/>
  <c r="J6" i="96" s="1"/>
  <c r="E6" i="97" s="1"/>
  <c r="G6" i="97" s="1"/>
  <c r="J6" i="97" s="1"/>
  <c r="E6" i="98" s="1"/>
  <c r="G105" i="78"/>
  <c r="J105" i="78" s="1"/>
  <c r="G189" i="77"/>
  <c r="J189" i="77" s="1"/>
  <c r="G187" i="77"/>
  <c r="J187" i="77" s="1"/>
  <c r="G21" i="106"/>
  <c r="J21" i="106" s="1"/>
  <c r="G62" i="106"/>
  <c r="J62" i="106" s="1"/>
  <c r="G15" i="96"/>
  <c r="J15" i="96" s="1"/>
  <c r="E15" i="97" s="1"/>
  <c r="G227" i="100"/>
  <c r="J227" i="100" s="1"/>
  <c r="E227" i="101" s="1"/>
  <c r="G236" i="98"/>
  <c r="J236" i="98" s="1"/>
  <c r="E236" i="99" s="1"/>
  <c r="G228" i="98"/>
  <c r="J228" i="98" s="1"/>
  <c r="E228" i="99" s="1"/>
  <c r="G240" i="106"/>
  <c r="J240" i="106" s="1"/>
  <c r="G232" i="106"/>
  <c r="J232" i="106" s="1"/>
  <c r="G224" i="100"/>
  <c r="J224" i="100" s="1"/>
  <c r="G241" i="100"/>
  <c r="J241" i="100" s="1"/>
  <c r="E241" i="101" s="1"/>
  <c r="G241" i="101" s="1"/>
  <c r="J241" i="101" s="1"/>
  <c r="E241" i="102" s="1"/>
  <c r="G238" i="100"/>
  <c r="J238" i="100" s="1"/>
  <c r="E238" i="101" s="1"/>
  <c r="G225" i="100"/>
  <c r="J225" i="100" s="1"/>
  <c r="G234" i="96"/>
  <c r="J234" i="96" s="1"/>
  <c r="E234" i="97" s="1"/>
  <c r="G242" i="97"/>
  <c r="J242" i="97" s="1"/>
  <c r="E242" i="98" s="1"/>
  <c r="G260" i="97"/>
  <c r="J260" i="97" s="1"/>
  <c r="G268" i="96"/>
  <c r="J268" i="96" s="1"/>
  <c r="G173" i="96"/>
  <c r="J173" i="96" s="1"/>
  <c r="E173" i="97" s="1"/>
  <c r="G174" i="96"/>
  <c r="J174" i="96" s="1"/>
  <c r="E174" i="97" s="1"/>
  <c r="G102" i="96"/>
  <c r="J102" i="96" s="1"/>
  <c r="E102" i="97" s="1"/>
  <c r="G14" i="96"/>
  <c r="J14" i="96" s="1"/>
  <c r="G7" i="96"/>
  <c r="J7" i="96" s="1"/>
  <c r="G16" i="96"/>
  <c r="J16" i="96" s="1"/>
  <c r="G41" i="99"/>
  <c r="J41" i="99" s="1"/>
  <c r="G59" i="99"/>
  <c r="J59" i="99" s="1"/>
  <c r="G53" i="99"/>
  <c r="J53" i="99" s="1"/>
  <c r="G43" i="99"/>
  <c r="J43" i="99" s="1"/>
  <c r="G56" i="99"/>
  <c r="J56" i="99" s="1"/>
  <c r="G8" i="96"/>
  <c r="J8" i="96" s="1"/>
  <c r="G51" i="99"/>
  <c r="J51" i="99" s="1"/>
  <c r="G54" i="99"/>
  <c r="J54" i="99" s="1"/>
  <c r="G96" i="99"/>
  <c r="J96" i="99" s="1"/>
  <c r="G33" i="99"/>
  <c r="J33" i="99" s="1"/>
  <c r="G38" i="99"/>
  <c r="J38" i="99" s="1"/>
  <c r="G49" i="99"/>
  <c r="J49" i="99" s="1"/>
  <c r="G42" i="99"/>
  <c r="J42" i="99" s="1"/>
  <c r="G58" i="99"/>
  <c r="J58" i="99" s="1"/>
  <c r="G28" i="99"/>
  <c r="J28" i="99" s="1"/>
  <c r="G34" i="99"/>
  <c r="J34" i="99" s="1"/>
  <c r="G44" i="99"/>
  <c r="J44" i="99" s="1"/>
  <c r="G52" i="99"/>
  <c r="J52" i="99" s="1"/>
  <c r="G36" i="99"/>
  <c r="J36" i="99" s="1"/>
  <c r="G55" i="99"/>
  <c r="J55" i="99" s="1"/>
  <c r="G221" i="99"/>
  <c r="J221" i="99" s="1"/>
  <c r="G17" i="96"/>
  <c r="J17" i="96" s="1"/>
  <c r="G48" i="99"/>
  <c r="J48" i="99" s="1"/>
  <c r="G165" i="99"/>
  <c r="J165" i="99" s="1"/>
  <c r="G161" i="99"/>
  <c r="J161" i="99" s="1"/>
  <c r="G29" i="99"/>
  <c r="J29" i="99" s="1"/>
  <c r="G122" i="99"/>
  <c r="J122" i="99" s="1"/>
  <c r="G47" i="99"/>
  <c r="J47" i="99" s="1"/>
  <c r="G32" i="99"/>
  <c r="J32" i="99" s="1"/>
  <c r="G27" i="99"/>
  <c r="J27" i="99" s="1"/>
  <c r="G50" i="99"/>
  <c r="J50" i="99" s="1"/>
  <c r="G40" i="99"/>
  <c r="J40" i="99" s="1"/>
  <c r="G119" i="99"/>
  <c r="J119" i="99" s="1"/>
  <c r="G189" i="78"/>
  <c r="J189" i="78" s="1"/>
  <c r="G13" i="96"/>
  <c r="J13" i="96" s="1"/>
  <c r="G30" i="99"/>
  <c r="J30" i="99" s="1"/>
  <c r="G46" i="99"/>
  <c r="J46" i="99" s="1"/>
  <c r="G37" i="99"/>
  <c r="J37" i="99" s="1"/>
  <c r="G57" i="99"/>
  <c r="J57" i="99" s="1"/>
  <c r="G31" i="99"/>
  <c r="J31" i="99" s="1"/>
  <c r="G15" i="97"/>
  <c r="J15" i="97" s="1"/>
  <c r="E15" i="98" s="1"/>
  <c r="G82" i="96"/>
  <c r="J82" i="96" s="1"/>
  <c r="E82" i="97" s="1"/>
  <c r="G219" i="78"/>
  <c r="J219" i="78" s="1"/>
  <c r="G261" i="96"/>
  <c r="J261" i="96" s="1"/>
  <c r="G103" i="96"/>
  <c r="J103" i="96" s="1"/>
  <c r="E103" i="97" s="1"/>
  <c r="G131" i="94"/>
  <c r="J131" i="94" s="1"/>
  <c r="E131" i="95" s="1"/>
  <c r="G134" i="94"/>
  <c r="J134" i="94" s="1"/>
  <c r="E134" i="95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E5" i="84" s="1"/>
  <c r="G186" i="98"/>
  <c r="J186" i="98" s="1"/>
  <c r="E186" i="99" s="1"/>
  <c r="G189" i="98"/>
  <c r="J189" i="98" s="1"/>
  <c r="E189" i="99" s="1"/>
  <c r="G266" i="98"/>
  <c r="J266" i="98" s="1"/>
  <c r="G262" i="98"/>
  <c r="J262" i="98" s="1"/>
  <c r="G104" i="98"/>
  <c r="J104" i="98" s="1"/>
  <c r="E104" i="99" s="1"/>
  <c r="G233" i="98"/>
  <c r="J233" i="98" s="1"/>
  <c r="E233" i="99" s="1"/>
  <c r="G191" i="98"/>
  <c r="J191" i="98" s="1"/>
  <c r="E191" i="99" s="1"/>
  <c r="G190" i="98"/>
  <c r="J190" i="98" s="1"/>
  <c r="E190" i="99" s="1"/>
  <c r="G132" i="97"/>
  <c r="J132" i="97" s="1"/>
  <c r="E132" i="98" s="1"/>
  <c r="G135" i="97"/>
  <c r="J135" i="97" s="1"/>
  <c r="E135" i="98" s="1"/>
  <c r="G133" i="96"/>
  <c r="J133" i="96" s="1"/>
  <c r="E133" i="97" s="1"/>
  <c r="G136" i="96"/>
  <c r="J136" i="96" s="1"/>
  <c r="E136" i="97" s="1"/>
  <c r="G20" i="107"/>
  <c r="J20" i="107" s="1"/>
  <c r="G21" i="107"/>
  <c r="J21" i="107" s="1"/>
  <c r="G62" i="107"/>
  <c r="J62" i="107" s="1"/>
  <c r="E164" i="102" l="1"/>
  <c r="G164" i="102" s="1"/>
  <c r="J164" i="102" s="1"/>
  <c r="E164" i="103" s="1"/>
  <c r="G164" i="103" s="1"/>
  <c r="J164" i="103" s="1"/>
  <c r="E164" i="104" s="1"/>
  <c r="G164" i="104" s="1"/>
  <c r="J164" i="104" s="1"/>
  <c r="E164" i="105" s="1"/>
  <c r="E101" i="102"/>
  <c r="G101" i="102" s="1"/>
  <c r="J101" i="102" s="1"/>
  <c r="E101" i="103" s="1"/>
  <c r="G101" i="103" s="1"/>
  <c r="J101" i="103" s="1"/>
  <c r="E101" i="104" s="1"/>
  <c r="G101" i="104" s="1"/>
  <c r="J101" i="104" s="1"/>
  <c r="E101" i="105" s="1"/>
  <c r="E160" i="102"/>
  <c r="G160" i="102" s="1"/>
  <c r="J160" i="102" s="1"/>
  <c r="E160" i="103" s="1"/>
  <c r="G160" i="103" s="1"/>
  <c r="J160" i="103" s="1"/>
  <c r="E160" i="104" s="1"/>
  <c r="G160" i="104" s="1"/>
  <c r="J160" i="104" s="1"/>
  <c r="E160" i="105" s="1"/>
  <c r="E69" i="102"/>
  <c r="G69" i="102" s="1"/>
  <c r="J69" i="102" s="1"/>
  <c r="E69" i="103" s="1"/>
  <c r="G69" i="103" s="1"/>
  <c r="J69" i="103" s="1"/>
  <c r="E69" i="104" s="1"/>
  <c r="G69" i="104" s="1"/>
  <c r="J69" i="104" s="1"/>
  <c r="E69" i="105" s="1"/>
  <c r="E23" i="102"/>
  <c r="G23" i="102" s="1"/>
  <c r="J23" i="102" s="1"/>
  <c r="E23" i="103" s="1"/>
  <c r="G23" i="103" s="1"/>
  <c r="J23" i="103" s="1"/>
  <c r="E23" i="104" s="1"/>
  <c r="G23" i="104" s="1"/>
  <c r="J23" i="104" s="1"/>
  <c r="E23" i="105" s="1"/>
  <c r="E81" i="102"/>
  <c r="G81" i="102" s="1"/>
  <c r="J81" i="102" s="1"/>
  <c r="E81" i="103" s="1"/>
  <c r="G81" i="103" s="1"/>
  <c r="J81" i="103" s="1"/>
  <c r="E81" i="104" s="1"/>
  <c r="G81" i="104" s="1"/>
  <c r="J81" i="104" s="1"/>
  <c r="E81" i="105" s="1"/>
  <c r="E179" i="102"/>
  <c r="G179" i="102" s="1"/>
  <c r="J179" i="102" s="1"/>
  <c r="E179" i="103" s="1"/>
  <c r="G179" i="103" s="1"/>
  <c r="J179" i="103" s="1"/>
  <c r="E179" i="104" s="1"/>
  <c r="G179" i="104" s="1"/>
  <c r="J179" i="104" s="1"/>
  <c r="E179" i="105" s="1"/>
  <c r="E111" i="104"/>
  <c r="G111" i="104" s="1"/>
  <c r="J111" i="104" s="1"/>
  <c r="E111" i="105" s="1"/>
  <c r="G111" i="105" s="1"/>
  <c r="J111" i="105" s="1"/>
  <c r="G111" i="106" s="1"/>
  <c r="J111" i="106" s="1"/>
  <c r="G111" i="107" s="1"/>
  <c r="J111" i="107" s="1"/>
  <c r="E121" i="102"/>
  <c r="G121" i="102" s="1"/>
  <c r="J121" i="102" s="1"/>
  <c r="E121" i="103" s="1"/>
  <c r="G121" i="103" s="1"/>
  <c r="J121" i="103" s="1"/>
  <c r="E121" i="104" s="1"/>
  <c r="G121" i="104" s="1"/>
  <c r="J121" i="104" s="1"/>
  <c r="E121" i="105" s="1"/>
  <c r="E123" i="102"/>
  <c r="G123" i="102" s="1"/>
  <c r="J123" i="102" s="1"/>
  <c r="E123" i="103" s="1"/>
  <c r="G123" i="103" s="1"/>
  <c r="J123" i="103" s="1"/>
  <c r="E123" i="104" s="1"/>
  <c r="G123" i="104" s="1"/>
  <c r="J123" i="104" s="1"/>
  <c r="E123" i="105" s="1"/>
  <c r="E143" i="102"/>
  <c r="G143" i="102" s="1"/>
  <c r="J143" i="102" s="1"/>
  <c r="E143" i="103" s="1"/>
  <c r="G143" i="103" s="1"/>
  <c r="J143" i="103" s="1"/>
  <c r="E143" i="104" s="1"/>
  <c r="G143" i="104" s="1"/>
  <c r="J143" i="104" s="1"/>
  <c r="E143" i="105" s="1"/>
  <c r="E93" i="102"/>
  <c r="G93" i="102" s="1"/>
  <c r="J93" i="102" s="1"/>
  <c r="E93" i="103" s="1"/>
  <c r="G93" i="103" s="1"/>
  <c r="J93" i="103" s="1"/>
  <c r="E93" i="104" s="1"/>
  <c r="G93" i="104" s="1"/>
  <c r="J93" i="104" s="1"/>
  <c r="E93" i="105" s="1"/>
  <c r="E118" i="102"/>
  <c r="G118" i="102" s="1"/>
  <c r="J118" i="102" s="1"/>
  <c r="E118" i="103" s="1"/>
  <c r="G118" i="103" s="1"/>
  <c r="J118" i="103" s="1"/>
  <c r="E118" i="104" s="1"/>
  <c r="G118" i="104" s="1"/>
  <c r="J118" i="104" s="1"/>
  <c r="E118" i="105" s="1"/>
  <c r="E144" i="102"/>
  <c r="G144" i="102" s="1"/>
  <c r="J144" i="102" s="1"/>
  <c r="E144" i="103" s="1"/>
  <c r="G144" i="103" s="1"/>
  <c r="J144" i="103" s="1"/>
  <c r="E144" i="104" s="1"/>
  <c r="G144" i="104" s="1"/>
  <c r="J144" i="104" s="1"/>
  <c r="E144" i="105" s="1"/>
  <c r="E74" i="102"/>
  <c r="G74" i="102" s="1"/>
  <c r="J74" i="102" s="1"/>
  <c r="E74" i="103" s="1"/>
  <c r="G74" i="103" s="1"/>
  <c r="J74" i="103" s="1"/>
  <c r="E74" i="104" s="1"/>
  <c r="G74" i="104" s="1"/>
  <c r="J74" i="104" s="1"/>
  <c r="E74" i="105" s="1"/>
  <c r="E91" i="102"/>
  <c r="G91" i="102" s="1"/>
  <c r="J91" i="102" s="1"/>
  <c r="E91" i="103" s="1"/>
  <c r="G91" i="103" s="1"/>
  <c r="J91" i="103" s="1"/>
  <c r="E91" i="104" s="1"/>
  <c r="G91" i="104" s="1"/>
  <c r="J91" i="104" s="1"/>
  <c r="E91" i="105" s="1"/>
  <c r="E166" i="102"/>
  <c r="G166" i="102" s="1"/>
  <c r="J166" i="102" s="1"/>
  <c r="E166" i="103" s="1"/>
  <c r="G166" i="103" s="1"/>
  <c r="J166" i="103" s="1"/>
  <c r="E166" i="104" s="1"/>
  <c r="G166" i="104" s="1"/>
  <c r="J166" i="104" s="1"/>
  <c r="E166" i="105" s="1"/>
  <c r="E80" i="102"/>
  <c r="G80" i="102" s="1"/>
  <c r="J80" i="102" s="1"/>
  <c r="E80" i="103" s="1"/>
  <c r="G80" i="103" s="1"/>
  <c r="J80" i="103" s="1"/>
  <c r="E80" i="104" s="1"/>
  <c r="G80" i="104" s="1"/>
  <c r="J80" i="104" s="1"/>
  <c r="E80" i="105" s="1"/>
  <c r="E19" i="102"/>
  <c r="G19" i="102" s="1"/>
  <c r="J19" i="102" s="1"/>
  <c r="E19" i="103" s="1"/>
  <c r="G19" i="103" s="1"/>
  <c r="J19" i="103" s="1"/>
  <c r="E19" i="104" s="1"/>
  <c r="G19" i="104" s="1"/>
  <c r="J19" i="104" s="1"/>
  <c r="E19" i="105" s="1"/>
  <c r="E117" i="104"/>
  <c r="G117" i="104" s="1"/>
  <c r="J117" i="104" s="1"/>
  <c r="E117" i="105" s="1"/>
  <c r="G117" i="105" s="1"/>
  <c r="J117" i="105" s="1"/>
  <c r="G117" i="106" s="1"/>
  <c r="J117" i="106" s="1"/>
  <c r="G117" i="107" s="1"/>
  <c r="J117" i="107" s="1"/>
  <c r="E65" i="102"/>
  <c r="G65" i="102" s="1"/>
  <c r="J65" i="102" s="1"/>
  <c r="E65" i="103" s="1"/>
  <c r="G65" i="103" s="1"/>
  <c r="J65" i="103" s="1"/>
  <c r="E65" i="104" s="1"/>
  <c r="G65" i="104" s="1"/>
  <c r="J65" i="104" s="1"/>
  <c r="E65" i="105" s="1"/>
  <c r="E171" i="102"/>
  <c r="G171" i="102" s="1"/>
  <c r="J171" i="102" s="1"/>
  <c r="E171" i="103" s="1"/>
  <c r="G171" i="103" s="1"/>
  <c r="J171" i="103" s="1"/>
  <c r="E171" i="104" s="1"/>
  <c r="G171" i="104" s="1"/>
  <c r="J171" i="104" s="1"/>
  <c r="E171" i="105" s="1"/>
  <c r="E68" i="102"/>
  <c r="G68" i="102" s="1"/>
  <c r="J68" i="102" s="1"/>
  <c r="E68" i="103" s="1"/>
  <c r="G68" i="103" s="1"/>
  <c r="J68" i="103" s="1"/>
  <c r="E68" i="104" s="1"/>
  <c r="G68" i="104" s="1"/>
  <c r="J68" i="104" s="1"/>
  <c r="E68" i="105" s="1"/>
  <c r="E176" i="102"/>
  <c r="G176" i="102" s="1"/>
  <c r="J176" i="102" s="1"/>
  <c r="E176" i="103" s="1"/>
  <c r="G176" i="103" s="1"/>
  <c r="J176" i="103" s="1"/>
  <c r="E176" i="104" s="1"/>
  <c r="G176" i="104" s="1"/>
  <c r="J176" i="104" s="1"/>
  <c r="E176" i="105" s="1"/>
  <c r="E162" i="102"/>
  <c r="G162" i="102" s="1"/>
  <c r="J162" i="102" s="1"/>
  <c r="E162" i="103" s="1"/>
  <c r="G162" i="103" s="1"/>
  <c r="J162" i="103" s="1"/>
  <c r="E162" i="104" s="1"/>
  <c r="G162" i="104" s="1"/>
  <c r="J162" i="104" s="1"/>
  <c r="E162" i="105" s="1"/>
  <c r="E183" i="102"/>
  <c r="G183" i="102" s="1"/>
  <c r="J183" i="102" s="1"/>
  <c r="E183" i="103" s="1"/>
  <c r="G183" i="103" s="1"/>
  <c r="J183" i="103" s="1"/>
  <c r="E183" i="104" s="1"/>
  <c r="G183" i="104" s="1"/>
  <c r="J183" i="104" s="1"/>
  <c r="E183" i="105" s="1"/>
  <c r="E72" i="102"/>
  <c r="G72" i="102" s="1"/>
  <c r="J72" i="102" s="1"/>
  <c r="E72" i="103" s="1"/>
  <c r="G72" i="103" s="1"/>
  <c r="J72" i="103" s="1"/>
  <c r="E72" i="104" s="1"/>
  <c r="G72" i="104" s="1"/>
  <c r="J72" i="104" s="1"/>
  <c r="E72" i="105" s="1"/>
  <c r="E139" i="102"/>
  <c r="G139" i="102" s="1"/>
  <c r="J139" i="102" s="1"/>
  <c r="E139" i="103" s="1"/>
  <c r="G139" i="103" s="1"/>
  <c r="J139" i="103" s="1"/>
  <c r="E139" i="104" s="1"/>
  <c r="G139" i="104" s="1"/>
  <c r="J139" i="104" s="1"/>
  <c r="E139" i="105" s="1"/>
  <c r="E66" i="102"/>
  <c r="G66" i="102" s="1"/>
  <c r="J66" i="102" s="1"/>
  <c r="E66" i="103" s="1"/>
  <c r="G66" i="103" s="1"/>
  <c r="J66" i="103" s="1"/>
  <c r="E66" i="104" s="1"/>
  <c r="G66" i="104" s="1"/>
  <c r="J66" i="104" s="1"/>
  <c r="E66" i="105" s="1"/>
  <c r="E25" i="102"/>
  <c r="G25" i="102" s="1"/>
  <c r="J25" i="102" s="1"/>
  <c r="E25" i="103" s="1"/>
  <c r="G25" i="103" s="1"/>
  <c r="J25" i="103" s="1"/>
  <c r="E25" i="104" s="1"/>
  <c r="G25" i="104" s="1"/>
  <c r="J25" i="104" s="1"/>
  <c r="E25" i="105" s="1"/>
  <c r="E85" i="102"/>
  <c r="G85" i="102" s="1"/>
  <c r="J85" i="102" s="1"/>
  <c r="E85" i="103" s="1"/>
  <c r="G85" i="103" s="1"/>
  <c r="J85" i="103" s="1"/>
  <c r="E85" i="104" s="1"/>
  <c r="G85" i="104" s="1"/>
  <c r="J85" i="104" s="1"/>
  <c r="E85" i="105" s="1"/>
  <c r="E220" i="102"/>
  <c r="G220" i="102" s="1"/>
  <c r="J220" i="102" s="1"/>
  <c r="E220" i="103" s="1"/>
  <c r="G220" i="103" s="1"/>
  <c r="J220" i="103" s="1"/>
  <c r="E220" i="104" s="1"/>
  <c r="G220" i="104" s="1"/>
  <c r="J220" i="104" s="1"/>
  <c r="E220" i="105" s="1"/>
  <c r="E106" i="102"/>
  <c r="G106" i="102" s="1"/>
  <c r="J106" i="102" s="1"/>
  <c r="E106" i="103" s="1"/>
  <c r="G106" i="103" s="1"/>
  <c r="J106" i="103" s="1"/>
  <c r="E106" i="104" s="1"/>
  <c r="G106" i="104" s="1"/>
  <c r="J106" i="104" s="1"/>
  <c r="E106" i="105" s="1"/>
  <c r="E154" i="102"/>
  <c r="G154" i="102" s="1"/>
  <c r="J154" i="102" s="1"/>
  <c r="E154" i="103" s="1"/>
  <c r="G154" i="103" s="1"/>
  <c r="J154" i="103" s="1"/>
  <c r="E154" i="104" s="1"/>
  <c r="G154" i="104" s="1"/>
  <c r="J154" i="104" s="1"/>
  <c r="E154" i="105" s="1"/>
  <c r="E98" i="102"/>
  <c r="G98" i="102" s="1"/>
  <c r="J98" i="102" s="1"/>
  <c r="E98" i="103" s="1"/>
  <c r="G98" i="103" s="1"/>
  <c r="J98" i="103" s="1"/>
  <c r="E98" i="104" s="1"/>
  <c r="G98" i="104" s="1"/>
  <c r="J98" i="104" s="1"/>
  <c r="E98" i="105" s="1"/>
  <c r="E99" i="102"/>
  <c r="G99" i="102" s="1"/>
  <c r="J99" i="102" s="1"/>
  <c r="E99" i="103" s="1"/>
  <c r="G99" i="103" s="1"/>
  <c r="J99" i="103" s="1"/>
  <c r="E99" i="104" s="1"/>
  <c r="G99" i="104" s="1"/>
  <c r="J99" i="104" s="1"/>
  <c r="E99" i="105" s="1"/>
  <c r="E100" i="102"/>
  <c r="G100" i="102" s="1"/>
  <c r="J100" i="102" s="1"/>
  <c r="E100" i="103" s="1"/>
  <c r="G100" i="103" s="1"/>
  <c r="J100" i="103" s="1"/>
  <c r="E100" i="104" s="1"/>
  <c r="G100" i="104" s="1"/>
  <c r="J100" i="104" s="1"/>
  <c r="E100" i="105" s="1"/>
  <c r="E26" i="102"/>
  <c r="G26" i="102" s="1"/>
  <c r="J26" i="102" s="1"/>
  <c r="E26" i="103" s="1"/>
  <c r="G26" i="103" s="1"/>
  <c r="J26" i="103" s="1"/>
  <c r="E26" i="104" s="1"/>
  <c r="G26" i="104" s="1"/>
  <c r="J26" i="104" s="1"/>
  <c r="E26" i="105" s="1"/>
  <c r="E192" i="102"/>
  <c r="G192" i="102" s="1"/>
  <c r="J192" i="102" s="1"/>
  <c r="E192" i="103" s="1"/>
  <c r="G192" i="103" s="1"/>
  <c r="J192" i="103" s="1"/>
  <c r="E192" i="104" s="1"/>
  <c r="G192" i="104" s="1"/>
  <c r="J192" i="104" s="1"/>
  <c r="E192" i="105" s="1"/>
  <c r="E145" i="102"/>
  <c r="G145" i="102" s="1"/>
  <c r="J145" i="102" s="1"/>
  <c r="E145" i="103" s="1"/>
  <c r="G145" i="103" s="1"/>
  <c r="J145" i="103" s="1"/>
  <c r="E145" i="104" s="1"/>
  <c r="G145" i="104" s="1"/>
  <c r="J145" i="104" s="1"/>
  <c r="E145" i="105" s="1"/>
  <c r="E140" i="102"/>
  <c r="G140" i="102" s="1"/>
  <c r="J140" i="102" s="1"/>
  <c r="E140" i="103" s="1"/>
  <c r="G140" i="103" s="1"/>
  <c r="J140" i="103" s="1"/>
  <c r="E140" i="104" s="1"/>
  <c r="G140" i="104" s="1"/>
  <c r="J140" i="104" s="1"/>
  <c r="E140" i="105" s="1"/>
  <c r="E95" i="102"/>
  <c r="G95" i="102" s="1"/>
  <c r="J95" i="102" s="1"/>
  <c r="E95" i="103" s="1"/>
  <c r="G95" i="103" s="1"/>
  <c r="J95" i="103" s="1"/>
  <c r="E95" i="104" s="1"/>
  <c r="G95" i="104" s="1"/>
  <c r="J95" i="104" s="1"/>
  <c r="E95" i="105" s="1"/>
  <c r="E159" i="102"/>
  <c r="G159" i="102" s="1"/>
  <c r="J159" i="102" s="1"/>
  <c r="E159" i="103" s="1"/>
  <c r="G159" i="103" s="1"/>
  <c r="J159" i="103" s="1"/>
  <c r="E159" i="104" s="1"/>
  <c r="G159" i="104" s="1"/>
  <c r="J159" i="104" s="1"/>
  <c r="E159" i="105" s="1"/>
  <c r="E24" i="102"/>
  <c r="G24" i="102" s="1"/>
  <c r="J24" i="102" s="1"/>
  <c r="E24" i="103" s="1"/>
  <c r="G24" i="103" s="1"/>
  <c r="J24" i="103" s="1"/>
  <c r="E24" i="104" s="1"/>
  <c r="G24" i="104" s="1"/>
  <c r="J24" i="104" s="1"/>
  <c r="E108" i="104"/>
  <c r="G108" i="104" s="1"/>
  <c r="J108" i="104" s="1"/>
  <c r="E108" i="105" s="1"/>
  <c r="G108" i="105" s="1"/>
  <c r="J108" i="105" s="1"/>
  <c r="G108" i="106" s="1"/>
  <c r="J108" i="106" s="1"/>
  <c r="G108" i="107" s="1"/>
  <c r="J108" i="107" s="1"/>
  <c r="E64" i="102"/>
  <c r="G64" i="102" s="1"/>
  <c r="J64" i="102" s="1"/>
  <c r="E64" i="103" s="1"/>
  <c r="G64" i="103" s="1"/>
  <c r="J64" i="103" s="1"/>
  <c r="E64" i="104" s="1"/>
  <c r="G64" i="104" s="1"/>
  <c r="J64" i="104" s="1"/>
  <c r="E64" i="105" s="1"/>
  <c r="E78" i="102"/>
  <c r="G78" i="102" s="1"/>
  <c r="J78" i="102" s="1"/>
  <c r="E78" i="103" s="1"/>
  <c r="G78" i="103" s="1"/>
  <c r="J78" i="103" s="1"/>
  <c r="E78" i="104" s="1"/>
  <c r="G78" i="104" s="1"/>
  <c r="J78" i="104" s="1"/>
  <c r="E78" i="105" s="1"/>
  <c r="E61" i="102"/>
  <c r="G61" i="102" s="1"/>
  <c r="J61" i="102" s="1"/>
  <c r="E61" i="103" s="1"/>
  <c r="G61" i="103" s="1"/>
  <c r="J61" i="103" s="1"/>
  <c r="E61" i="104" s="1"/>
  <c r="G61" i="104" s="1"/>
  <c r="J61" i="104" s="1"/>
  <c r="E61" i="105" s="1"/>
  <c r="E21" i="102"/>
  <c r="G21" i="102" s="1"/>
  <c r="J21" i="102" s="1"/>
  <c r="E21" i="103" s="1"/>
  <c r="G21" i="103" s="1"/>
  <c r="J21" i="103" s="1"/>
  <c r="E21" i="104" s="1"/>
  <c r="G21" i="104" s="1"/>
  <c r="J21" i="104" s="1"/>
  <c r="E21" i="105" s="1"/>
  <c r="E215" i="102"/>
  <c r="G215" i="102" s="1"/>
  <c r="J215" i="102" s="1"/>
  <c r="E215" i="103" s="1"/>
  <c r="G215" i="103" s="1"/>
  <c r="J215" i="103" s="1"/>
  <c r="E215" i="104" s="1"/>
  <c r="G215" i="104" s="1"/>
  <c r="J215" i="104" s="1"/>
  <c r="E215" i="105" s="1"/>
  <c r="E138" i="102"/>
  <c r="G138" i="102" s="1"/>
  <c r="J138" i="102" s="1"/>
  <c r="E138" i="103" s="1"/>
  <c r="G138" i="103" s="1"/>
  <c r="J138" i="103" s="1"/>
  <c r="E138" i="104" s="1"/>
  <c r="G138" i="104" s="1"/>
  <c r="J138" i="104" s="1"/>
  <c r="E138" i="105" s="1"/>
  <c r="E77" i="102"/>
  <c r="G77" i="102" s="1"/>
  <c r="J77" i="102" s="1"/>
  <c r="E77" i="103" s="1"/>
  <c r="G77" i="103" s="1"/>
  <c r="J77" i="103" s="1"/>
  <c r="E77" i="104" s="1"/>
  <c r="G77" i="104" s="1"/>
  <c r="J77" i="104" s="1"/>
  <c r="E77" i="105" s="1"/>
  <c r="E167" i="102"/>
  <c r="G167" i="102" s="1"/>
  <c r="J167" i="102" s="1"/>
  <c r="E167" i="103" s="1"/>
  <c r="G167" i="103" s="1"/>
  <c r="J167" i="103" s="1"/>
  <c r="E167" i="104" s="1"/>
  <c r="G167" i="104" s="1"/>
  <c r="J167" i="104" s="1"/>
  <c r="E167" i="105" s="1"/>
  <c r="E92" i="102"/>
  <c r="G92" i="102" s="1"/>
  <c r="J92" i="102" s="1"/>
  <c r="E92" i="103" s="1"/>
  <c r="G92" i="103" s="1"/>
  <c r="J92" i="103" s="1"/>
  <c r="E92" i="104" s="1"/>
  <c r="G92" i="104" s="1"/>
  <c r="J92" i="104" s="1"/>
  <c r="E92" i="105" s="1"/>
  <c r="E62" i="102"/>
  <c r="G62" i="102" s="1"/>
  <c r="J62" i="102" s="1"/>
  <c r="E62" i="103" s="1"/>
  <c r="G62" i="103" s="1"/>
  <c r="J62" i="103" s="1"/>
  <c r="E62" i="104" s="1"/>
  <c r="G62" i="104" s="1"/>
  <c r="J62" i="104" s="1"/>
  <c r="E62" i="105" s="1"/>
  <c r="E130" i="102"/>
  <c r="G130" i="102" s="1"/>
  <c r="J130" i="102" s="1"/>
  <c r="E130" i="103" s="1"/>
  <c r="G130" i="103" s="1"/>
  <c r="J130" i="103" s="1"/>
  <c r="E130" i="104" s="1"/>
  <c r="G130" i="104" s="1"/>
  <c r="J130" i="104" s="1"/>
  <c r="E130" i="105" s="1"/>
  <c r="E163" i="102"/>
  <c r="G163" i="102" s="1"/>
  <c r="J163" i="102" s="1"/>
  <c r="E163" i="103" s="1"/>
  <c r="G163" i="103" s="1"/>
  <c r="J163" i="103" s="1"/>
  <c r="E163" i="104" s="1"/>
  <c r="G163" i="104" s="1"/>
  <c r="J163" i="104" s="1"/>
  <c r="E163" i="105" s="1"/>
  <c r="E112" i="104"/>
  <c r="G112" i="104" s="1"/>
  <c r="J112" i="104" s="1"/>
  <c r="E112" i="105" s="1"/>
  <c r="G112" i="105" s="1"/>
  <c r="J112" i="105" s="1"/>
  <c r="G112" i="106" s="1"/>
  <c r="J112" i="106" s="1"/>
  <c r="G112" i="107" s="1"/>
  <c r="J112" i="107" s="1"/>
  <c r="E105" i="97"/>
  <c r="G105" i="97" s="1"/>
  <c r="J105" i="97" s="1"/>
  <c r="E105" i="98" s="1"/>
  <c r="G105" i="98" s="1"/>
  <c r="J105" i="98" s="1"/>
  <c r="E105" i="99" s="1"/>
  <c r="G105" i="99" s="1"/>
  <c r="J105" i="99" s="1"/>
  <c r="E105" i="100" s="1"/>
  <c r="E115" i="104"/>
  <c r="G115" i="104" s="1"/>
  <c r="J115" i="104" s="1"/>
  <c r="E115" i="105" s="1"/>
  <c r="G115" i="105" s="1"/>
  <c r="J115" i="105" s="1"/>
  <c r="G115" i="106" s="1"/>
  <c r="J115" i="106" s="1"/>
  <c r="G115" i="107" s="1"/>
  <c r="J115" i="107" s="1"/>
  <c r="E170" i="102"/>
  <c r="G170" i="102" s="1"/>
  <c r="J170" i="102" s="1"/>
  <c r="E170" i="103" s="1"/>
  <c r="G170" i="103" s="1"/>
  <c r="J170" i="103" s="1"/>
  <c r="E170" i="104" s="1"/>
  <c r="G170" i="104" s="1"/>
  <c r="J170" i="104" s="1"/>
  <c r="E170" i="105" s="1"/>
  <c r="E120" i="102"/>
  <c r="G120" i="102" s="1"/>
  <c r="J120" i="102" s="1"/>
  <c r="E120" i="103" s="1"/>
  <c r="G120" i="103" s="1"/>
  <c r="J120" i="103" s="1"/>
  <c r="E120" i="104" s="1"/>
  <c r="G120" i="104" s="1"/>
  <c r="J120" i="104" s="1"/>
  <c r="E120" i="105" s="1"/>
  <c r="E180" i="102"/>
  <c r="G180" i="102" s="1"/>
  <c r="J180" i="102" s="1"/>
  <c r="E180" i="103" s="1"/>
  <c r="G180" i="103" s="1"/>
  <c r="J180" i="103" s="1"/>
  <c r="E180" i="104" s="1"/>
  <c r="G180" i="104" s="1"/>
  <c r="J180" i="104" s="1"/>
  <c r="E180" i="105" s="1"/>
  <c r="E172" i="102"/>
  <c r="G172" i="102" s="1"/>
  <c r="J172" i="102" s="1"/>
  <c r="E172" i="103" s="1"/>
  <c r="G172" i="103" s="1"/>
  <c r="J172" i="103" s="1"/>
  <c r="E172" i="104" s="1"/>
  <c r="G172" i="104" s="1"/>
  <c r="J172" i="104" s="1"/>
  <c r="E172" i="105" s="1"/>
  <c r="E168" i="102"/>
  <c r="G168" i="102" s="1"/>
  <c r="J168" i="102" s="1"/>
  <c r="E168" i="103" s="1"/>
  <c r="G168" i="103" s="1"/>
  <c r="J168" i="103" s="1"/>
  <c r="E168" i="104" s="1"/>
  <c r="G168" i="104" s="1"/>
  <c r="J168" i="104" s="1"/>
  <c r="E168" i="105" s="1"/>
  <c r="E22" i="102"/>
  <c r="G22" i="102" s="1"/>
  <c r="J22" i="102" s="1"/>
  <c r="E22" i="103" s="1"/>
  <c r="G22" i="103" s="1"/>
  <c r="J22" i="103" s="1"/>
  <c r="E22" i="104" s="1"/>
  <c r="G22" i="104" s="1"/>
  <c r="J22" i="104" s="1"/>
  <c r="E137" i="102"/>
  <c r="G137" i="102" s="1"/>
  <c r="J137" i="102" s="1"/>
  <c r="E137" i="103" s="1"/>
  <c r="G137" i="103" s="1"/>
  <c r="J137" i="103" s="1"/>
  <c r="E137" i="104" s="1"/>
  <c r="G137" i="104" s="1"/>
  <c r="J137" i="104" s="1"/>
  <c r="E137" i="105" s="1"/>
  <c r="E67" i="102"/>
  <c r="G67" i="102" s="1"/>
  <c r="J67" i="102" s="1"/>
  <c r="E67" i="103" s="1"/>
  <c r="G67" i="103" s="1"/>
  <c r="J67" i="103" s="1"/>
  <c r="E67" i="104" s="1"/>
  <c r="G67" i="104" s="1"/>
  <c r="J67" i="104" s="1"/>
  <c r="E67" i="105" s="1"/>
  <c r="E146" i="102"/>
  <c r="G146" i="102" s="1"/>
  <c r="J146" i="102" s="1"/>
  <c r="E146" i="103" s="1"/>
  <c r="G146" i="103" s="1"/>
  <c r="J146" i="103" s="1"/>
  <c r="E146" i="104" s="1"/>
  <c r="G146" i="104" s="1"/>
  <c r="J146" i="104" s="1"/>
  <c r="E146" i="105" s="1"/>
  <c r="E116" i="104"/>
  <c r="G116" i="104" s="1"/>
  <c r="J116" i="104" s="1"/>
  <c r="E116" i="105" s="1"/>
  <c r="G116" i="105" s="1"/>
  <c r="J116" i="105" s="1"/>
  <c r="G116" i="106" s="1"/>
  <c r="J116" i="106" s="1"/>
  <c r="G116" i="107" s="1"/>
  <c r="J116" i="107" s="1"/>
  <c r="E222" i="102"/>
  <c r="G222" i="102" s="1"/>
  <c r="J222" i="102" s="1"/>
  <c r="E222" i="103" s="1"/>
  <c r="G222" i="103" s="1"/>
  <c r="J222" i="103" s="1"/>
  <c r="E222" i="104" s="1"/>
  <c r="G222" i="104" s="1"/>
  <c r="J222" i="104" s="1"/>
  <c r="E222" i="105" s="1"/>
  <c r="E141" i="102"/>
  <c r="G141" i="102" s="1"/>
  <c r="J141" i="102" s="1"/>
  <c r="E141" i="103" s="1"/>
  <c r="G141" i="103" s="1"/>
  <c r="J141" i="103" s="1"/>
  <c r="E141" i="104" s="1"/>
  <c r="G141" i="104" s="1"/>
  <c r="J141" i="104" s="1"/>
  <c r="E141" i="105" s="1"/>
  <c r="E79" i="102"/>
  <c r="G79" i="102" s="1"/>
  <c r="J79" i="102" s="1"/>
  <c r="E79" i="103" s="1"/>
  <c r="G79" i="103" s="1"/>
  <c r="J79" i="103" s="1"/>
  <c r="E79" i="104" s="1"/>
  <c r="G79" i="104" s="1"/>
  <c r="J79" i="104" s="1"/>
  <c r="E142" i="102"/>
  <c r="G142" i="102" s="1"/>
  <c r="J142" i="102" s="1"/>
  <c r="E142" i="103" s="1"/>
  <c r="G142" i="103" s="1"/>
  <c r="J142" i="103" s="1"/>
  <c r="E142" i="104" s="1"/>
  <c r="G142" i="104" s="1"/>
  <c r="J142" i="104" s="1"/>
  <c r="E142" i="105" s="1"/>
  <c r="E89" i="102"/>
  <c r="G89" i="102" s="1"/>
  <c r="J89" i="102" s="1"/>
  <c r="E89" i="103" s="1"/>
  <c r="G89" i="103" s="1"/>
  <c r="J89" i="103" s="1"/>
  <c r="E89" i="104" s="1"/>
  <c r="G89" i="104" s="1"/>
  <c r="J89" i="104" s="1"/>
  <c r="E89" i="105" s="1"/>
  <c r="E158" i="102"/>
  <c r="G158" i="102" s="1"/>
  <c r="J158" i="102" s="1"/>
  <c r="E158" i="103" s="1"/>
  <c r="G158" i="103" s="1"/>
  <c r="J158" i="103" s="1"/>
  <c r="E158" i="104" s="1"/>
  <c r="G158" i="104" s="1"/>
  <c r="J158" i="104" s="1"/>
  <c r="E158" i="105" s="1"/>
  <c r="E90" i="102"/>
  <c r="G90" i="102" s="1"/>
  <c r="J90" i="102" s="1"/>
  <c r="E90" i="103" s="1"/>
  <c r="G90" i="103" s="1"/>
  <c r="J90" i="103" s="1"/>
  <c r="E90" i="104" s="1"/>
  <c r="G90" i="104" s="1"/>
  <c r="J90" i="104" s="1"/>
  <c r="E90" i="105" s="1"/>
  <c r="E185" i="102"/>
  <c r="G185" i="102" s="1"/>
  <c r="J185" i="102" s="1"/>
  <c r="E185" i="103" s="1"/>
  <c r="G185" i="103" s="1"/>
  <c r="J185" i="103" s="1"/>
  <c r="E185" i="104" s="1"/>
  <c r="G185" i="104" s="1"/>
  <c r="J185" i="104" s="1"/>
  <c r="E185" i="105" s="1"/>
  <c r="E223" i="102"/>
  <c r="G223" i="102" s="1"/>
  <c r="J223" i="102" s="1"/>
  <c r="E223" i="103" s="1"/>
  <c r="G223" i="103" s="1"/>
  <c r="J223" i="103" s="1"/>
  <c r="E223" i="104" s="1"/>
  <c r="G223" i="104" s="1"/>
  <c r="J223" i="104" s="1"/>
  <c r="E223" i="105" s="1"/>
  <c r="E184" i="102"/>
  <c r="G184" i="102" s="1"/>
  <c r="J184" i="102" s="1"/>
  <c r="E184" i="103" s="1"/>
  <c r="G184" i="103" s="1"/>
  <c r="J184" i="103" s="1"/>
  <c r="E184" i="104" s="1"/>
  <c r="G184" i="104" s="1"/>
  <c r="J184" i="104" s="1"/>
  <c r="E184" i="105" s="1"/>
  <c r="E110" i="104"/>
  <c r="G110" i="104" s="1"/>
  <c r="J110" i="104" s="1"/>
  <c r="E110" i="105" s="1"/>
  <c r="G110" i="105" s="1"/>
  <c r="J110" i="105" s="1"/>
  <c r="G110" i="106" s="1"/>
  <c r="J110" i="106" s="1"/>
  <c r="G110" i="107" s="1"/>
  <c r="J110" i="107" s="1"/>
  <c r="E107" i="104"/>
  <c r="G107" i="104" s="1"/>
  <c r="J107" i="104" s="1"/>
  <c r="E107" i="105" s="1"/>
  <c r="G107" i="105" s="1"/>
  <c r="J107" i="105" s="1"/>
  <c r="G107" i="106" s="1"/>
  <c r="J107" i="106" s="1"/>
  <c r="G107" i="107" s="1"/>
  <c r="J107" i="107" s="1"/>
  <c r="E37" i="100"/>
  <c r="G37" i="100" s="1"/>
  <c r="J37" i="100" s="1"/>
  <c r="E37" i="101" s="1"/>
  <c r="G37" i="101" s="1"/>
  <c r="J37" i="101" s="1"/>
  <c r="E27" i="100"/>
  <c r="G27" i="100" s="1"/>
  <c r="J27" i="100" s="1"/>
  <c r="E27" i="101" s="1"/>
  <c r="G27" i="101" s="1"/>
  <c r="J27" i="101" s="1"/>
  <c r="E17" i="97"/>
  <c r="G17" i="97" s="1"/>
  <c r="J17" i="97" s="1"/>
  <c r="E17" i="98" s="1"/>
  <c r="G17" i="98" s="1"/>
  <c r="J17" i="98" s="1"/>
  <c r="E17" i="99" s="1"/>
  <c r="E58" i="100"/>
  <c r="G58" i="100" s="1"/>
  <c r="J58" i="100" s="1"/>
  <c r="E58" i="101" s="1"/>
  <c r="G58" i="101" s="1"/>
  <c r="J58" i="101" s="1"/>
  <c r="E8" i="97"/>
  <c r="G8" i="97" s="1"/>
  <c r="J8" i="97" s="1"/>
  <c r="E8" i="98" s="1"/>
  <c r="G8" i="98" s="1"/>
  <c r="J8" i="98" s="1"/>
  <c r="E8" i="99" s="1"/>
  <c r="E14" i="97"/>
  <c r="G14" i="97" s="1"/>
  <c r="J14" i="97" s="1"/>
  <c r="E14" i="98" s="1"/>
  <c r="G14" i="98" s="1"/>
  <c r="J14" i="98" s="1"/>
  <c r="E14" i="99" s="1"/>
  <c r="E7" i="97"/>
  <c r="G7" i="97" s="1"/>
  <c r="J7" i="97" s="1"/>
  <c r="E7" i="98" s="1"/>
  <c r="G7" i="98" s="1"/>
  <c r="J7" i="98" s="1"/>
  <c r="E7" i="99" s="1"/>
  <c r="E46" i="100"/>
  <c r="G46" i="100" s="1"/>
  <c r="J46" i="100" s="1"/>
  <c r="E46" i="101" s="1"/>
  <c r="G46" i="101" s="1"/>
  <c r="J46" i="101" s="1"/>
  <c r="E32" i="100"/>
  <c r="G32" i="100" s="1"/>
  <c r="J32" i="100" s="1"/>
  <c r="E32" i="101" s="1"/>
  <c r="G32" i="101" s="1"/>
  <c r="J32" i="101" s="1"/>
  <c r="E221" i="100"/>
  <c r="G221" i="100" s="1"/>
  <c r="J221" i="100" s="1"/>
  <c r="E221" i="101" s="1"/>
  <c r="G221" i="101" s="1"/>
  <c r="J221" i="101" s="1"/>
  <c r="E42" i="100"/>
  <c r="G42" i="100" s="1"/>
  <c r="J42" i="100" s="1"/>
  <c r="E42" i="101" s="1"/>
  <c r="G42" i="101" s="1"/>
  <c r="J42" i="101" s="1"/>
  <c r="E56" i="100"/>
  <c r="G56" i="100" s="1"/>
  <c r="J56" i="100" s="1"/>
  <c r="E56" i="101" s="1"/>
  <c r="G56" i="101" s="1"/>
  <c r="J56" i="101" s="1"/>
  <c r="E30" i="100"/>
  <c r="G30" i="100" s="1"/>
  <c r="J30" i="100" s="1"/>
  <c r="E30" i="101" s="1"/>
  <c r="G30" i="101" s="1"/>
  <c r="J30" i="101" s="1"/>
  <c r="E47" i="100"/>
  <c r="G47" i="100" s="1"/>
  <c r="J47" i="100" s="1"/>
  <c r="E47" i="101" s="1"/>
  <c r="G47" i="101" s="1"/>
  <c r="J47" i="101" s="1"/>
  <c r="E55" i="100"/>
  <c r="G55" i="100" s="1"/>
  <c r="J55" i="100" s="1"/>
  <c r="E55" i="101" s="1"/>
  <c r="G55" i="101" s="1"/>
  <c r="J55" i="101" s="1"/>
  <c r="E49" i="100"/>
  <c r="G49" i="100" s="1"/>
  <c r="J49" i="100" s="1"/>
  <c r="E49" i="101" s="1"/>
  <c r="G49" i="101" s="1"/>
  <c r="J49" i="101" s="1"/>
  <c r="E43" i="100"/>
  <c r="G43" i="100" s="1"/>
  <c r="J43" i="100" s="1"/>
  <c r="E43" i="101" s="1"/>
  <c r="G43" i="101" s="1"/>
  <c r="J43" i="101" s="1"/>
  <c r="E28" i="100"/>
  <c r="G28" i="100" s="1"/>
  <c r="J28" i="100" s="1"/>
  <c r="E28" i="101" s="1"/>
  <c r="G28" i="101" s="1"/>
  <c r="J28" i="101" s="1"/>
  <c r="E13" i="97"/>
  <c r="G13" i="97" s="1"/>
  <c r="J13" i="97" s="1"/>
  <c r="E13" i="98" s="1"/>
  <c r="G13" i="98" s="1"/>
  <c r="J13" i="98" s="1"/>
  <c r="E13" i="99" s="1"/>
  <c r="E122" i="100"/>
  <c r="G122" i="100" s="1"/>
  <c r="J122" i="100" s="1"/>
  <c r="E122" i="101" s="1"/>
  <c r="G122" i="101" s="1"/>
  <c r="J122" i="101" s="1"/>
  <c r="E36" i="100"/>
  <c r="G36" i="100" s="1"/>
  <c r="J36" i="100" s="1"/>
  <c r="E36" i="101" s="1"/>
  <c r="G36" i="101" s="1"/>
  <c r="J36" i="101" s="1"/>
  <c r="E38" i="100"/>
  <c r="G38" i="100" s="1"/>
  <c r="J38" i="100" s="1"/>
  <c r="E38" i="101" s="1"/>
  <c r="G38" i="101" s="1"/>
  <c r="J38" i="101" s="1"/>
  <c r="E53" i="100"/>
  <c r="G53" i="100" s="1"/>
  <c r="J53" i="100" s="1"/>
  <c r="E53" i="101" s="1"/>
  <c r="G53" i="101" s="1"/>
  <c r="J53" i="101" s="1"/>
  <c r="E48" i="100"/>
  <c r="G48" i="100" s="1"/>
  <c r="J48" i="100" s="1"/>
  <c r="E48" i="101" s="1"/>
  <c r="G48" i="101" s="1"/>
  <c r="J48" i="101" s="1"/>
  <c r="G88" i="99"/>
  <c r="J88" i="99" s="1"/>
  <c r="E88" i="100" s="1"/>
  <c r="E87" i="99"/>
  <c r="G87" i="99" s="1"/>
  <c r="J87" i="99" s="1"/>
  <c r="E29" i="100"/>
  <c r="G29" i="100" s="1"/>
  <c r="J29" i="100" s="1"/>
  <c r="E29" i="101" s="1"/>
  <c r="G29" i="101" s="1"/>
  <c r="J29" i="101" s="1"/>
  <c r="E52" i="100"/>
  <c r="G52" i="100" s="1"/>
  <c r="J52" i="100" s="1"/>
  <c r="E52" i="101" s="1"/>
  <c r="G52" i="101" s="1"/>
  <c r="J52" i="101" s="1"/>
  <c r="E33" i="100"/>
  <c r="G33" i="100" s="1"/>
  <c r="J33" i="100" s="1"/>
  <c r="E33" i="101" s="1"/>
  <c r="G33" i="101" s="1"/>
  <c r="J33" i="101" s="1"/>
  <c r="E59" i="100"/>
  <c r="G59" i="100" s="1"/>
  <c r="J59" i="100" s="1"/>
  <c r="E59" i="101" s="1"/>
  <c r="G59" i="101" s="1"/>
  <c r="J59" i="101" s="1"/>
  <c r="E50" i="100"/>
  <c r="G50" i="100" s="1"/>
  <c r="J50" i="100" s="1"/>
  <c r="E50" i="101" s="1"/>
  <c r="G50" i="101" s="1"/>
  <c r="J50" i="101" s="1"/>
  <c r="E119" i="100"/>
  <c r="G119" i="100" s="1"/>
  <c r="J119" i="100" s="1"/>
  <c r="E119" i="101" s="1"/>
  <c r="G119" i="101" s="1"/>
  <c r="J119" i="101" s="1"/>
  <c r="E161" i="100"/>
  <c r="G161" i="100" s="1"/>
  <c r="J161" i="100" s="1"/>
  <c r="E161" i="101" s="1"/>
  <c r="G161" i="101" s="1"/>
  <c r="J161" i="101" s="1"/>
  <c r="E44" i="100"/>
  <c r="G44" i="100" s="1"/>
  <c r="J44" i="100" s="1"/>
  <c r="E44" i="101" s="1"/>
  <c r="G44" i="101" s="1"/>
  <c r="J44" i="101" s="1"/>
  <c r="E96" i="100"/>
  <c r="G96" i="100" s="1"/>
  <c r="J96" i="100" s="1"/>
  <c r="E96" i="101" s="1"/>
  <c r="G96" i="101" s="1"/>
  <c r="J96" i="101" s="1"/>
  <c r="E41" i="100"/>
  <c r="G41" i="100" s="1"/>
  <c r="J41" i="100" s="1"/>
  <c r="E41" i="101" s="1"/>
  <c r="G41" i="101" s="1"/>
  <c r="J41" i="101" s="1"/>
  <c r="G263" i="100"/>
  <c r="J263" i="100" s="1"/>
  <c r="E230" i="100"/>
  <c r="G230" i="100" s="1"/>
  <c r="J230" i="100" s="1"/>
  <c r="E230" i="101" s="1"/>
  <c r="G230" i="101" s="1"/>
  <c r="J230" i="101" s="1"/>
  <c r="E57" i="100"/>
  <c r="G57" i="100" s="1"/>
  <c r="J57" i="100" s="1"/>
  <c r="E57" i="101" s="1"/>
  <c r="G57" i="101" s="1"/>
  <c r="J57" i="101" s="1"/>
  <c r="E51" i="100"/>
  <c r="G51" i="100" s="1"/>
  <c r="J51" i="100" s="1"/>
  <c r="E51" i="101" s="1"/>
  <c r="G51" i="101" s="1"/>
  <c r="J51" i="101" s="1"/>
  <c r="E31" i="100"/>
  <c r="G31" i="100" s="1"/>
  <c r="J31" i="100" s="1"/>
  <c r="E31" i="101" s="1"/>
  <c r="G31" i="101" s="1"/>
  <c r="J31" i="101" s="1"/>
  <c r="E40" i="100"/>
  <c r="G40" i="100" s="1"/>
  <c r="J40" i="100" s="1"/>
  <c r="E40" i="101" s="1"/>
  <c r="G40" i="101" s="1"/>
  <c r="J40" i="101" s="1"/>
  <c r="E165" i="100"/>
  <c r="G165" i="100" s="1"/>
  <c r="J165" i="100" s="1"/>
  <c r="E165" i="101" s="1"/>
  <c r="G165" i="101" s="1"/>
  <c r="J165" i="101" s="1"/>
  <c r="E34" i="100"/>
  <c r="G34" i="100" s="1"/>
  <c r="J34" i="100" s="1"/>
  <c r="E34" i="101" s="1"/>
  <c r="G34" i="101" s="1"/>
  <c r="J34" i="101" s="1"/>
  <c r="E54" i="100"/>
  <c r="G54" i="100" s="1"/>
  <c r="J54" i="100" s="1"/>
  <c r="E54" i="101" s="1"/>
  <c r="G54" i="101" s="1"/>
  <c r="J54" i="101" s="1"/>
  <c r="E16" i="97"/>
  <c r="G16" i="97" s="1"/>
  <c r="J16" i="97" s="1"/>
  <c r="E16" i="98" s="1"/>
  <c r="G16" i="98" s="1"/>
  <c r="J16" i="98" s="1"/>
  <c r="E16" i="99" s="1"/>
  <c r="E225" i="101"/>
  <c r="G225" i="101" s="1"/>
  <c r="J225" i="101" s="1"/>
  <c r="E225" i="102" s="1"/>
  <c r="G225" i="102" s="1"/>
  <c r="J225" i="102" s="1"/>
  <c r="E225" i="103" s="1"/>
  <c r="E224" i="101"/>
  <c r="G224" i="101" s="1"/>
  <c r="J224" i="101" s="1"/>
  <c r="E224" i="102" s="1"/>
  <c r="G224" i="102" s="1"/>
  <c r="J224" i="102" s="1"/>
  <c r="E224" i="103" s="1"/>
  <c r="G105" i="79"/>
  <c r="J105" i="79" s="1"/>
  <c r="G189" i="79"/>
  <c r="J189" i="79" s="1"/>
  <c r="G187" i="78"/>
  <c r="J187" i="78" s="1"/>
  <c r="G20" i="105"/>
  <c r="J20" i="105" s="1"/>
  <c r="G97" i="105"/>
  <c r="J97" i="105" s="1"/>
  <c r="G97" i="106" s="1"/>
  <c r="J97" i="106" s="1"/>
  <c r="G97" i="107" s="1"/>
  <c r="J97" i="107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E86" i="102" s="1"/>
  <c r="G241" i="102"/>
  <c r="J241" i="102" s="1"/>
  <c r="E241" i="103" s="1"/>
  <c r="G240" i="107"/>
  <c r="J240" i="107" s="1"/>
  <c r="G268" i="107"/>
  <c r="J268" i="107" s="1"/>
  <c r="G232" i="107"/>
  <c r="J232" i="107" s="1"/>
  <c r="G234" i="97"/>
  <c r="J234" i="97" s="1"/>
  <c r="E234" i="98" s="1"/>
  <c r="G242" i="98"/>
  <c r="J242" i="98" s="1"/>
  <c r="E242" i="99" s="1"/>
  <c r="G236" i="99"/>
  <c r="J236" i="99" s="1"/>
  <c r="E236" i="100" s="1"/>
  <c r="G228" i="99"/>
  <c r="J228" i="99" s="1"/>
  <c r="E228" i="100" s="1"/>
  <c r="G238" i="101"/>
  <c r="J238" i="101" s="1"/>
  <c r="E238" i="102" s="1"/>
  <c r="G227" i="101"/>
  <c r="J227" i="101" s="1"/>
  <c r="E227" i="102" s="1"/>
  <c r="G235" i="101"/>
  <c r="J235" i="101" s="1"/>
  <c r="E235" i="102" s="1"/>
  <c r="G260" i="98"/>
  <c r="J260" i="98" s="1"/>
  <c r="G188" i="94"/>
  <c r="J188" i="94" s="1"/>
  <c r="E188" i="95" s="1"/>
  <c r="G188" i="95" s="1"/>
  <c r="J188" i="95" s="1"/>
  <c r="E188" i="96" s="1"/>
  <c r="G188" i="96" s="1"/>
  <c r="J188" i="96" s="1"/>
  <c r="G188" i="81"/>
  <c r="J188" i="81" s="1"/>
  <c r="E188" i="82" s="1"/>
  <c r="G188" i="82" s="1"/>
  <c r="J188" i="82" s="1"/>
  <c r="E188" i="83" s="1"/>
  <c r="G188" i="83" s="1"/>
  <c r="J188" i="83" s="1"/>
  <c r="E188" i="84" s="1"/>
  <c r="G188" i="84" s="1"/>
  <c r="J188" i="84" s="1"/>
  <c r="E188" i="85" s="1"/>
  <c r="G188" i="85" s="1"/>
  <c r="J188" i="85" s="1"/>
  <c r="G188" i="93"/>
  <c r="J188" i="93" s="1"/>
  <c r="G188" i="89"/>
  <c r="J188" i="89" s="1"/>
  <c r="G188" i="91"/>
  <c r="J188" i="91" s="1"/>
  <c r="G188" i="74"/>
  <c r="J188" i="74" s="1"/>
  <c r="G188" i="90"/>
  <c r="J188" i="90" s="1"/>
  <c r="G188" i="92"/>
  <c r="J188" i="92" s="1"/>
  <c r="G174" i="97"/>
  <c r="J174" i="97" s="1"/>
  <c r="E174" i="98" s="1"/>
  <c r="G173" i="97"/>
  <c r="J173" i="97" s="1"/>
  <c r="E173" i="98" s="1"/>
  <c r="G207" i="92"/>
  <c r="J207" i="92" s="1"/>
  <c r="G207" i="94"/>
  <c r="J207" i="94" s="1"/>
  <c r="E207" i="95" s="1"/>
  <c r="G207" i="95" s="1"/>
  <c r="G207" i="93"/>
  <c r="J207" i="93" s="1"/>
  <c r="G207" i="74"/>
  <c r="J207" i="74" s="1"/>
  <c r="G207" i="77" s="1"/>
  <c r="J207" i="77" s="1"/>
  <c r="G207" i="78" s="1"/>
  <c r="J207" i="78" s="1"/>
  <c r="G207" i="79" s="1"/>
  <c r="J207" i="79" s="1"/>
  <c r="G210" i="81" s="1"/>
  <c r="J210" i="81" s="1"/>
  <c r="G207" i="90"/>
  <c r="J207" i="90" s="1"/>
  <c r="G207" i="81"/>
  <c r="J207" i="81" s="1"/>
  <c r="E207" i="82" s="1"/>
  <c r="G207" i="82" s="1"/>
  <c r="J207" i="82" s="1"/>
  <c r="E207" i="83" s="1"/>
  <c r="G207" i="83" s="1"/>
  <c r="J207" i="83" s="1"/>
  <c r="E207" i="84" s="1"/>
  <c r="G207" i="89"/>
  <c r="J207" i="89" s="1"/>
  <c r="G207" i="91"/>
  <c r="J207" i="91" s="1"/>
  <c r="G102" i="97"/>
  <c r="J102" i="97" s="1"/>
  <c r="E102" i="98" s="1"/>
  <c r="G18" i="96"/>
  <c r="J18" i="96" s="1"/>
  <c r="G214" i="99"/>
  <c r="J214" i="99" s="1"/>
  <c r="G76" i="89"/>
  <c r="J76" i="89" s="1"/>
  <c r="G76" i="74"/>
  <c r="J76" i="74" s="1"/>
  <c r="G76" i="77" s="1"/>
  <c r="J76" i="77" s="1"/>
  <c r="G76" i="92"/>
  <c r="J76" i="92" s="1"/>
  <c r="G76" i="93"/>
  <c r="J76" i="93" s="1"/>
  <c r="G82" i="97"/>
  <c r="J82" i="97" s="1"/>
  <c r="E82" i="98" s="1"/>
  <c r="G76" i="81"/>
  <c r="J76" i="81" s="1"/>
  <c r="E76" i="82" s="1"/>
  <c r="G76" i="82" s="1"/>
  <c r="J76" i="82" s="1"/>
  <c r="E76" i="83" s="1"/>
  <c r="G76" i="83" s="1"/>
  <c r="J76" i="83" s="1"/>
  <c r="E76" i="84" s="1"/>
  <c r="G76" i="84" s="1"/>
  <c r="J76" i="84" s="1"/>
  <c r="E76" i="85" s="1"/>
  <c r="G76" i="85" s="1"/>
  <c r="J76" i="85" s="1"/>
  <c r="G76" i="91"/>
  <c r="J76" i="91" s="1"/>
  <c r="G76" i="94"/>
  <c r="J76" i="94" s="1"/>
  <c r="E76" i="95" s="1"/>
  <c r="G76" i="95" s="1"/>
  <c r="J76" i="95" s="1"/>
  <c r="E76" i="96" s="1"/>
  <c r="G15" i="98"/>
  <c r="J15" i="98" s="1"/>
  <c r="E15" i="99" s="1"/>
  <c r="G6" i="98"/>
  <c r="J6" i="98" s="1"/>
  <c r="E6" i="99" s="1"/>
  <c r="G219" i="79"/>
  <c r="J219" i="79" s="1"/>
  <c r="G222" i="81" s="1"/>
  <c r="J222" i="81" s="1"/>
  <c r="G201" i="78"/>
  <c r="J201" i="78" s="1"/>
  <c r="G134" i="95"/>
  <c r="J134" i="95" s="1"/>
  <c r="E134" i="96" s="1"/>
  <c r="G131" i="95"/>
  <c r="J131" i="95" s="1"/>
  <c r="E131" i="96" s="1"/>
  <c r="G199" i="78"/>
  <c r="J199" i="78" s="1"/>
  <c r="G216" i="78"/>
  <c r="J216" i="78" s="1"/>
  <c r="G261" i="97"/>
  <c r="J261" i="97" s="1"/>
  <c r="G103" i="97"/>
  <c r="J103" i="97" s="1"/>
  <c r="E103" i="98" s="1"/>
  <c r="G218" i="78"/>
  <c r="J218" i="78" s="1"/>
  <c r="G200" i="78"/>
  <c r="J200" i="78" s="1"/>
  <c r="G217" i="78"/>
  <c r="J217" i="78" s="1"/>
  <c r="G5" i="84"/>
  <c r="J5" i="84" s="1"/>
  <c r="E5" i="85" s="1"/>
  <c r="G189" i="99"/>
  <c r="J189" i="99" s="1"/>
  <c r="E189" i="100" s="1"/>
  <c r="G186" i="99"/>
  <c r="J186" i="99" s="1"/>
  <c r="E186" i="100" s="1"/>
  <c r="G262" i="99"/>
  <c r="J262" i="99" s="1"/>
  <c r="G104" i="99"/>
  <c r="J104" i="99" s="1"/>
  <c r="E104" i="100" s="1"/>
  <c r="G267" i="99"/>
  <c r="J267" i="99" s="1"/>
  <c r="G187" i="99"/>
  <c r="J187" i="99" s="1"/>
  <c r="E187" i="100" s="1"/>
  <c r="G233" i="99"/>
  <c r="J233" i="99" s="1"/>
  <c r="E233" i="100" s="1"/>
  <c r="G263" i="99"/>
  <c r="J263" i="99" s="1"/>
  <c r="G191" i="99"/>
  <c r="J191" i="99" s="1"/>
  <c r="E191" i="100" s="1"/>
  <c r="G190" i="99"/>
  <c r="J190" i="99" s="1"/>
  <c r="E190" i="100" s="1"/>
  <c r="G132" i="98"/>
  <c r="J132" i="98" s="1"/>
  <c r="E132" i="99" s="1"/>
  <c r="G135" i="98"/>
  <c r="J135" i="98" s="1"/>
  <c r="E135" i="99" s="1"/>
  <c r="G133" i="97"/>
  <c r="J133" i="97" s="1"/>
  <c r="E133" i="98" s="1"/>
  <c r="G136" i="97"/>
  <c r="J136" i="97" s="1"/>
  <c r="E136" i="98" s="1"/>
  <c r="E36" i="102" l="1"/>
  <c r="G36" i="102" s="1"/>
  <c r="J36" i="102" s="1"/>
  <c r="E36" i="103" s="1"/>
  <c r="G36" i="103" s="1"/>
  <c r="J36" i="103" s="1"/>
  <c r="E36" i="104" s="1"/>
  <c r="G36" i="104" s="1"/>
  <c r="J36" i="104" s="1"/>
  <c r="E36" i="105" s="1"/>
  <c r="E30" i="102"/>
  <c r="G30" i="102" s="1"/>
  <c r="J30" i="102" s="1"/>
  <c r="E30" i="103" s="1"/>
  <c r="G30" i="103" s="1"/>
  <c r="J30" i="103" s="1"/>
  <c r="E30" i="104" s="1"/>
  <c r="G30" i="104" s="1"/>
  <c r="J30" i="104" s="1"/>
  <c r="E30" i="105" s="1"/>
  <c r="E47" i="102"/>
  <c r="G47" i="102" s="1"/>
  <c r="J47" i="102" s="1"/>
  <c r="E47" i="103" s="1"/>
  <c r="G47" i="103" s="1"/>
  <c r="J47" i="103" s="1"/>
  <c r="E47" i="104" s="1"/>
  <c r="E34" i="102"/>
  <c r="G34" i="102" s="1"/>
  <c r="J34" i="102" s="1"/>
  <c r="E34" i="103" s="1"/>
  <c r="G34" i="103" s="1"/>
  <c r="J34" i="103" s="1"/>
  <c r="E34" i="104" s="1"/>
  <c r="G34" i="104" s="1"/>
  <c r="J34" i="104" s="1"/>
  <c r="E34" i="105" s="1"/>
  <c r="E41" i="102"/>
  <c r="G41" i="102" s="1"/>
  <c r="J41" i="102" s="1"/>
  <c r="E41" i="103" s="1"/>
  <c r="G41" i="103" s="1"/>
  <c r="J41" i="103" s="1"/>
  <c r="E41" i="104" s="1"/>
  <c r="G41" i="104" s="1"/>
  <c r="J41" i="104" s="1"/>
  <c r="E41" i="105" s="1"/>
  <c r="E52" i="102"/>
  <c r="G52" i="102" s="1"/>
  <c r="J52" i="102" s="1"/>
  <c r="E52" i="103" s="1"/>
  <c r="G52" i="103" s="1"/>
  <c r="J52" i="103" s="1"/>
  <c r="E52" i="104" s="1"/>
  <c r="G52" i="104" s="1"/>
  <c r="J52" i="104" s="1"/>
  <c r="E52" i="105" s="1"/>
  <c r="E122" i="102"/>
  <c r="G122" i="102" s="1"/>
  <c r="J122" i="102" s="1"/>
  <c r="E122" i="103" s="1"/>
  <c r="G122" i="103" s="1"/>
  <c r="J122" i="103" s="1"/>
  <c r="E122" i="104" s="1"/>
  <c r="G122" i="104" s="1"/>
  <c r="J122" i="104" s="1"/>
  <c r="E122" i="105" s="1"/>
  <c r="E56" i="102"/>
  <c r="G56" i="102" s="1"/>
  <c r="J56" i="102" s="1"/>
  <c r="E56" i="103" s="1"/>
  <c r="G56" i="103" s="1"/>
  <c r="J56" i="103" s="1"/>
  <c r="E56" i="104" s="1"/>
  <c r="G56" i="104" s="1"/>
  <c r="J56" i="104" s="1"/>
  <c r="E56" i="105" s="1"/>
  <c r="E58" i="102"/>
  <c r="G58" i="102" s="1"/>
  <c r="J58" i="102" s="1"/>
  <c r="E58" i="103" s="1"/>
  <c r="G58" i="103" s="1"/>
  <c r="J58" i="103" s="1"/>
  <c r="E58" i="104" s="1"/>
  <c r="G58" i="104" s="1"/>
  <c r="J58" i="104" s="1"/>
  <c r="E58" i="105" s="1"/>
  <c r="E96" i="102"/>
  <c r="G96" i="102" s="1"/>
  <c r="J96" i="102" s="1"/>
  <c r="E96" i="103" s="1"/>
  <c r="G96" i="103" s="1"/>
  <c r="J96" i="103" s="1"/>
  <c r="E96" i="104" s="1"/>
  <c r="G96" i="104" s="1"/>
  <c r="J96" i="104" s="1"/>
  <c r="E96" i="105" s="1"/>
  <c r="E29" i="102"/>
  <c r="G29" i="102" s="1"/>
  <c r="J29" i="102" s="1"/>
  <c r="E29" i="103" s="1"/>
  <c r="G29" i="103" s="1"/>
  <c r="J29" i="103" s="1"/>
  <c r="E29" i="104" s="1"/>
  <c r="G29" i="104" s="1"/>
  <c r="J29" i="104" s="1"/>
  <c r="E29" i="105" s="1"/>
  <c r="E42" i="102"/>
  <c r="G42" i="102" s="1"/>
  <c r="J42" i="102" s="1"/>
  <c r="E42" i="103" s="1"/>
  <c r="G42" i="103" s="1"/>
  <c r="J42" i="103" s="1"/>
  <c r="E42" i="104" s="1"/>
  <c r="G42" i="104" s="1"/>
  <c r="J42" i="104" s="1"/>
  <c r="E42" i="105" s="1"/>
  <c r="E165" i="102"/>
  <c r="G165" i="102" s="1"/>
  <c r="J165" i="102" s="1"/>
  <c r="E165" i="103" s="1"/>
  <c r="G165" i="103" s="1"/>
  <c r="J165" i="103" s="1"/>
  <c r="E165" i="104" s="1"/>
  <c r="G165" i="104" s="1"/>
  <c r="J165" i="104" s="1"/>
  <c r="E165" i="105" s="1"/>
  <c r="E40" i="102"/>
  <c r="G40" i="102" s="1"/>
  <c r="J40" i="102" s="1"/>
  <c r="E40" i="103" s="1"/>
  <c r="G40" i="103" s="1"/>
  <c r="J40" i="103" s="1"/>
  <c r="E40" i="104" s="1"/>
  <c r="G40" i="104" s="1"/>
  <c r="J40" i="104" s="1"/>
  <c r="E40" i="105" s="1"/>
  <c r="E44" i="102"/>
  <c r="G44" i="102" s="1"/>
  <c r="J44" i="102" s="1"/>
  <c r="E44" i="103" s="1"/>
  <c r="G44" i="103" s="1"/>
  <c r="J44" i="103" s="1"/>
  <c r="E44" i="104" s="1"/>
  <c r="G44" i="104" s="1"/>
  <c r="J44" i="104" s="1"/>
  <c r="E44" i="105" s="1"/>
  <c r="E28" i="102"/>
  <c r="G28" i="102" s="1"/>
  <c r="J28" i="102" s="1"/>
  <c r="E28" i="103" s="1"/>
  <c r="G28" i="103" s="1"/>
  <c r="J28" i="103" s="1"/>
  <c r="E221" i="102"/>
  <c r="G221" i="102" s="1"/>
  <c r="J221" i="102" s="1"/>
  <c r="E221" i="103" s="1"/>
  <c r="G221" i="103" s="1"/>
  <c r="J221" i="103" s="1"/>
  <c r="E221" i="104" s="1"/>
  <c r="G221" i="104" s="1"/>
  <c r="J221" i="104" s="1"/>
  <c r="E221" i="105" s="1"/>
  <c r="E27" i="102"/>
  <c r="G27" i="102" s="1"/>
  <c r="J27" i="102" s="1"/>
  <c r="E27" i="103" s="1"/>
  <c r="G27" i="103" s="1"/>
  <c r="J27" i="103" s="1"/>
  <c r="E27" i="104" s="1"/>
  <c r="G27" i="104" s="1"/>
  <c r="J27" i="104" s="1"/>
  <c r="E27" i="105" s="1"/>
  <c r="E24" i="105"/>
  <c r="G24" i="105" s="1"/>
  <c r="J24" i="105" s="1"/>
  <c r="G24" i="106" s="1"/>
  <c r="J24" i="106" s="1"/>
  <c r="G24" i="107" s="1"/>
  <c r="J24" i="107" s="1"/>
  <c r="E31" i="102"/>
  <c r="G31" i="102" s="1"/>
  <c r="J31" i="102" s="1"/>
  <c r="E31" i="103" s="1"/>
  <c r="G31" i="103" s="1"/>
  <c r="J31" i="103" s="1"/>
  <c r="E31" i="104" s="1"/>
  <c r="G31" i="104" s="1"/>
  <c r="J31" i="104" s="1"/>
  <c r="E161" i="102"/>
  <c r="G161" i="102" s="1"/>
  <c r="J161" i="102" s="1"/>
  <c r="E161" i="103" s="1"/>
  <c r="G161" i="103" s="1"/>
  <c r="J161" i="103" s="1"/>
  <c r="E161" i="104" s="1"/>
  <c r="G161" i="104" s="1"/>
  <c r="J161" i="104" s="1"/>
  <c r="E161" i="105" s="1"/>
  <c r="E43" i="102"/>
  <c r="G43" i="102" s="1"/>
  <c r="J43" i="102" s="1"/>
  <c r="E43" i="103" s="1"/>
  <c r="G43" i="103" s="1"/>
  <c r="J43" i="103" s="1"/>
  <c r="E43" i="104" s="1"/>
  <c r="G43" i="104" s="1"/>
  <c r="J43" i="104" s="1"/>
  <c r="E43" i="105" s="1"/>
  <c r="E32" i="102"/>
  <c r="G32" i="102" s="1"/>
  <c r="J32" i="102" s="1"/>
  <c r="E32" i="103" s="1"/>
  <c r="G32" i="103" s="1"/>
  <c r="J32" i="103" s="1"/>
  <c r="E37" i="102"/>
  <c r="G37" i="102" s="1"/>
  <c r="J37" i="102" s="1"/>
  <c r="E37" i="103" s="1"/>
  <c r="G37" i="103" s="1"/>
  <c r="J37" i="103" s="1"/>
  <c r="E37" i="104" s="1"/>
  <c r="G37" i="104" s="1"/>
  <c r="J37" i="104" s="1"/>
  <c r="E37" i="105" s="1"/>
  <c r="E59" i="102"/>
  <c r="G59" i="102" s="1"/>
  <c r="J59" i="102" s="1"/>
  <c r="E59" i="103" s="1"/>
  <c r="G59" i="103" s="1"/>
  <c r="J59" i="103" s="1"/>
  <c r="E59" i="104" s="1"/>
  <c r="G59" i="104" s="1"/>
  <c r="J59" i="104" s="1"/>
  <c r="E59" i="105" s="1"/>
  <c r="E54" i="102"/>
  <c r="G54" i="102" s="1"/>
  <c r="J54" i="102" s="1"/>
  <c r="E54" i="103" s="1"/>
  <c r="G54" i="103" s="1"/>
  <c r="J54" i="103" s="1"/>
  <c r="E54" i="104" s="1"/>
  <c r="G54" i="104" s="1"/>
  <c r="J54" i="104" s="1"/>
  <c r="E54" i="105" s="1"/>
  <c r="E51" i="102"/>
  <c r="G51" i="102" s="1"/>
  <c r="J51" i="102" s="1"/>
  <c r="E51" i="103" s="1"/>
  <c r="G51" i="103" s="1"/>
  <c r="J51" i="103" s="1"/>
  <c r="E51" i="104" s="1"/>
  <c r="G51" i="104" s="1"/>
  <c r="J51" i="104" s="1"/>
  <c r="E51" i="105" s="1"/>
  <c r="E119" i="102"/>
  <c r="G119" i="102" s="1"/>
  <c r="J119" i="102" s="1"/>
  <c r="E119" i="103" s="1"/>
  <c r="G119" i="103" s="1"/>
  <c r="J119" i="103" s="1"/>
  <c r="E119" i="104" s="1"/>
  <c r="G119" i="104" s="1"/>
  <c r="J119" i="104" s="1"/>
  <c r="E119" i="105" s="1"/>
  <c r="E48" i="102"/>
  <c r="G48" i="102" s="1"/>
  <c r="J48" i="102" s="1"/>
  <c r="E48" i="103" s="1"/>
  <c r="G48" i="103" s="1"/>
  <c r="J48" i="103" s="1"/>
  <c r="E48" i="104" s="1"/>
  <c r="G48" i="104" s="1"/>
  <c r="J48" i="104" s="1"/>
  <c r="E48" i="105" s="1"/>
  <c r="E49" i="102"/>
  <c r="G49" i="102" s="1"/>
  <c r="J49" i="102" s="1"/>
  <c r="E49" i="103" s="1"/>
  <c r="G49" i="103" s="1"/>
  <c r="J49" i="103" s="1"/>
  <c r="E49" i="104" s="1"/>
  <c r="G49" i="104" s="1"/>
  <c r="J49" i="104" s="1"/>
  <c r="E49" i="105" s="1"/>
  <c r="E46" i="102"/>
  <c r="G46" i="102" s="1"/>
  <c r="J46" i="102" s="1"/>
  <c r="E46" i="103" s="1"/>
  <c r="G46" i="103" s="1"/>
  <c r="J46" i="103" s="1"/>
  <c r="E46" i="104" s="1"/>
  <c r="G46" i="104" s="1"/>
  <c r="J46" i="104" s="1"/>
  <c r="E46" i="105" s="1"/>
  <c r="E22" i="105"/>
  <c r="G22" i="105" s="1"/>
  <c r="J22" i="105" s="1"/>
  <c r="G22" i="106" s="1"/>
  <c r="J22" i="106" s="1"/>
  <c r="G22" i="107" s="1"/>
  <c r="J22" i="107" s="1"/>
  <c r="E38" i="102"/>
  <c r="G38" i="102" s="1"/>
  <c r="J38" i="102" s="1"/>
  <c r="E38" i="103" s="1"/>
  <c r="G38" i="103" s="1"/>
  <c r="J38" i="103" s="1"/>
  <c r="E38" i="104" s="1"/>
  <c r="G38" i="104" s="1"/>
  <c r="J38" i="104" s="1"/>
  <c r="E38" i="105" s="1"/>
  <c r="E33" i="102"/>
  <c r="G33" i="102" s="1"/>
  <c r="J33" i="102" s="1"/>
  <c r="E33" i="103" s="1"/>
  <c r="G33" i="103" s="1"/>
  <c r="J33" i="103" s="1"/>
  <c r="E33" i="104" s="1"/>
  <c r="G33" i="104" s="1"/>
  <c r="J33" i="104" s="1"/>
  <c r="E33" i="105" s="1"/>
  <c r="E57" i="102"/>
  <c r="G57" i="102" s="1"/>
  <c r="J57" i="102" s="1"/>
  <c r="E57" i="103" s="1"/>
  <c r="G57" i="103" s="1"/>
  <c r="J57" i="103" s="1"/>
  <c r="E57" i="104" s="1"/>
  <c r="G57" i="104" s="1"/>
  <c r="J57" i="104" s="1"/>
  <c r="E57" i="105" s="1"/>
  <c r="E50" i="102"/>
  <c r="G50" i="102" s="1"/>
  <c r="J50" i="102" s="1"/>
  <c r="E50" i="103" s="1"/>
  <c r="G50" i="103" s="1"/>
  <c r="J50" i="103" s="1"/>
  <c r="E50" i="104" s="1"/>
  <c r="G50" i="104" s="1"/>
  <c r="J50" i="104" s="1"/>
  <c r="E50" i="105" s="1"/>
  <c r="E53" i="102"/>
  <c r="G53" i="102" s="1"/>
  <c r="J53" i="102" s="1"/>
  <c r="E53" i="103" s="1"/>
  <c r="G53" i="103" s="1"/>
  <c r="J53" i="103" s="1"/>
  <c r="E53" i="104" s="1"/>
  <c r="E55" i="102"/>
  <c r="G55" i="102" s="1"/>
  <c r="J55" i="102" s="1"/>
  <c r="E55" i="103" s="1"/>
  <c r="G55" i="103" s="1"/>
  <c r="J55" i="103" s="1"/>
  <c r="E55" i="104" s="1"/>
  <c r="G55" i="104" s="1"/>
  <c r="J55" i="104" s="1"/>
  <c r="E55" i="105" s="1"/>
  <c r="E79" i="105"/>
  <c r="G79" i="105" s="1"/>
  <c r="J79" i="105" s="1"/>
  <c r="G79" i="106" s="1"/>
  <c r="J79" i="106" s="1"/>
  <c r="G79" i="107" s="1"/>
  <c r="J79" i="107" s="1"/>
  <c r="E188" i="97"/>
  <c r="G188" i="97" s="1"/>
  <c r="J188" i="97" s="1"/>
  <c r="E188" i="98" s="1"/>
  <c r="G188" i="98" s="1"/>
  <c r="J188" i="98" s="1"/>
  <c r="E188" i="99" s="1"/>
  <c r="G188" i="99" s="1"/>
  <c r="J188" i="99" s="1"/>
  <c r="E188" i="100" s="1"/>
  <c r="G188" i="100" s="1"/>
  <c r="J188" i="100" s="1"/>
  <c r="E188" i="101" s="1"/>
  <c r="G259" i="102"/>
  <c r="J259" i="102" s="1"/>
  <c r="E230" i="102"/>
  <c r="G88" i="100"/>
  <c r="J88" i="100" s="1"/>
  <c r="E88" i="101" s="1"/>
  <c r="G88" i="101" s="1"/>
  <c r="J88" i="101" s="1"/>
  <c r="E88" i="102" s="1"/>
  <c r="E87" i="100"/>
  <c r="G87" i="100" s="1"/>
  <c r="J87" i="100" s="1"/>
  <c r="E87" i="101" s="1"/>
  <c r="G87" i="101" s="1"/>
  <c r="J87" i="101" s="1"/>
  <c r="E214" i="100"/>
  <c r="G214" i="100" s="1"/>
  <c r="J214" i="100" s="1"/>
  <c r="E214" i="101" s="1"/>
  <c r="G214" i="101" s="1"/>
  <c r="J214" i="101" s="1"/>
  <c r="E18" i="97"/>
  <c r="G18" i="97" s="1"/>
  <c r="J18" i="97" s="1"/>
  <c r="E18" i="98" s="1"/>
  <c r="G18" i="98" s="1"/>
  <c r="J18" i="98" s="1"/>
  <c r="E18" i="99" s="1"/>
  <c r="E188" i="86"/>
  <c r="G188" i="86" s="1"/>
  <c r="J188" i="86" s="1"/>
  <c r="E188" i="87" s="1"/>
  <c r="G188" i="87" s="1"/>
  <c r="J188" i="87" s="1"/>
  <c r="E188" i="88" s="1"/>
  <c r="G188" i="88" s="1"/>
  <c r="J188" i="88" s="1"/>
  <c r="E76" i="86"/>
  <c r="G76" i="86" s="1"/>
  <c r="J76" i="86" s="1"/>
  <c r="E76" i="87" s="1"/>
  <c r="G76" i="87" s="1"/>
  <c r="J76" i="87" s="1"/>
  <c r="E76" i="88" s="1"/>
  <c r="G76" i="88" s="1"/>
  <c r="J76" i="88" s="1"/>
  <c r="J207" i="95"/>
  <c r="E207" i="96" s="1"/>
  <c r="G207" i="96" s="1"/>
  <c r="J207" i="96" s="1"/>
  <c r="E210" i="82"/>
  <c r="G210" i="82" s="1"/>
  <c r="J210" i="82" s="1"/>
  <c r="E210" i="83" s="1"/>
  <c r="G210" i="83" s="1"/>
  <c r="J210" i="83" s="1"/>
  <c r="E210" i="84" s="1"/>
  <c r="G210" i="84" s="1"/>
  <c r="J210" i="84" s="1"/>
  <c r="E210" i="85" s="1"/>
  <c r="G210" i="85" s="1"/>
  <c r="J210" i="85" s="1"/>
  <c r="E210" i="86" s="1"/>
  <c r="G210" i="86" s="1"/>
  <c r="J210" i="86" s="1"/>
  <c r="E210" i="87" s="1"/>
  <c r="G210" i="87" s="1"/>
  <c r="J210" i="87" s="1"/>
  <c r="E210" i="88" s="1"/>
  <c r="G210" i="88" s="1"/>
  <c r="J210" i="88" s="1"/>
  <c r="G210" i="89" s="1"/>
  <c r="J210" i="89" s="1"/>
  <c r="E222" i="82"/>
  <c r="G222" i="82" s="1"/>
  <c r="J222" i="82" s="1"/>
  <c r="E222" i="83" s="1"/>
  <c r="G222" i="83" s="1"/>
  <c r="J222" i="83" s="1"/>
  <c r="E222" i="84" s="1"/>
  <c r="G222" i="84" s="1"/>
  <c r="J222" i="84" s="1"/>
  <c r="E222" i="85" s="1"/>
  <c r="G222" i="85" s="1"/>
  <c r="J222" i="85" s="1"/>
  <c r="E222" i="86" s="1"/>
  <c r="G222" i="86" s="1"/>
  <c r="J222" i="86" s="1"/>
  <c r="E222" i="87" s="1"/>
  <c r="G222" i="87" s="1"/>
  <c r="J222" i="87" s="1"/>
  <c r="E222" i="88" s="1"/>
  <c r="G222" i="88" s="1"/>
  <c r="J222" i="88" s="1"/>
  <c r="G222" i="89" s="1"/>
  <c r="J222" i="89" s="1"/>
  <c r="G187" i="79"/>
  <c r="J187" i="79" s="1"/>
  <c r="G76" i="78"/>
  <c r="J76" i="78" s="1"/>
  <c r="G76" i="79" s="1"/>
  <c r="J76" i="79" s="1"/>
  <c r="G188" i="77"/>
  <c r="J188" i="77" s="1"/>
  <c r="G118" i="105"/>
  <c r="J118" i="105" s="1"/>
  <c r="G118" i="106" s="1"/>
  <c r="J118" i="106" s="1"/>
  <c r="G118" i="107" s="1"/>
  <c r="J118" i="107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176" i="105"/>
  <c r="J176" i="105" s="1"/>
  <c r="G176" i="106" s="1"/>
  <c r="J176" i="106" s="1"/>
  <c r="G176" i="107" s="1"/>
  <c r="J176" i="107" s="1"/>
  <c r="G78" i="105"/>
  <c r="J78" i="105" s="1"/>
  <c r="G78" i="106" s="1"/>
  <c r="J78" i="106" s="1"/>
  <c r="G78" i="107" s="1"/>
  <c r="J78" i="107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215" i="105"/>
  <c r="J215" i="105" s="1"/>
  <c r="G215" i="106" s="1"/>
  <c r="J215" i="106" s="1"/>
  <c r="G215" i="107" s="1"/>
  <c r="J215" i="107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41" i="107"/>
  <c r="J41" i="107" s="1"/>
  <c r="G56" i="107"/>
  <c r="J56" i="107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31" i="107"/>
  <c r="J31" i="107" s="1"/>
  <c r="G55" i="107"/>
  <c r="J55" i="107" s="1"/>
  <c r="G241" i="103"/>
  <c r="J241" i="103" s="1"/>
  <c r="E241" i="104" s="1"/>
  <c r="G57" i="107"/>
  <c r="J57" i="107" s="1"/>
  <c r="G86" i="102"/>
  <c r="J86" i="102" s="1"/>
  <c r="E86" i="103" s="1"/>
  <c r="G225" i="103"/>
  <c r="J225" i="103" s="1"/>
  <c r="E225" i="104" s="1"/>
  <c r="G227" i="102"/>
  <c r="J227" i="102" s="1"/>
  <c r="E227" i="103" s="1"/>
  <c r="G235" i="102"/>
  <c r="J235" i="102" s="1"/>
  <c r="E235" i="103" s="1"/>
  <c r="G234" i="98"/>
  <c r="J234" i="98" s="1"/>
  <c r="E234" i="99" s="1"/>
  <c r="G242" i="99"/>
  <c r="J242" i="99" s="1"/>
  <c r="E242" i="100" s="1"/>
  <c r="G230" i="102"/>
  <c r="J230" i="102" s="1"/>
  <c r="E230" i="103" s="1"/>
  <c r="G238" i="102"/>
  <c r="J238" i="102" s="1"/>
  <c r="E238" i="103" s="1"/>
  <c r="G228" i="100"/>
  <c r="J228" i="100" s="1"/>
  <c r="E228" i="101" s="1"/>
  <c r="G236" i="100"/>
  <c r="J236" i="100" s="1"/>
  <c r="E236" i="101" s="1"/>
  <c r="G224" i="103"/>
  <c r="J224" i="103" s="1"/>
  <c r="E224" i="104" s="1"/>
  <c r="G260" i="99"/>
  <c r="J260" i="99" s="1"/>
  <c r="G173" i="98"/>
  <c r="J173" i="98" s="1"/>
  <c r="E173" i="99" s="1"/>
  <c r="G174" i="98"/>
  <c r="J174" i="98" s="1"/>
  <c r="E174" i="99" s="1"/>
  <c r="G207" i="84"/>
  <c r="J207" i="84" s="1"/>
  <c r="E207" i="85" s="1"/>
  <c r="G207" i="85" s="1"/>
  <c r="J207" i="85" s="1"/>
  <c r="G103" i="98"/>
  <c r="J103" i="98" s="1"/>
  <c r="E103" i="99" s="1"/>
  <c r="G102" i="98"/>
  <c r="J102" i="98" s="1"/>
  <c r="E102" i="99" s="1"/>
  <c r="G7" i="99"/>
  <c r="J7" i="99" s="1"/>
  <c r="G15" i="99"/>
  <c r="J15" i="99" s="1"/>
  <c r="G14" i="99"/>
  <c r="J14" i="99" s="1"/>
  <c r="G16" i="99"/>
  <c r="J16" i="99" s="1"/>
  <c r="G13" i="99"/>
  <c r="J13" i="99" s="1"/>
  <c r="G6" i="99"/>
  <c r="J6" i="99" s="1"/>
  <c r="G8" i="99"/>
  <c r="J8" i="99" s="1"/>
  <c r="G17" i="99"/>
  <c r="J17" i="99" s="1"/>
  <c r="G76" i="96"/>
  <c r="J76" i="96" s="1"/>
  <c r="E76" i="97" s="1"/>
  <c r="G76" i="90"/>
  <c r="J76" i="90" s="1"/>
  <c r="G216" i="79"/>
  <c r="J216" i="79" s="1"/>
  <c r="G219" i="81" s="1"/>
  <c r="J219" i="81" s="1"/>
  <c r="G217" i="79"/>
  <c r="J217" i="79" s="1"/>
  <c r="G220" i="81" s="1"/>
  <c r="J220" i="81" s="1"/>
  <c r="E220" i="82" s="1"/>
  <c r="G220" i="82" s="1"/>
  <c r="J220" i="82" s="1"/>
  <c r="E220" i="83" s="1"/>
  <c r="G220" i="83" s="1"/>
  <c r="J220" i="83" s="1"/>
  <c r="E220" i="84" s="1"/>
  <c r="G220" i="84" s="1"/>
  <c r="J220" i="84" s="1"/>
  <c r="E220" i="85" s="1"/>
  <c r="G220" i="85" s="1"/>
  <c r="J220" i="85" s="1"/>
  <c r="E220" i="86" s="1"/>
  <c r="G220" i="86" s="1"/>
  <c r="J220" i="86" s="1"/>
  <c r="E220" i="87" s="1"/>
  <c r="G220" i="87" s="1"/>
  <c r="J220" i="87" s="1"/>
  <c r="E220" i="88" s="1"/>
  <c r="G220" i="88" s="1"/>
  <c r="J220" i="88" s="1"/>
  <c r="G220" i="89" s="1"/>
  <c r="J220" i="89" s="1"/>
  <c r="G199" i="79"/>
  <c r="J199" i="79" s="1"/>
  <c r="G202" i="81" s="1"/>
  <c r="J202" i="81" s="1"/>
  <c r="G200" i="79"/>
  <c r="J200" i="79" s="1"/>
  <c r="G203" i="81" s="1"/>
  <c r="J203" i="81" s="1"/>
  <c r="E203" i="82" s="1"/>
  <c r="G203" i="82" s="1"/>
  <c r="J203" i="82" s="1"/>
  <c r="E203" i="83" s="1"/>
  <c r="G203" i="83" s="1"/>
  <c r="J203" i="83" s="1"/>
  <c r="E203" i="84" s="1"/>
  <c r="G203" i="84" s="1"/>
  <c r="J203" i="84" s="1"/>
  <c r="E203" i="85" s="1"/>
  <c r="G203" i="85" s="1"/>
  <c r="J203" i="85" s="1"/>
  <c r="E203" i="86" s="1"/>
  <c r="G203" i="86" s="1"/>
  <c r="J203" i="86" s="1"/>
  <c r="E203" i="87" s="1"/>
  <c r="G203" i="87" s="1"/>
  <c r="J203" i="87" s="1"/>
  <c r="E203" i="88" s="1"/>
  <c r="G203" i="88" s="1"/>
  <c r="J203" i="88" s="1"/>
  <c r="G203" i="89" s="1"/>
  <c r="J203" i="89" s="1"/>
  <c r="G218" i="79"/>
  <c r="J218" i="79" s="1"/>
  <c r="G201" i="79"/>
  <c r="J201" i="79" s="1"/>
  <c r="G204" i="81" s="1"/>
  <c r="J204" i="81" s="1"/>
  <c r="G131" i="96"/>
  <c r="J131" i="96" s="1"/>
  <c r="E131" i="97" s="1"/>
  <c r="G134" i="96"/>
  <c r="J134" i="96" s="1"/>
  <c r="E134" i="97" s="1"/>
  <c r="G82" i="98"/>
  <c r="J82" i="98" s="1"/>
  <c r="E82" i="99" s="1"/>
  <c r="G261" i="98"/>
  <c r="J261" i="98" s="1"/>
  <c r="G124" i="77"/>
  <c r="J124" i="77" s="1"/>
  <c r="G5" i="85"/>
  <c r="J5" i="85" s="1"/>
  <c r="E5" i="86" s="1"/>
  <c r="G189" i="100"/>
  <c r="J189" i="100" s="1"/>
  <c r="E189" i="101" s="1"/>
  <c r="G186" i="100"/>
  <c r="J186" i="100" s="1"/>
  <c r="E186" i="101" s="1"/>
  <c r="G233" i="100"/>
  <c r="J233" i="100" s="1"/>
  <c r="E233" i="101" s="1"/>
  <c r="G267" i="100"/>
  <c r="J267" i="100" s="1"/>
  <c r="G105" i="100"/>
  <c r="J105" i="100" s="1"/>
  <c r="E105" i="101" s="1"/>
  <c r="G187" i="100"/>
  <c r="J187" i="100" s="1"/>
  <c r="E187" i="101" s="1"/>
  <c r="G266" i="100"/>
  <c r="J266" i="100" s="1"/>
  <c r="G104" i="100"/>
  <c r="J104" i="100" s="1"/>
  <c r="E104" i="101" s="1"/>
  <c r="G191" i="100"/>
  <c r="J191" i="100" s="1"/>
  <c r="E191" i="101" s="1"/>
  <c r="G190" i="100"/>
  <c r="J190" i="100" s="1"/>
  <c r="E190" i="101" s="1"/>
  <c r="G133" i="98"/>
  <c r="J133" i="98" s="1"/>
  <c r="E133" i="99" s="1"/>
  <c r="G136" i="98"/>
  <c r="J136" i="98" s="1"/>
  <c r="E136" i="99" s="1"/>
  <c r="G132" i="99"/>
  <c r="J132" i="99" s="1"/>
  <c r="E132" i="100" s="1"/>
  <c r="G135" i="99"/>
  <c r="J135" i="99" s="1"/>
  <c r="E135" i="100" s="1"/>
  <c r="E32" i="104" l="1"/>
  <c r="G32" i="104" s="1"/>
  <c r="J32" i="104" s="1"/>
  <c r="E32" i="105" s="1"/>
  <c r="G32" i="105" s="1"/>
  <c r="J32" i="105" s="1"/>
  <c r="G32" i="106" s="1"/>
  <c r="J32" i="106" s="1"/>
  <c r="E214" i="102"/>
  <c r="G214" i="102" s="1"/>
  <c r="J214" i="102" s="1"/>
  <c r="E214" i="103" s="1"/>
  <c r="G214" i="103" s="1"/>
  <c r="J214" i="103" s="1"/>
  <c r="E214" i="104" s="1"/>
  <c r="G214" i="104" s="1"/>
  <c r="J214" i="104" s="1"/>
  <c r="E214" i="105" s="1"/>
  <c r="E31" i="105"/>
  <c r="G31" i="105" s="1"/>
  <c r="J31" i="105" s="1"/>
  <c r="E28" i="104"/>
  <c r="G28" i="104" s="1"/>
  <c r="J28" i="104" s="1"/>
  <c r="E28" i="105" s="1"/>
  <c r="G28" i="105" s="1"/>
  <c r="J28" i="105" s="1"/>
  <c r="G28" i="106" s="1"/>
  <c r="J28" i="106" s="1"/>
  <c r="E207" i="97"/>
  <c r="G207" i="97" s="1"/>
  <c r="J207" i="97" s="1"/>
  <c r="E207" i="98" s="1"/>
  <c r="G207" i="98" s="1"/>
  <c r="J207" i="98" s="1"/>
  <c r="E207" i="99" s="1"/>
  <c r="G207" i="99" s="1"/>
  <c r="J207" i="99" s="1"/>
  <c r="E207" i="100" s="1"/>
  <c r="G207" i="100" s="1"/>
  <c r="J207" i="100" s="1"/>
  <c r="E207" i="101" s="1"/>
  <c r="G207" i="101" s="1"/>
  <c r="J207" i="101" s="1"/>
  <c r="E207" i="102" s="1"/>
  <c r="E6" i="100"/>
  <c r="G6" i="100" s="1"/>
  <c r="J6" i="100" s="1"/>
  <c r="E6" i="101" s="1"/>
  <c r="G6" i="101" s="1"/>
  <c r="J6" i="101" s="1"/>
  <c r="E13" i="100"/>
  <c r="G13" i="100" s="1"/>
  <c r="J13" i="100" s="1"/>
  <c r="E13" i="101" s="1"/>
  <c r="G13" i="101" s="1"/>
  <c r="J13" i="101" s="1"/>
  <c r="E8" i="100"/>
  <c r="G8" i="100" s="1"/>
  <c r="J8" i="100" s="1"/>
  <c r="E8" i="101" s="1"/>
  <c r="G8" i="101" s="1"/>
  <c r="J8" i="101" s="1"/>
  <c r="E16" i="100"/>
  <c r="G16" i="100" s="1"/>
  <c r="J16" i="100" s="1"/>
  <c r="E16" i="101" s="1"/>
  <c r="G16" i="101" s="1"/>
  <c r="J16" i="101" s="1"/>
  <c r="E14" i="100"/>
  <c r="G14" i="100" s="1"/>
  <c r="J14" i="100" s="1"/>
  <c r="E14" i="101" s="1"/>
  <c r="G14" i="101" s="1"/>
  <c r="J14" i="101" s="1"/>
  <c r="G88" i="102"/>
  <c r="J88" i="102" s="1"/>
  <c r="E88" i="103" s="1"/>
  <c r="G88" i="103" s="1"/>
  <c r="J88" i="103" s="1"/>
  <c r="E88" i="104" s="1"/>
  <c r="E87" i="102"/>
  <c r="G87" i="102" s="1"/>
  <c r="J87" i="102" s="1"/>
  <c r="E87" i="103" s="1"/>
  <c r="G87" i="103" s="1"/>
  <c r="J87" i="103" s="1"/>
  <c r="E87" i="104" s="1"/>
  <c r="E15" i="100"/>
  <c r="G15" i="100" s="1"/>
  <c r="J15" i="100" s="1"/>
  <c r="E15" i="101" s="1"/>
  <c r="G15" i="101" s="1"/>
  <c r="J15" i="101" s="1"/>
  <c r="E7" i="100"/>
  <c r="G7" i="100" s="1"/>
  <c r="J7" i="100" s="1"/>
  <c r="E7" i="101" s="1"/>
  <c r="G7" i="101" s="1"/>
  <c r="J7" i="101" s="1"/>
  <c r="E17" i="100"/>
  <c r="G17" i="100" s="1"/>
  <c r="J17" i="100" s="1"/>
  <c r="E17" i="101" s="1"/>
  <c r="G17" i="101" s="1"/>
  <c r="J17" i="101" s="1"/>
  <c r="E207" i="86"/>
  <c r="G207" i="86" s="1"/>
  <c r="J207" i="86" s="1"/>
  <c r="E207" i="87" s="1"/>
  <c r="G207" i="87" s="1"/>
  <c r="J207" i="87" s="1"/>
  <c r="E207" i="88" s="1"/>
  <c r="G207" i="88" s="1"/>
  <c r="J207" i="88" s="1"/>
  <c r="E219" i="82"/>
  <c r="G219" i="82" s="1"/>
  <c r="J219" i="82" s="1"/>
  <c r="E219" i="83" s="1"/>
  <c r="E202" i="82"/>
  <c r="G202" i="82" s="1"/>
  <c r="J202" i="82" s="1"/>
  <c r="E202" i="83" s="1"/>
  <c r="G202" i="83" s="1"/>
  <c r="J202" i="83" s="1"/>
  <c r="E202" i="84" s="1"/>
  <c r="G202" i="84" s="1"/>
  <c r="J202" i="84" s="1"/>
  <c r="E202" i="85" s="1"/>
  <c r="G202" i="85" s="1"/>
  <c r="J202" i="85" s="1"/>
  <c r="E202" i="86" s="1"/>
  <c r="G202" i="86" s="1"/>
  <c r="J202" i="86" s="1"/>
  <c r="E202" i="87" s="1"/>
  <c r="G202" i="87" s="1"/>
  <c r="J202" i="87" s="1"/>
  <c r="E202" i="88" s="1"/>
  <c r="G202" i="88" s="1"/>
  <c r="J202" i="88" s="1"/>
  <c r="G202" i="89" s="1"/>
  <c r="J202" i="89" s="1"/>
  <c r="E204" i="82"/>
  <c r="G204" i="82" s="1"/>
  <c r="J204" i="82" s="1"/>
  <c r="E204" i="83" s="1"/>
  <c r="G204" i="83" s="1"/>
  <c r="J204" i="83" s="1"/>
  <c r="E204" i="84" s="1"/>
  <c r="G204" i="84" s="1"/>
  <c r="J204" i="84" s="1"/>
  <c r="E204" i="85" s="1"/>
  <c r="G204" i="85" s="1"/>
  <c r="J204" i="85" s="1"/>
  <c r="E204" i="86" s="1"/>
  <c r="G204" i="86" s="1"/>
  <c r="J204" i="86" s="1"/>
  <c r="E204" i="87" s="1"/>
  <c r="G204" i="87" s="1"/>
  <c r="J204" i="87" s="1"/>
  <c r="E204" i="88" s="1"/>
  <c r="G204" i="88" s="1"/>
  <c r="J204" i="88" s="1"/>
  <c r="G204" i="89" s="1"/>
  <c r="J204" i="89" s="1"/>
  <c r="G190" i="81"/>
  <c r="J190" i="81" s="1"/>
  <c r="E190" i="82" s="1"/>
  <c r="G190" i="82" s="1"/>
  <c r="J190" i="82" s="1"/>
  <c r="E190" i="83" s="1"/>
  <c r="G190" i="83" s="1"/>
  <c r="J190" i="83" s="1"/>
  <c r="E190" i="84" s="1"/>
  <c r="G190" i="84" s="1"/>
  <c r="J190" i="84" s="1"/>
  <c r="E190" i="85" s="1"/>
  <c r="G190" i="85" s="1"/>
  <c r="J190" i="85" s="1"/>
  <c r="E190" i="86" s="1"/>
  <c r="G190" i="86" s="1"/>
  <c r="J190" i="86" s="1"/>
  <c r="E190" i="87" s="1"/>
  <c r="G190" i="87" s="1"/>
  <c r="J190" i="87" s="1"/>
  <c r="E190" i="88" s="1"/>
  <c r="G190" i="88" s="1"/>
  <c r="J190" i="88" s="1"/>
  <c r="G188" i="78"/>
  <c r="J188" i="78" s="1"/>
  <c r="G216" i="81"/>
  <c r="J216" i="81" s="1"/>
  <c r="E216" i="82" s="1"/>
  <c r="G216" i="82" s="1"/>
  <c r="J216" i="82" s="1"/>
  <c r="E216" i="83" s="1"/>
  <c r="G42" i="105"/>
  <c r="J42" i="105" s="1"/>
  <c r="G42" i="106" s="1"/>
  <c r="J42" i="106" s="1"/>
  <c r="G29" i="105"/>
  <c r="J29" i="105" s="1"/>
  <c r="G29" i="106" s="1"/>
  <c r="J29" i="106" s="1"/>
  <c r="G53" i="104"/>
  <c r="J53" i="104" s="1"/>
  <c r="E53" i="105" s="1"/>
  <c r="G46" i="105"/>
  <c r="J46" i="105" s="1"/>
  <c r="G46" i="106" s="1"/>
  <c r="J46" i="106" s="1"/>
  <c r="G47" i="104"/>
  <c r="J47" i="104" s="1"/>
  <c r="E47" i="105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43" i="105"/>
  <c r="J43" i="105" s="1"/>
  <c r="G43" i="106" s="1"/>
  <c r="J43" i="106" s="1"/>
  <c r="G32" i="107"/>
  <c r="J32" i="107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36" i="105"/>
  <c r="J36" i="105" s="1"/>
  <c r="G36" i="106" s="1"/>
  <c r="J36" i="106" s="1"/>
  <c r="G238" i="103"/>
  <c r="J238" i="103" s="1"/>
  <c r="E238" i="104" s="1"/>
  <c r="G241" i="104"/>
  <c r="J241" i="104" s="1"/>
  <c r="E241" i="105" s="1"/>
  <c r="G259" i="103"/>
  <c r="J259" i="103" s="1"/>
  <c r="G230" i="103"/>
  <c r="J230" i="103" s="1"/>
  <c r="E230" i="104" s="1"/>
  <c r="G56" i="105"/>
  <c r="J56" i="105" s="1"/>
  <c r="G96" i="105"/>
  <c r="J96" i="105" s="1"/>
  <c r="G96" i="106" s="1"/>
  <c r="J96" i="106" s="1"/>
  <c r="G96" i="107" s="1"/>
  <c r="J96" i="107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E86" i="104" s="1"/>
  <c r="G234" i="99"/>
  <c r="J234" i="99" s="1"/>
  <c r="E234" i="100" s="1"/>
  <c r="G242" i="100"/>
  <c r="J242" i="100" s="1"/>
  <c r="E242" i="101" s="1"/>
  <c r="G242" i="101" s="1"/>
  <c r="J242" i="101" s="1"/>
  <c r="E242" i="102" s="1"/>
  <c r="G242" i="102" s="1"/>
  <c r="J242" i="102" s="1"/>
  <c r="E242" i="103" s="1"/>
  <c r="G242" i="103" s="1"/>
  <c r="J242" i="103" s="1"/>
  <c r="E242" i="104" s="1"/>
  <c r="G242" i="104" s="1"/>
  <c r="J242" i="104" s="1"/>
  <c r="E242" i="105" s="1"/>
  <c r="G224" i="104"/>
  <c r="J224" i="104" s="1"/>
  <c r="E224" i="105" s="1"/>
  <c r="G227" i="103"/>
  <c r="J227" i="103" s="1"/>
  <c r="E227" i="104" s="1"/>
  <c r="G235" i="103"/>
  <c r="J235" i="103" s="1"/>
  <c r="E235" i="104" s="1"/>
  <c r="G228" i="101"/>
  <c r="J228" i="101" s="1"/>
  <c r="E228" i="102" s="1"/>
  <c r="G236" i="101"/>
  <c r="J236" i="101" s="1"/>
  <c r="E236" i="102" s="1"/>
  <c r="G225" i="104"/>
  <c r="J225" i="104" s="1"/>
  <c r="E225" i="105" s="1"/>
  <c r="G268" i="99"/>
  <c r="J268" i="99" s="1"/>
  <c r="G173" i="99"/>
  <c r="J173" i="99" s="1"/>
  <c r="G174" i="99"/>
  <c r="J174" i="99" s="1"/>
  <c r="E174" i="100" s="1"/>
  <c r="G103" i="99"/>
  <c r="J103" i="99" s="1"/>
  <c r="G102" i="99"/>
  <c r="J102" i="99" s="1"/>
  <c r="E102" i="100" s="1"/>
  <c r="G18" i="99"/>
  <c r="J18" i="99" s="1"/>
  <c r="G76" i="97"/>
  <c r="J76" i="97" s="1"/>
  <c r="E76" i="98" s="1"/>
  <c r="G200" i="81"/>
  <c r="J200" i="81" s="1"/>
  <c r="G5" i="86"/>
  <c r="J5" i="86" s="1"/>
  <c r="E5" i="87" s="1"/>
  <c r="G199" i="81"/>
  <c r="J199" i="81" s="1"/>
  <c r="G201" i="81"/>
  <c r="J201" i="81" s="1"/>
  <c r="G217" i="81"/>
  <c r="J217" i="81" s="1"/>
  <c r="G218" i="81"/>
  <c r="J218" i="81" s="1"/>
  <c r="G124" i="78"/>
  <c r="J124" i="78" s="1"/>
  <c r="G261" i="99"/>
  <c r="J261" i="99" s="1"/>
  <c r="G82" i="99"/>
  <c r="J82" i="99" s="1"/>
  <c r="E82" i="100" s="1"/>
  <c r="G131" i="97"/>
  <c r="J131" i="97" s="1"/>
  <c r="E131" i="98" s="1"/>
  <c r="G134" i="97"/>
  <c r="J134" i="97" s="1"/>
  <c r="E134" i="98" s="1"/>
  <c r="G219" i="83"/>
  <c r="J219" i="83" s="1"/>
  <c r="E219" i="84" s="1"/>
  <c r="G189" i="101"/>
  <c r="J189" i="101" s="1"/>
  <c r="E189" i="102" s="1"/>
  <c r="G186" i="101"/>
  <c r="J186" i="101" s="1"/>
  <c r="E186" i="102" s="1"/>
  <c r="G264" i="101"/>
  <c r="J264" i="101" s="1"/>
  <c r="G105" i="101"/>
  <c r="J105" i="101" s="1"/>
  <c r="E105" i="102" s="1"/>
  <c r="G188" i="101"/>
  <c r="J188" i="101" s="1"/>
  <c r="E188" i="102" s="1"/>
  <c r="G266" i="101"/>
  <c r="J266" i="101" s="1"/>
  <c r="G187" i="101"/>
  <c r="J187" i="101" s="1"/>
  <c r="E187" i="102" s="1"/>
  <c r="G233" i="101"/>
  <c r="J233" i="101" s="1"/>
  <c r="E233" i="102" s="1"/>
  <c r="G263" i="101"/>
  <c r="J263" i="101" s="1"/>
  <c r="G104" i="101"/>
  <c r="J104" i="101" s="1"/>
  <c r="E104" i="102" s="1"/>
  <c r="G191" i="101"/>
  <c r="J191" i="101" s="1"/>
  <c r="E191" i="102" s="1"/>
  <c r="G190" i="101"/>
  <c r="J190" i="101" s="1"/>
  <c r="E190" i="102" s="1"/>
  <c r="G132" i="100"/>
  <c r="J132" i="100" s="1"/>
  <c r="E132" i="101" s="1"/>
  <c r="G135" i="100"/>
  <c r="J135" i="100" s="1"/>
  <c r="E135" i="101" s="1"/>
  <c r="G133" i="99"/>
  <c r="J133" i="99" s="1"/>
  <c r="E133" i="100" s="1"/>
  <c r="G136" i="99"/>
  <c r="J136" i="99" s="1"/>
  <c r="E136" i="100" s="1"/>
  <c r="E17" i="102" l="1"/>
  <c r="G17" i="102" s="1"/>
  <c r="J17" i="102" s="1"/>
  <c r="E17" i="103" s="1"/>
  <c r="G17" i="103" s="1"/>
  <c r="J17" i="103" s="1"/>
  <c r="E17" i="104" s="1"/>
  <c r="G17" i="104" s="1"/>
  <c r="J17" i="104" s="1"/>
  <c r="E17" i="105" s="1"/>
  <c r="E13" i="102"/>
  <c r="G13" i="102" s="1"/>
  <c r="J13" i="102" s="1"/>
  <c r="E13" i="103" s="1"/>
  <c r="G13" i="103" s="1"/>
  <c r="J13" i="103" s="1"/>
  <c r="E13" i="104" s="1"/>
  <c r="G13" i="104" s="1"/>
  <c r="J13" i="104" s="1"/>
  <c r="E13" i="105" s="1"/>
  <c r="E7" i="102"/>
  <c r="G7" i="102" s="1"/>
  <c r="J7" i="102" s="1"/>
  <c r="E7" i="103" s="1"/>
  <c r="G7" i="103" s="1"/>
  <c r="J7" i="103" s="1"/>
  <c r="E7" i="104" s="1"/>
  <c r="G7" i="104" s="1"/>
  <c r="J7" i="104" s="1"/>
  <c r="E7" i="105" s="1"/>
  <c r="E15" i="102"/>
  <c r="G15" i="102" s="1"/>
  <c r="J15" i="102" s="1"/>
  <c r="E15" i="103" s="1"/>
  <c r="G15" i="103" s="1"/>
  <c r="J15" i="103" s="1"/>
  <c r="E15" i="104" s="1"/>
  <c r="G15" i="104" s="1"/>
  <c r="J15" i="104" s="1"/>
  <c r="E8" i="102"/>
  <c r="G8" i="102" s="1"/>
  <c r="J8" i="102" s="1"/>
  <c r="E8" i="103" s="1"/>
  <c r="G8" i="103" s="1"/>
  <c r="J8" i="103" s="1"/>
  <c r="E8" i="104" s="1"/>
  <c r="G8" i="104" s="1"/>
  <c r="J8" i="104" s="1"/>
  <c r="E8" i="105" s="1"/>
  <c r="E6" i="102"/>
  <c r="G6" i="102" s="1"/>
  <c r="J6" i="102" s="1"/>
  <c r="E6" i="103" s="1"/>
  <c r="G6" i="103" s="1"/>
  <c r="J6" i="103" s="1"/>
  <c r="E6" i="104" s="1"/>
  <c r="G6" i="104" s="1"/>
  <c r="J6" i="104" s="1"/>
  <c r="E14" i="102"/>
  <c r="G14" i="102" s="1"/>
  <c r="J14" i="102" s="1"/>
  <c r="E14" i="103" s="1"/>
  <c r="G14" i="103" s="1"/>
  <c r="J14" i="103" s="1"/>
  <c r="E14" i="104" s="1"/>
  <c r="G14" i="104" s="1"/>
  <c r="J14" i="104" s="1"/>
  <c r="E14" i="105" s="1"/>
  <c r="E16" i="102"/>
  <c r="G16" i="102" s="1"/>
  <c r="J16" i="102" s="1"/>
  <c r="E16" i="103" s="1"/>
  <c r="G16" i="103" s="1"/>
  <c r="J16" i="103" s="1"/>
  <c r="E16" i="104" s="1"/>
  <c r="G16" i="104" s="1"/>
  <c r="J16" i="104" s="1"/>
  <c r="E16" i="105" s="1"/>
  <c r="G102" i="100"/>
  <c r="J102" i="100" s="1"/>
  <c r="E102" i="101" s="1"/>
  <c r="E103" i="100"/>
  <c r="E18" i="100"/>
  <c r="G18" i="100" s="1"/>
  <c r="J18" i="100" s="1"/>
  <c r="E18" i="101" s="1"/>
  <c r="G18" i="101" s="1"/>
  <c r="J18" i="101" s="1"/>
  <c r="G174" i="100"/>
  <c r="J174" i="100" s="1"/>
  <c r="E174" i="101" s="1"/>
  <c r="E173" i="100"/>
  <c r="G173" i="100" s="1"/>
  <c r="J173" i="100" s="1"/>
  <c r="E218" i="82"/>
  <c r="G218" i="82" s="1"/>
  <c r="J218" i="82" s="1"/>
  <c r="E218" i="83" s="1"/>
  <c r="E200" i="82"/>
  <c r="G200" i="82" s="1"/>
  <c r="J200" i="82" s="1"/>
  <c r="E200" i="83" s="1"/>
  <c r="G200" i="83" s="1"/>
  <c r="J200" i="83" s="1"/>
  <c r="E200" i="84" s="1"/>
  <c r="E217" i="82"/>
  <c r="G217" i="82" s="1"/>
  <c r="J217" i="82" s="1"/>
  <c r="E217" i="83" s="1"/>
  <c r="E199" i="82"/>
  <c r="G199" i="82" s="1"/>
  <c r="J199" i="82" s="1"/>
  <c r="E199" i="83" s="1"/>
  <c r="G199" i="83" s="1"/>
  <c r="J199" i="83" s="1"/>
  <c r="E199" i="84" s="1"/>
  <c r="E201" i="82"/>
  <c r="G201" i="82" s="1"/>
  <c r="J201" i="82" s="1"/>
  <c r="E201" i="83" s="1"/>
  <c r="G201" i="83" s="1"/>
  <c r="J201" i="83" s="1"/>
  <c r="E201" i="84" s="1"/>
  <c r="G188" i="79"/>
  <c r="J188" i="79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50" i="107"/>
  <c r="J50" i="107" s="1"/>
  <c r="G53" i="105"/>
  <c r="J53" i="105" s="1"/>
  <c r="G53" i="106" s="1"/>
  <c r="J53" i="106" s="1"/>
  <c r="G259" i="104"/>
  <c r="J259" i="104" s="1"/>
  <c r="G230" i="104"/>
  <c r="J230" i="104" s="1"/>
  <c r="E230" i="105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241" i="105"/>
  <c r="J241" i="105" s="1"/>
  <c r="G242" i="105"/>
  <c r="J242" i="105" s="1"/>
  <c r="G54" i="107"/>
  <c r="J54" i="107" s="1"/>
  <c r="G214" i="105"/>
  <c r="J214" i="105" s="1"/>
  <c r="G214" i="106" s="1"/>
  <c r="J214" i="106" s="1"/>
  <c r="G214" i="107" s="1"/>
  <c r="J214" i="107" s="1"/>
  <c r="G238" i="104"/>
  <c r="J238" i="104" s="1"/>
  <c r="E238" i="105" s="1"/>
  <c r="G235" i="104"/>
  <c r="J235" i="104" s="1"/>
  <c r="E235" i="105" s="1"/>
  <c r="G88" i="104"/>
  <c r="J88" i="104" s="1"/>
  <c r="E88" i="105" s="1"/>
  <c r="G87" i="104"/>
  <c r="J87" i="104" s="1"/>
  <c r="E87" i="105" s="1"/>
  <c r="G36" i="107"/>
  <c r="J36" i="107" s="1"/>
  <c r="G30" i="107"/>
  <c r="J30" i="107" s="1"/>
  <c r="G86" i="104"/>
  <c r="J86" i="104" s="1"/>
  <c r="E86" i="105" s="1"/>
  <c r="G264" i="100"/>
  <c r="J264" i="100" s="1"/>
  <c r="G227" i="104"/>
  <c r="J227" i="104" s="1"/>
  <c r="E227" i="105" s="1"/>
  <c r="G224" i="105"/>
  <c r="J224" i="105" s="1"/>
  <c r="G225" i="105"/>
  <c r="J225" i="105" s="1"/>
  <c r="G234" i="100"/>
  <c r="J234" i="100" s="1"/>
  <c r="G228" i="102"/>
  <c r="J228" i="102" s="1"/>
  <c r="E228" i="103" s="1"/>
  <c r="G236" i="102"/>
  <c r="J236" i="102" s="1"/>
  <c r="E236" i="103" s="1"/>
  <c r="G76" i="98"/>
  <c r="J76" i="98" s="1"/>
  <c r="E76" i="99" s="1"/>
  <c r="G5" i="87"/>
  <c r="J5" i="87" s="1"/>
  <c r="G124" i="79"/>
  <c r="J124" i="79" s="1"/>
  <c r="G127" i="81" s="1"/>
  <c r="J127" i="81" s="1"/>
  <c r="G131" i="98"/>
  <c r="J131" i="98" s="1"/>
  <c r="E131" i="99" s="1"/>
  <c r="G134" i="98"/>
  <c r="J134" i="98" s="1"/>
  <c r="E134" i="99" s="1"/>
  <c r="G82" i="100"/>
  <c r="J82" i="100" s="1"/>
  <c r="E82" i="101" s="1"/>
  <c r="G265" i="100"/>
  <c r="J265" i="100" s="1"/>
  <c r="G103" i="100"/>
  <c r="J103" i="100" s="1"/>
  <c r="G216" i="83"/>
  <c r="J216" i="83" s="1"/>
  <c r="E216" i="84" s="1"/>
  <c r="G218" i="83"/>
  <c r="J218" i="83" s="1"/>
  <c r="E218" i="84" s="1"/>
  <c r="G207" i="102"/>
  <c r="J207" i="102" s="1"/>
  <c r="E207" i="103" s="1"/>
  <c r="G217" i="83"/>
  <c r="J217" i="83" s="1"/>
  <c r="E217" i="84" s="1"/>
  <c r="G186" i="102"/>
  <c r="J186" i="102" s="1"/>
  <c r="E186" i="103" s="1"/>
  <c r="G189" i="102"/>
  <c r="J189" i="102" s="1"/>
  <c r="E189" i="103" s="1"/>
  <c r="G233" i="102"/>
  <c r="J233" i="102" s="1"/>
  <c r="E233" i="103" s="1"/>
  <c r="G188" i="102"/>
  <c r="J188" i="102" s="1"/>
  <c r="E188" i="103" s="1"/>
  <c r="G262" i="102"/>
  <c r="J262" i="102" s="1"/>
  <c r="E262" i="103" s="1"/>
  <c r="G104" i="102"/>
  <c r="J104" i="102" s="1"/>
  <c r="E104" i="103" s="1"/>
  <c r="G266" i="102"/>
  <c r="J266" i="102" s="1"/>
  <c r="G187" i="102"/>
  <c r="J187" i="102" s="1"/>
  <c r="E187" i="103" s="1"/>
  <c r="G263" i="102"/>
  <c r="J263" i="102" s="1"/>
  <c r="G105" i="102"/>
  <c r="J105" i="102" s="1"/>
  <c r="E105" i="103" s="1"/>
  <c r="G191" i="102"/>
  <c r="J191" i="102" s="1"/>
  <c r="E191" i="103" s="1"/>
  <c r="G190" i="102"/>
  <c r="J190" i="102" s="1"/>
  <c r="E190" i="103" s="1"/>
  <c r="G133" i="100"/>
  <c r="J133" i="100" s="1"/>
  <c r="E133" i="101" s="1"/>
  <c r="G136" i="100"/>
  <c r="J136" i="100" s="1"/>
  <c r="E136" i="101" s="1"/>
  <c r="G132" i="101"/>
  <c r="J132" i="101" s="1"/>
  <c r="E132" i="102" s="1"/>
  <c r="G135" i="101"/>
  <c r="J135" i="101" s="1"/>
  <c r="E135" i="102" s="1"/>
  <c r="E18" i="102" l="1"/>
  <c r="G18" i="102" s="1"/>
  <c r="J18" i="102" s="1"/>
  <c r="E18" i="103" s="1"/>
  <c r="G18" i="103" s="1"/>
  <c r="J18" i="103" s="1"/>
  <c r="E18" i="104" s="1"/>
  <c r="G18" i="104" s="1"/>
  <c r="J18" i="104" s="1"/>
  <c r="E15" i="105"/>
  <c r="G15" i="105" s="1"/>
  <c r="J15" i="105" s="1"/>
  <c r="G15" i="106" s="1"/>
  <c r="J15" i="106" s="1"/>
  <c r="G15" i="107" s="1"/>
  <c r="J15" i="107" s="1"/>
  <c r="E6" i="105"/>
  <c r="G6" i="105" s="1"/>
  <c r="J6" i="105" s="1"/>
  <c r="G6" i="106" s="1"/>
  <c r="J6" i="106" s="1"/>
  <c r="G6" i="107" s="1"/>
  <c r="J6" i="107" s="1"/>
  <c r="G174" i="101"/>
  <c r="J174" i="101" s="1"/>
  <c r="E174" i="102" s="1"/>
  <c r="E173" i="101"/>
  <c r="G173" i="101" s="1"/>
  <c r="J173" i="101" s="1"/>
  <c r="E234" i="101"/>
  <c r="G234" i="101" s="1"/>
  <c r="J234" i="101" s="1"/>
  <c r="G102" i="101"/>
  <c r="J102" i="101" s="1"/>
  <c r="E102" i="102" s="1"/>
  <c r="E103" i="101"/>
  <c r="G103" i="101" s="1"/>
  <c r="J103" i="101" s="1"/>
  <c r="E5" i="88"/>
  <c r="G5" i="88" s="1"/>
  <c r="J5" i="88" s="1"/>
  <c r="E127" i="82"/>
  <c r="G127" i="82" s="1"/>
  <c r="J127" i="82" s="1"/>
  <c r="E127" i="83" s="1"/>
  <c r="G127" i="83" s="1"/>
  <c r="J127" i="83" s="1"/>
  <c r="E127" i="84" s="1"/>
  <c r="G127" i="84" s="1"/>
  <c r="J127" i="84" s="1"/>
  <c r="E127" i="85" s="1"/>
  <c r="G127" i="85" s="1"/>
  <c r="J127" i="85" s="1"/>
  <c r="E127" i="86" s="1"/>
  <c r="G127" i="86" s="1"/>
  <c r="J127" i="86" s="1"/>
  <c r="E127" i="87" s="1"/>
  <c r="G127" i="87" s="1"/>
  <c r="J127" i="87" s="1"/>
  <c r="E127" i="88" s="1"/>
  <c r="G127" i="88" s="1"/>
  <c r="J127" i="88" s="1"/>
  <c r="G127" i="89" s="1"/>
  <c r="J127" i="89" s="1"/>
  <c r="G191" i="81"/>
  <c r="J191" i="81" s="1"/>
  <c r="E191" i="82" s="1"/>
  <c r="G191" i="82" s="1"/>
  <c r="J191" i="82" s="1"/>
  <c r="E191" i="83" s="1"/>
  <c r="G191" i="83" s="1"/>
  <c r="J191" i="83" s="1"/>
  <c r="E191" i="84" s="1"/>
  <c r="G191" i="84" s="1"/>
  <c r="J191" i="84" s="1"/>
  <c r="E191" i="85" s="1"/>
  <c r="G191" i="85" s="1"/>
  <c r="J191" i="85" s="1"/>
  <c r="E191" i="86" s="1"/>
  <c r="G191" i="86" s="1"/>
  <c r="J191" i="86" s="1"/>
  <c r="E191" i="87" s="1"/>
  <c r="G191" i="87" s="1"/>
  <c r="J191" i="87" s="1"/>
  <c r="E191" i="88" s="1"/>
  <c r="G191" i="88" s="1"/>
  <c r="J191" i="88" s="1"/>
  <c r="G16" i="105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3" i="105"/>
  <c r="J13" i="105" s="1"/>
  <c r="G13" i="106" s="1"/>
  <c r="J13" i="106" s="1"/>
  <c r="G13" i="107" s="1"/>
  <c r="J13" i="107" s="1"/>
  <c r="G47" i="107"/>
  <c r="J47" i="107" s="1"/>
  <c r="G7" i="105"/>
  <c r="J7" i="105" s="1"/>
  <c r="G7" i="106" s="1"/>
  <c r="J7" i="106" s="1"/>
  <c r="G7" i="107" s="1"/>
  <c r="J7" i="107" s="1"/>
  <c r="G238" i="105"/>
  <c r="J238" i="105" s="1"/>
  <c r="G259" i="105"/>
  <c r="J259" i="105" s="1"/>
  <c r="G230" i="105"/>
  <c r="J230" i="105" s="1"/>
  <c r="G88" i="105"/>
  <c r="J88" i="105" s="1"/>
  <c r="G87" i="105"/>
  <c r="J87" i="105" s="1"/>
  <c r="G236" i="103"/>
  <c r="J236" i="103" s="1"/>
  <c r="E236" i="104" s="1"/>
  <c r="G14" i="105"/>
  <c r="J14" i="105" s="1"/>
  <c r="G14" i="106" s="1"/>
  <c r="J14" i="106" s="1"/>
  <c r="G14" i="107" s="1"/>
  <c r="J14" i="107" s="1"/>
  <c r="G242" i="106"/>
  <c r="J242" i="106" s="1"/>
  <c r="G241" i="106"/>
  <c r="J241" i="106" s="1"/>
  <c r="G86" i="105"/>
  <c r="J86" i="105" s="1"/>
  <c r="G261" i="101"/>
  <c r="J261" i="101" s="1"/>
  <c r="G225" i="106"/>
  <c r="J225" i="106" s="1"/>
  <c r="G224" i="106"/>
  <c r="J224" i="106" s="1"/>
  <c r="G228" i="103"/>
  <c r="J228" i="103" s="1"/>
  <c r="E228" i="104" s="1"/>
  <c r="G227" i="105"/>
  <c r="J227" i="105" s="1"/>
  <c r="G76" i="99"/>
  <c r="J76" i="99" s="1"/>
  <c r="G5" i="89"/>
  <c r="J5" i="89" s="1"/>
  <c r="G5" i="90" s="1"/>
  <c r="J5" i="90" s="1"/>
  <c r="G124" i="81"/>
  <c r="J124" i="81" s="1"/>
  <c r="G262" i="101"/>
  <c r="J262" i="101" s="1"/>
  <c r="G82" i="101"/>
  <c r="J82" i="101" s="1"/>
  <c r="E82" i="102" s="1"/>
  <c r="G131" i="99"/>
  <c r="J131" i="99" s="1"/>
  <c r="E131" i="100" s="1"/>
  <c r="G134" i="99"/>
  <c r="J134" i="99" s="1"/>
  <c r="E134" i="100" s="1"/>
  <c r="G219" i="84"/>
  <c r="J219" i="84" s="1"/>
  <c r="E219" i="85" s="1"/>
  <c r="G186" i="103"/>
  <c r="J186" i="103" s="1"/>
  <c r="E186" i="104" s="1"/>
  <c r="G189" i="103"/>
  <c r="J189" i="103" s="1"/>
  <c r="E189" i="104" s="1"/>
  <c r="G207" i="103"/>
  <c r="J207" i="103" s="1"/>
  <c r="E207" i="104" s="1"/>
  <c r="G188" i="103"/>
  <c r="J188" i="103" s="1"/>
  <c r="E188" i="104" s="1"/>
  <c r="G104" i="103"/>
  <c r="J104" i="103" s="1"/>
  <c r="E104" i="104" s="1"/>
  <c r="G262" i="103"/>
  <c r="J262" i="103" s="1"/>
  <c r="G187" i="103"/>
  <c r="J187" i="103" s="1"/>
  <c r="E187" i="104" s="1"/>
  <c r="G268" i="103"/>
  <c r="J268" i="103" s="1"/>
  <c r="G105" i="103"/>
  <c r="J105" i="103" s="1"/>
  <c r="E105" i="104" s="1"/>
  <c r="G266" i="103"/>
  <c r="J266" i="103" s="1"/>
  <c r="G233" i="103"/>
  <c r="J233" i="103" s="1"/>
  <c r="E233" i="104" s="1"/>
  <c r="G190" i="103"/>
  <c r="J190" i="103" s="1"/>
  <c r="E190" i="104" s="1"/>
  <c r="G191" i="103"/>
  <c r="J191" i="103" s="1"/>
  <c r="E191" i="104" s="1"/>
  <c r="G132" i="102"/>
  <c r="J132" i="102" s="1"/>
  <c r="E132" i="103" s="1"/>
  <c r="G135" i="102"/>
  <c r="J135" i="102" s="1"/>
  <c r="E135" i="103" s="1"/>
  <c r="G133" i="101"/>
  <c r="J133" i="101" s="1"/>
  <c r="E133" i="102" s="1"/>
  <c r="G136" i="101"/>
  <c r="J136" i="101" s="1"/>
  <c r="E136" i="102" s="1"/>
  <c r="E18" i="105" l="1"/>
  <c r="G18" i="105" s="1"/>
  <c r="J18" i="105" s="1"/>
  <c r="G18" i="106" s="1"/>
  <c r="J18" i="106" s="1"/>
  <c r="G174" i="102"/>
  <c r="J174" i="102" s="1"/>
  <c r="E174" i="103" s="1"/>
  <c r="G174" i="103" s="1"/>
  <c r="J174" i="103" s="1"/>
  <c r="E174" i="104" s="1"/>
  <c r="G174" i="104" s="1"/>
  <c r="J174" i="104" s="1"/>
  <c r="E174" i="105" s="1"/>
  <c r="E173" i="102"/>
  <c r="G173" i="102" s="1"/>
  <c r="J173" i="102" s="1"/>
  <c r="E173" i="103" s="1"/>
  <c r="G173" i="103" s="1"/>
  <c r="J173" i="103" s="1"/>
  <c r="E173" i="104" s="1"/>
  <c r="G173" i="104" s="1"/>
  <c r="J173" i="104" s="1"/>
  <c r="E173" i="105" s="1"/>
  <c r="G102" i="102"/>
  <c r="J102" i="102" s="1"/>
  <c r="E102" i="103" s="1"/>
  <c r="E103" i="102"/>
  <c r="G103" i="102" s="1"/>
  <c r="J103" i="102" s="1"/>
  <c r="E103" i="103" s="1"/>
  <c r="E76" i="100"/>
  <c r="G76" i="100" s="1"/>
  <c r="J76" i="100" s="1"/>
  <c r="E76" i="101" s="1"/>
  <c r="G76" i="101" s="1"/>
  <c r="J76" i="101" s="1"/>
  <c r="E76" i="102" s="1"/>
  <c r="G76" i="102" s="1"/>
  <c r="J76" i="102" s="1"/>
  <c r="E234" i="102"/>
  <c r="G234" i="102" s="1"/>
  <c r="J234" i="102" s="1"/>
  <c r="E124" i="82"/>
  <c r="G124" i="82" s="1"/>
  <c r="J124" i="82" s="1"/>
  <c r="E124" i="83" s="1"/>
  <c r="G18" i="107"/>
  <c r="J18" i="107" s="1"/>
  <c r="G236" i="104"/>
  <c r="J236" i="104" s="1"/>
  <c r="E236" i="105" s="1"/>
  <c r="G241" i="107"/>
  <c r="J241" i="107" s="1"/>
  <c r="G242" i="107"/>
  <c r="J242" i="107" s="1"/>
  <c r="G259" i="106"/>
  <c r="J259" i="106" s="1"/>
  <c r="E259" i="107" s="1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G260" i="102"/>
  <c r="J260" i="102" s="1"/>
  <c r="G228" i="104"/>
  <c r="J228" i="104" s="1"/>
  <c r="E228" i="105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E219" i="86" s="1"/>
  <c r="G82" i="102"/>
  <c r="J82" i="102" s="1"/>
  <c r="E82" i="103" s="1"/>
  <c r="G131" i="100"/>
  <c r="J131" i="100" s="1"/>
  <c r="E131" i="101" s="1"/>
  <c r="G134" i="100"/>
  <c r="J134" i="100" s="1"/>
  <c r="E134" i="101" s="1"/>
  <c r="G261" i="102"/>
  <c r="J261" i="102" s="1"/>
  <c r="E261" i="103" s="1"/>
  <c r="G200" i="84"/>
  <c r="J200" i="84" s="1"/>
  <c r="E200" i="85" s="1"/>
  <c r="G217" i="84"/>
  <c r="J217" i="84" s="1"/>
  <c r="E217" i="85" s="1"/>
  <c r="G201" i="84"/>
  <c r="J201" i="84" s="1"/>
  <c r="E201" i="85" s="1"/>
  <c r="G218" i="84"/>
  <c r="J218" i="84" s="1"/>
  <c r="E218" i="85" s="1"/>
  <c r="G199" i="84"/>
  <c r="J199" i="84" s="1"/>
  <c r="E199" i="85" s="1"/>
  <c r="G216" i="84"/>
  <c r="J216" i="84" s="1"/>
  <c r="E216" i="85" s="1"/>
  <c r="G124" i="83"/>
  <c r="J124" i="83" s="1"/>
  <c r="E124" i="84" s="1"/>
  <c r="G207" i="104"/>
  <c r="J207" i="104" s="1"/>
  <c r="E207" i="105" s="1"/>
  <c r="G189" i="104"/>
  <c r="J189" i="104" s="1"/>
  <c r="E189" i="105" s="1"/>
  <c r="G186" i="104"/>
  <c r="J186" i="104" s="1"/>
  <c r="E186" i="105" s="1"/>
  <c r="G263" i="104"/>
  <c r="J263" i="104" s="1"/>
  <c r="G105" i="104"/>
  <c r="J105" i="104" s="1"/>
  <c r="E105" i="105" s="1"/>
  <c r="G267" i="104"/>
  <c r="J267" i="104" s="1"/>
  <c r="G187" i="104"/>
  <c r="J187" i="104" s="1"/>
  <c r="E187" i="105" s="1"/>
  <c r="G262" i="104"/>
  <c r="J262" i="104" s="1"/>
  <c r="G104" i="104"/>
  <c r="J104" i="104" s="1"/>
  <c r="E104" i="105" s="1"/>
  <c r="G233" i="104"/>
  <c r="J233" i="104" s="1"/>
  <c r="E233" i="105" s="1"/>
  <c r="G188" i="104"/>
  <c r="J188" i="104" s="1"/>
  <c r="E188" i="105" s="1"/>
  <c r="G191" i="104"/>
  <c r="J191" i="104" s="1"/>
  <c r="E191" i="105" s="1"/>
  <c r="G190" i="104"/>
  <c r="J190" i="104" s="1"/>
  <c r="E190" i="105" s="1"/>
  <c r="G133" i="102"/>
  <c r="J133" i="102" s="1"/>
  <c r="E133" i="103" s="1"/>
  <c r="G136" i="102"/>
  <c r="J136" i="102" s="1"/>
  <c r="E136" i="103" s="1"/>
  <c r="G135" i="103"/>
  <c r="J135" i="103" s="1"/>
  <c r="E135" i="104" s="1"/>
  <c r="G132" i="103"/>
  <c r="J132" i="103" s="1"/>
  <c r="E132" i="104" s="1"/>
  <c r="E76" i="103" l="1"/>
  <c r="G76" i="103" s="1"/>
  <c r="J76" i="103" s="1"/>
  <c r="E234" i="103"/>
  <c r="G234" i="103" s="1"/>
  <c r="J234" i="103" s="1"/>
  <c r="E234" i="104" s="1"/>
  <c r="G234" i="104" s="1"/>
  <c r="J234" i="104" s="1"/>
  <c r="E234" i="105" s="1"/>
  <c r="G234" i="105" s="1"/>
  <c r="J234" i="105" s="1"/>
  <c r="G219" i="86"/>
  <c r="J219" i="86" s="1"/>
  <c r="E219" i="87" s="1"/>
  <c r="G259" i="107"/>
  <c r="J259" i="107" s="1"/>
  <c r="G230" i="107"/>
  <c r="J230" i="107" s="1"/>
  <c r="G102" i="103"/>
  <c r="J102" i="103" s="1"/>
  <c r="E102" i="104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G86" i="107"/>
  <c r="J86" i="107" s="1"/>
  <c r="G260" i="103"/>
  <c r="J260" i="103" s="1"/>
  <c r="G227" i="107"/>
  <c r="J227" i="107" s="1"/>
  <c r="G238" i="107"/>
  <c r="J238" i="107" s="1"/>
  <c r="G228" i="105"/>
  <c r="J228" i="105" s="1"/>
  <c r="G219" i="87"/>
  <c r="J219" i="87" s="1"/>
  <c r="E219" i="88" s="1"/>
  <c r="G5" i="92"/>
  <c r="J5" i="92" s="1"/>
  <c r="G218" i="85"/>
  <c r="J218" i="85" s="1"/>
  <c r="E218" i="86" s="1"/>
  <c r="G201" i="85"/>
  <c r="J201" i="85" s="1"/>
  <c r="E201" i="86" s="1"/>
  <c r="G200" i="85"/>
  <c r="J200" i="85" s="1"/>
  <c r="E200" i="86" s="1"/>
  <c r="G217" i="85"/>
  <c r="J217" i="85" s="1"/>
  <c r="E217" i="86" s="1"/>
  <c r="G199" i="85"/>
  <c r="J199" i="85" s="1"/>
  <c r="E199" i="86" s="1"/>
  <c r="G216" i="85"/>
  <c r="J216" i="85" s="1"/>
  <c r="E216" i="86" s="1"/>
  <c r="G103" i="103"/>
  <c r="J103" i="103" s="1"/>
  <c r="E103" i="104" s="1"/>
  <c r="G261" i="103"/>
  <c r="J261" i="103" s="1"/>
  <c r="G131" i="101"/>
  <c r="J131" i="101" s="1"/>
  <c r="E131" i="102" s="1"/>
  <c r="G134" i="101"/>
  <c r="J134" i="101" s="1"/>
  <c r="E134" i="102" s="1"/>
  <c r="G82" i="103"/>
  <c r="J82" i="103" s="1"/>
  <c r="E82" i="104" s="1"/>
  <c r="G186" i="105"/>
  <c r="J186" i="105" s="1"/>
  <c r="G207" i="105"/>
  <c r="J207" i="105" s="1"/>
  <c r="G189" i="105"/>
  <c r="J189" i="105" s="1"/>
  <c r="G233" i="105"/>
  <c r="J233" i="105" s="1"/>
  <c r="G263" i="105"/>
  <c r="J263" i="105" s="1"/>
  <c r="G105" i="105"/>
  <c r="J105" i="105" s="1"/>
  <c r="G267" i="105"/>
  <c r="J267" i="105" s="1"/>
  <c r="G187" i="105"/>
  <c r="J187" i="105" s="1"/>
  <c r="G262" i="105"/>
  <c r="J262" i="105" s="1"/>
  <c r="G104" i="105"/>
  <c r="J104" i="105" s="1"/>
  <c r="G188" i="105"/>
  <c r="J188" i="105" s="1"/>
  <c r="G191" i="105"/>
  <c r="J191" i="105" s="1"/>
  <c r="G190" i="105"/>
  <c r="J190" i="105" s="1"/>
  <c r="G132" i="104"/>
  <c r="J132" i="104" s="1"/>
  <c r="E132" i="105" s="1"/>
  <c r="G135" i="104"/>
  <c r="J135" i="104" s="1"/>
  <c r="E135" i="105" s="1"/>
  <c r="G136" i="103"/>
  <c r="J136" i="103" s="1"/>
  <c r="E136" i="104" s="1"/>
  <c r="G133" i="103"/>
  <c r="J133" i="103" s="1"/>
  <c r="E133" i="104" s="1"/>
  <c r="E76" i="104" l="1"/>
  <c r="G76" i="104" s="1"/>
  <c r="J76" i="104" s="1"/>
  <c r="E76" i="105" s="1"/>
  <c r="G76" i="105" s="1"/>
  <c r="J76" i="105" s="1"/>
  <c r="G216" i="86"/>
  <c r="J216" i="86" s="1"/>
  <c r="E216" i="87" s="1"/>
  <c r="G217" i="86"/>
  <c r="J217" i="86" s="1"/>
  <c r="E217" i="87" s="1"/>
  <c r="G218" i="86"/>
  <c r="J218" i="86" s="1"/>
  <c r="E218" i="87" s="1"/>
  <c r="G218" i="87" s="1"/>
  <c r="J218" i="87" s="1"/>
  <c r="E218" i="88" s="1"/>
  <c r="G201" i="86"/>
  <c r="J201" i="86" s="1"/>
  <c r="E201" i="87" s="1"/>
  <c r="G199" i="86"/>
  <c r="J199" i="86" s="1"/>
  <c r="E199" i="87" s="1"/>
  <c r="G199" i="87" s="1"/>
  <c r="J199" i="87" s="1"/>
  <c r="E199" i="88" s="1"/>
  <c r="G200" i="86"/>
  <c r="J200" i="86" s="1"/>
  <c r="E200" i="87" s="1"/>
  <c r="G200" i="87" s="1"/>
  <c r="J200" i="87" s="1"/>
  <c r="E200" i="88" s="1"/>
  <c r="G102" i="104"/>
  <c r="J102" i="104" s="1"/>
  <c r="E102" i="105" s="1"/>
  <c r="G174" i="106"/>
  <c r="J174" i="106" s="1"/>
  <c r="G236" i="106"/>
  <c r="J236" i="106" s="1"/>
  <c r="G260" i="104"/>
  <c r="J260" i="104" s="1"/>
  <c r="G228" i="106"/>
  <c r="J228" i="106" s="1"/>
  <c r="G216" i="87"/>
  <c r="J216" i="87" s="1"/>
  <c r="E216" i="88" s="1"/>
  <c r="G201" i="87"/>
  <c r="J201" i="87" s="1"/>
  <c r="E201" i="88" s="1"/>
  <c r="G217" i="87"/>
  <c r="J217" i="87" s="1"/>
  <c r="E217" i="88" s="1"/>
  <c r="G5" i="93"/>
  <c r="J5" i="93" s="1"/>
  <c r="G219" i="88"/>
  <c r="J219" i="88" s="1"/>
  <c r="G219" i="89" s="1"/>
  <c r="J219" i="89" s="1"/>
  <c r="G82" i="104"/>
  <c r="J82" i="104" s="1"/>
  <c r="E82" i="105" s="1"/>
  <c r="G131" i="102"/>
  <c r="J131" i="102" s="1"/>
  <c r="E131" i="103" s="1"/>
  <c r="G134" i="102"/>
  <c r="J134" i="102" s="1"/>
  <c r="E134" i="103" s="1"/>
  <c r="G103" i="104"/>
  <c r="J103" i="104" s="1"/>
  <c r="E103" i="105" s="1"/>
  <c r="G261" i="104"/>
  <c r="J261" i="104" s="1"/>
  <c r="G124" i="84"/>
  <c r="J124" i="84" s="1"/>
  <c r="E124" i="85" s="1"/>
  <c r="G189" i="106"/>
  <c r="J189" i="106" s="1"/>
  <c r="G186" i="106"/>
  <c r="J186" i="106" s="1"/>
  <c r="G207" i="106"/>
  <c r="J207" i="106" s="1"/>
  <c r="G265" i="106"/>
  <c r="J265" i="106" s="1"/>
  <c r="E262" i="107" s="1"/>
  <c r="G104" i="106"/>
  <c r="J104" i="106" s="1"/>
  <c r="G187" i="106"/>
  <c r="J187" i="106" s="1"/>
  <c r="G188" i="106"/>
  <c r="J188" i="106" s="1"/>
  <c r="G266" i="106"/>
  <c r="J266" i="106" s="1"/>
  <c r="E265" i="107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E133" i="105" s="1"/>
  <c r="G136" i="104"/>
  <c r="J136" i="104" s="1"/>
  <c r="E136" i="105" s="1"/>
  <c r="G132" i="105"/>
  <c r="J132" i="105" s="1"/>
  <c r="G135" i="105"/>
  <c r="J135" i="105" s="1"/>
  <c r="G236" i="107" l="1"/>
  <c r="J236" i="107" s="1"/>
  <c r="G102" i="105"/>
  <c r="J102" i="105" s="1"/>
  <c r="G103" i="105"/>
  <c r="J103" i="105" s="1"/>
  <c r="G174" i="107"/>
  <c r="J174" i="107" s="1"/>
  <c r="G173" i="107"/>
  <c r="J173" i="107" s="1"/>
  <c r="G260" i="105"/>
  <c r="J260" i="105" s="1"/>
  <c r="G228" i="107"/>
  <c r="J228" i="107" s="1"/>
  <c r="G5" i="94"/>
  <c r="J5" i="94" s="1"/>
  <c r="E5" i="95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E124" i="86" s="1"/>
  <c r="G261" i="105"/>
  <c r="J261" i="105" s="1"/>
  <c r="G134" i="103"/>
  <c r="J134" i="103" s="1"/>
  <c r="E134" i="104" s="1"/>
  <c r="G131" i="103"/>
  <c r="J131" i="103" s="1"/>
  <c r="E131" i="104" s="1"/>
  <c r="G82" i="105"/>
  <c r="J82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265" i="107"/>
  <c r="J265" i="107" s="1"/>
  <c r="G105" i="107"/>
  <c r="J105" i="107" s="1"/>
  <c r="G233" i="107"/>
  <c r="J233" i="107" s="1"/>
  <c r="G267" i="107"/>
  <c r="J267" i="107" s="1"/>
  <c r="G187" i="107"/>
  <c r="J187" i="107" s="1"/>
  <c r="G234" i="107"/>
  <c r="J234" i="107" s="1"/>
  <c r="G262" i="107"/>
  <c r="J262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124" i="86" l="1"/>
  <c r="J124" i="86" s="1"/>
  <c r="E124" i="87" s="1"/>
  <c r="G102" i="106"/>
  <c r="J102" i="106" s="1"/>
  <c r="G103" i="106"/>
  <c r="J103" i="106" s="1"/>
  <c r="G260" i="106"/>
  <c r="J260" i="106" s="1"/>
  <c r="E260" i="107" s="1"/>
  <c r="G124" i="87"/>
  <c r="J124" i="87" s="1"/>
  <c r="E124" i="88" s="1"/>
  <c r="G5" i="95"/>
  <c r="J5" i="95" s="1"/>
  <c r="E5" i="96" s="1"/>
  <c r="G82" i="106"/>
  <c r="J82" i="106" s="1"/>
  <c r="G134" i="104"/>
  <c r="J134" i="104" s="1"/>
  <c r="E134" i="105" s="1"/>
  <c r="G131" i="104"/>
  <c r="J131" i="104" s="1"/>
  <c r="E131" i="105" s="1"/>
  <c r="G261" i="106"/>
  <c r="J261" i="106" s="1"/>
  <c r="E261" i="107" s="1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260" i="107"/>
  <c r="J260" i="107" s="1"/>
  <c r="G5" i="96"/>
  <c r="J5" i="96" s="1"/>
  <c r="E5" i="97" s="1"/>
  <c r="G124" i="88"/>
  <c r="J124" i="88" s="1"/>
  <c r="G124" i="89" s="1"/>
  <c r="J124" i="89" s="1"/>
  <c r="G261" i="107"/>
  <c r="J261" i="107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E5" i="98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E5" i="99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E219" i="95" s="1"/>
  <c r="G124" i="91"/>
  <c r="J124" i="91" s="1"/>
  <c r="G218" i="93"/>
  <c r="J218" i="93" s="1"/>
  <c r="G5" i="99" l="1"/>
  <c r="J5" i="99" s="1"/>
  <c r="G124" i="92"/>
  <c r="J124" i="92" s="1"/>
  <c r="G218" i="94"/>
  <c r="J218" i="94" s="1"/>
  <c r="E218" i="95" s="1"/>
  <c r="G219" i="95"/>
  <c r="J219" i="95" s="1"/>
  <c r="E219" i="96" s="1"/>
  <c r="G201" i="94"/>
  <c r="J201" i="94" s="1"/>
  <c r="E201" i="95" s="1"/>
  <c r="G199" i="94"/>
  <c r="J199" i="94" s="1"/>
  <c r="E199" i="95" s="1"/>
  <c r="G216" i="94"/>
  <c r="J216" i="94" s="1"/>
  <c r="E216" i="95" s="1"/>
  <c r="G217" i="94"/>
  <c r="J217" i="94" s="1"/>
  <c r="E217" i="95" s="1"/>
  <c r="G200" i="94"/>
  <c r="J200" i="94" s="1"/>
  <c r="E200" i="95" s="1"/>
  <c r="E5" i="100" l="1"/>
  <c r="G5" i="100" s="1"/>
  <c r="J5" i="100" s="1"/>
  <c r="E5" i="101" s="1"/>
  <c r="G5" i="101" s="1"/>
  <c r="J5" i="101" s="1"/>
  <c r="E5" i="102" s="1"/>
  <c r="G219" i="96"/>
  <c r="J219" i="96" s="1"/>
  <c r="G216" i="95"/>
  <c r="J216" i="95" s="1"/>
  <c r="E216" i="96" s="1"/>
  <c r="G199" i="95"/>
  <c r="J199" i="95" s="1"/>
  <c r="E199" i="96" s="1"/>
  <c r="G218" i="95"/>
  <c r="J218" i="95" s="1"/>
  <c r="E218" i="96" s="1"/>
  <c r="G124" i="93"/>
  <c r="J124" i="93" s="1"/>
  <c r="G200" i="95"/>
  <c r="J200" i="95" s="1"/>
  <c r="E200" i="96" s="1"/>
  <c r="G201" i="95"/>
  <c r="J201" i="95" s="1"/>
  <c r="E201" i="96" s="1"/>
  <c r="G217" i="95"/>
  <c r="J217" i="95" s="1"/>
  <c r="E217" i="96" s="1"/>
  <c r="E219" i="97" l="1"/>
  <c r="G219" i="97" s="1"/>
  <c r="J219" i="97" s="1"/>
  <c r="E219" i="98" s="1"/>
  <c r="G219" i="98" s="1"/>
  <c r="J219" i="98" s="1"/>
  <c r="E219" i="99" s="1"/>
  <c r="G200" i="96"/>
  <c r="J200" i="96" s="1"/>
  <c r="G199" i="96"/>
  <c r="J199" i="96" s="1"/>
  <c r="G216" i="96"/>
  <c r="J216" i="96" s="1"/>
  <c r="G218" i="96"/>
  <c r="J218" i="96" s="1"/>
  <c r="G217" i="96"/>
  <c r="J217" i="96" s="1"/>
  <c r="G201" i="96"/>
  <c r="J201" i="96" s="1"/>
  <c r="G5" i="102"/>
  <c r="J5" i="102" s="1"/>
  <c r="E5" i="103" s="1"/>
  <c r="G124" i="94"/>
  <c r="J124" i="94" s="1"/>
  <c r="E124" i="95" s="1"/>
  <c r="E201" i="97" l="1"/>
  <c r="G201" i="97" s="1"/>
  <c r="J201" i="97" s="1"/>
  <c r="E201" i="98" s="1"/>
  <c r="G201" i="98" s="1"/>
  <c r="J201" i="98" s="1"/>
  <c r="E201" i="99" s="1"/>
  <c r="E216" i="97"/>
  <c r="G216" i="97" s="1"/>
  <c r="J216" i="97" s="1"/>
  <c r="E216" i="98" s="1"/>
  <c r="G216" i="98" s="1"/>
  <c r="J216" i="98" s="1"/>
  <c r="E216" i="99" s="1"/>
  <c r="E217" i="97"/>
  <c r="G217" i="97" s="1"/>
  <c r="J217" i="97" s="1"/>
  <c r="E217" i="98" s="1"/>
  <c r="G217" i="98" s="1"/>
  <c r="J217" i="98" s="1"/>
  <c r="E217" i="99" s="1"/>
  <c r="E199" i="97"/>
  <c r="G199" i="97" s="1"/>
  <c r="J199" i="97" s="1"/>
  <c r="E199" i="98" s="1"/>
  <c r="G199" i="98" s="1"/>
  <c r="J199" i="98" s="1"/>
  <c r="E199" i="99" s="1"/>
  <c r="E200" i="97"/>
  <c r="G200" i="97" s="1"/>
  <c r="J200" i="97" s="1"/>
  <c r="E200" i="98" s="1"/>
  <c r="G200" i="98" s="1"/>
  <c r="J200" i="98" s="1"/>
  <c r="E200" i="99" s="1"/>
  <c r="E218" i="97"/>
  <c r="G218" i="97" s="1"/>
  <c r="J218" i="97" s="1"/>
  <c r="E218" i="98" s="1"/>
  <c r="G218" i="98" s="1"/>
  <c r="J218" i="98" s="1"/>
  <c r="E218" i="99" s="1"/>
  <c r="G219" i="99"/>
  <c r="J219" i="99" s="1"/>
  <c r="G5" i="103"/>
  <c r="J5" i="103" s="1"/>
  <c r="E5" i="104" s="1"/>
  <c r="G124" i="95"/>
  <c r="J124" i="95" s="1"/>
  <c r="E124" i="96" s="1"/>
  <c r="E219" i="100" l="1"/>
  <c r="G219" i="100" s="1"/>
  <c r="J219" i="100" s="1"/>
  <c r="E219" i="101" s="1"/>
  <c r="G219" i="101" s="1"/>
  <c r="J219" i="101" s="1"/>
  <c r="G217" i="99"/>
  <c r="J217" i="99" s="1"/>
  <c r="G218" i="99"/>
  <c r="J218" i="99" s="1"/>
  <c r="G199" i="99"/>
  <c r="J199" i="99" s="1"/>
  <c r="G200" i="99"/>
  <c r="J200" i="99" s="1"/>
  <c r="G201" i="99"/>
  <c r="J201" i="99" s="1"/>
  <c r="G216" i="99"/>
  <c r="J216" i="99" s="1"/>
  <c r="G124" i="96"/>
  <c r="J124" i="96" s="1"/>
  <c r="G5" i="104"/>
  <c r="J5" i="104" s="1"/>
  <c r="E219" i="102" l="1"/>
  <c r="G219" i="102" s="1"/>
  <c r="J219" i="102" s="1"/>
  <c r="E219" i="103" s="1"/>
  <c r="G219" i="103" s="1"/>
  <c r="J219" i="103" s="1"/>
  <c r="E219" i="104" s="1"/>
  <c r="G219" i="104" s="1"/>
  <c r="J219" i="104" s="1"/>
  <c r="E219" i="105" s="1"/>
  <c r="E199" i="100"/>
  <c r="G199" i="100" s="1"/>
  <c r="J199" i="100" s="1"/>
  <c r="E199" i="101" s="1"/>
  <c r="G199" i="101" s="1"/>
  <c r="J199" i="101" s="1"/>
  <c r="E200" i="100"/>
  <c r="G200" i="100" s="1"/>
  <c r="J200" i="100" s="1"/>
  <c r="E200" i="101" s="1"/>
  <c r="G200" i="101" s="1"/>
  <c r="J200" i="101" s="1"/>
  <c r="E217" i="100"/>
  <c r="G217" i="100" s="1"/>
  <c r="J217" i="100" s="1"/>
  <c r="E217" i="101" s="1"/>
  <c r="G217" i="101" s="1"/>
  <c r="J217" i="101" s="1"/>
  <c r="E216" i="100"/>
  <c r="G216" i="100" s="1"/>
  <c r="J216" i="100" s="1"/>
  <c r="E216" i="101" s="1"/>
  <c r="G216" i="101" s="1"/>
  <c r="J216" i="101" s="1"/>
  <c r="E218" i="100"/>
  <c r="G218" i="100" s="1"/>
  <c r="J218" i="100" s="1"/>
  <c r="E218" i="101" s="1"/>
  <c r="G218" i="101" s="1"/>
  <c r="J218" i="101" s="1"/>
  <c r="E5" i="105"/>
  <c r="G5" i="105" s="1"/>
  <c r="J5" i="105" s="1"/>
  <c r="E124" i="97"/>
  <c r="G124" i="97" s="1"/>
  <c r="J124" i="97" s="1"/>
  <c r="E124" i="98" s="1"/>
  <c r="G124" i="98" s="1"/>
  <c r="J124" i="98" s="1"/>
  <c r="E124" i="99" s="1"/>
  <c r="E201" i="100"/>
  <c r="G201" i="100" s="1"/>
  <c r="J201" i="100" s="1"/>
  <c r="E201" i="101" s="1"/>
  <c r="G201" i="101" s="1"/>
  <c r="J201" i="101" s="1"/>
  <c r="G5" i="106"/>
  <c r="J5" i="106" s="1"/>
  <c r="E216" i="102" l="1"/>
  <c r="G216" i="102" s="1"/>
  <c r="J216" i="102" s="1"/>
  <c r="E216" i="103" s="1"/>
  <c r="G216" i="103" s="1"/>
  <c r="J216" i="103" s="1"/>
  <c r="E216" i="104" s="1"/>
  <c r="G216" i="104" s="1"/>
  <c r="J216" i="104" s="1"/>
  <c r="E216" i="105" s="1"/>
  <c r="E217" i="102"/>
  <c r="G217" i="102" s="1"/>
  <c r="J217" i="102" s="1"/>
  <c r="E217" i="103" s="1"/>
  <c r="G217" i="103" s="1"/>
  <c r="J217" i="103" s="1"/>
  <c r="E217" i="104" s="1"/>
  <c r="G217" i="104" s="1"/>
  <c r="J217" i="104" s="1"/>
  <c r="E217" i="105" s="1"/>
  <c r="E218" i="102"/>
  <c r="G218" i="102" s="1"/>
  <c r="J218" i="102" s="1"/>
  <c r="E218" i="103" s="1"/>
  <c r="G218" i="103" s="1"/>
  <c r="J218" i="103" s="1"/>
  <c r="E218" i="104" s="1"/>
  <c r="G218" i="104" s="1"/>
  <c r="J218" i="104" s="1"/>
  <c r="E218" i="105" s="1"/>
  <c r="E200" i="102"/>
  <c r="G200" i="102" s="1"/>
  <c r="J200" i="102" s="1"/>
  <c r="E200" i="103" s="1"/>
  <c r="G200" i="103" s="1"/>
  <c r="J200" i="103" s="1"/>
  <c r="E200" i="104" s="1"/>
  <c r="G200" i="104" s="1"/>
  <c r="J200" i="104" s="1"/>
  <c r="E200" i="105" s="1"/>
  <c r="E199" i="102"/>
  <c r="G199" i="102" s="1"/>
  <c r="J199" i="102" s="1"/>
  <c r="E199" i="103" s="1"/>
  <c r="G199" i="103" s="1"/>
  <c r="J199" i="103" s="1"/>
  <c r="E199" i="104" s="1"/>
  <c r="G199" i="104" s="1"/>
  <c r="J199" i="104" s="1"/>
  <c r="E199" i="105" s="1"/>
  <c r="E201" i="102"/>
  <c r="G201" i="102" s="1"/>
  <c r="J201" i="102" s="1"/>
  <c r="E201" i="103" s="1"/>
  <c r="G201" i="103" s="1"/>
  <c r="J201" i="103" s="1"/>
  <c r="E201" i="104" s="1"/>
  <c r="G201" i="104" s="1"/>
  <c r="J201" i="104" s="1"/>
  <c r="E201" i="105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E124" i="100" l="1"/>
  <c r="G124" i="100" s="1"/>
  <c r="J124" i="100" s="1"/>
  <c r="E124" i="101" s="1"/>
  <c r="G124" i="101" s="1"/>
  <c r="J124" i="101" s="1"/>
  <c r="G217" i="105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73" i="91"/>
  <c r="J73" i="91" s="1"/>
  <c r="E124" i="102" l="1"/>
  <c r="G124" i="102" s="1"/>
  <c r="J124" i="102" s="1"/>
  <c r="E124" i="103" s="1"/>
  <c r="G124" i="103" s="1"/>
  <c r="J124" i="103" s="1"/>
  <c r="E124" i="104" s="1"/>
  <c r="G124" i="104" s="1"/>
  <c r="J124" i="104" s="1"/>
  <c r="E124" i="105" s="1"/>
  <c r="G73" i="92"/>
  <c r="J73" i="92" s="1"/>
  <c r="M268" i="8"/>
  <c r="G124" i="105" l="1"/>
  <c r="J124" i="105" s="1"/>
  <c r="G124" i="106" s="1"/>
  <c r="J124" i="106" s="1"/>
  <c r="G124" i="107" s="1"/>
  <c r="J124" i="107" s="1"/>
  <c r="G73" i="93"/>
  <c r="J73" i="93" s="1"/>
  <c r="M271" i="8"/>
  <c r="F269" i="8"/>
  <c r="F272" i="8" s="1"/>
  <c r="F274" i="8" s="1"/>
  <c r="G73" i="94" l="1"/>
  <c r="J73" i="94" s="1"/>
  <c r="E73" i="95" s="1"/>
  <c r="C269" i="8"/>
  <c r="C272" i="8" s="1"/>
  <c r="M273" i="8"/>
  <c r="M276" i="8" s="1"/>
  <c r="G73" i="95" l="1"/>
  <c r="J73" i="95" s="1"/>
  <c r="E73" i="96" s="1"/>
  <c r="G73" i="96" l="1"/>
  <c r="J73" i="96" s="1"/>
  <c r="E73" i="97" s="1"/>
  <c r="G73" i="97" l="1"/>
  <c r="J73" i="97" s="1"/>
  <c r="E73" i="98" s="1"/>
  <c r="G73" i="98" l="1"/>
  <c r="J73" i="98" s="1"/>
  <c r="E73" i="99" s="1"/>
  <c r="G73" i="99" l="1"/>
  <c r="J73" i="99" s="1"/>
  <c r="E73" i="100" s="1"/>
  <c r="G73" i="100" l="1"/>
  <c r="J73" i="100" s="1"/>
  <c r="E73" i="101" s="1"/>
  <c r="G73" i="101" l="1"/>
  <c r="J73" i="101" s="1"/>
  <c r="E73" i="102" s="1"/>
  <c r="G73" i="102" l="1"/>
  <c r="J73" i="102" s="1"/>
  <c r="E73" i="103" s="1"/>
  <c r="G73" i="103" l="1"/>
  <c r="J73" i="103" s="1"/>
  <c r="E73" i="104" s="1"/>
  <c r="G73" i="104" l="1"/>
  <c r="J73" i="104" s="1"/>
  <c r="E73" i="105" l="1"/>
  <c r="G73" i="105" s="1"/>
  <c r="J73" i="105" s="1"/>
  <c r="G73" i="106" s="1"/>
  <c r="J73" i="106" s="1"/>
  <c r="G73" i="107"/>
  <c r="J73" i="107" s="1"/>
</calcChain>
</file>

<file path=xl/sharedStrings.xml><?xml version="1.0" encoding="utf-8"?>
<sst xmlns="http://schemas.openxmlformats.org/spreadsheetml/2006/main" count="38836" uniqueCount="1437">
  <si>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</si>
  <si>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</si>
  <si>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</si>
  <si>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</si>
  <si>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</si>
  <si>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</si>
  <si>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</si>
  <si>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</si>
  <si>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</si>
  <si>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</si>
  <si>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</si>
  <si>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</si>
  <si>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</si>
  <si>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</si>
  <si>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</si>
  <si>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</si>
  <si>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</si>
  <si>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</si>
  <si>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</si>
  <si>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</si>
  <si>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</si>
  <si>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</si>
  <si>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</si>
  <si>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</si>
  <si>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</si>
  <si>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</si>
  <si>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</si>
  <si>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</si>
  <si>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</si>
  <si>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</si>
  <si>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</si>
  <si>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</si>
  <si>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</si>
  <si>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</si>
  <si>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</si>
  <si>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</si>
  <si>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</si>
  <si>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</si>
  <si>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</si>
  <si>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</si>
  <si>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</si>
  <si>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</si>
  <si>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</si>
  <si>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</si>
  <si>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</si>
  <si>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</si>
  <si>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</si>
  <si>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</si>
  <si>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</si>
  <si>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</si>
  <si>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</si>
  <si>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</si>
  <si>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</si>
  <si>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</si>
  <si>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</si>
  <si>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</si>
  <si>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</si>
  <si>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</si>
  <si>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</si>
  <si>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</si>
  <si>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</si>
  <si>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</si>
  <si>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</si>
  <si>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</si>
  <si>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</si>
  <si>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</si>
  <si>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</si>
  <si>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</si>
  <si>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</si>
  <si>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</si>
  <si>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</si>
  <si>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</si>
  <si>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</si>
  <si>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</si>
  <si>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</si>
  <si>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</si>
  <si>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</si>
  <si>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</si>
  <si>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</si>
  <si>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</si>
  <si>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</si>
  <si>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</si>
  <si>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</si>
  <si>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</si>
  <si>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</si>
  <si>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</si>
  <si>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</si>
  <si>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</si>
  <si>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</si>
  <si>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</si>
  <si>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</si>
  <si>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</si>
  <si>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</si>
  <si>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</si>
  <si>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</si>
  <si>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</si>
  <si>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</si>
  <si>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</si>
  <si>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</si>
  <si>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</si>
  <si>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</si>
  <si>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</si>
  <si>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</si>
  <si>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</si>
  <si>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</si>
  <si>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</si>
  <si>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</si>
  <si>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</si>
  <si>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</si>
  <si>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</si>
  <si>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</si>
  <si>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</si>
  <si>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</si>
  <si>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</si>
  <si>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</si>
  <si>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</si>
  <si>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</si>
  <si>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</si>
  <si>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</si>
  <si>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</si>
  <si>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</si>
  <si>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</si>
  <si>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</si>
  <si>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</si>
  <si>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</si>
  <si>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</si>
  <si>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</si>
  <si>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</si>
  <si>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</si>
  <si>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</si>
  <si>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</si>
  <si>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</si>
  <si>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</si>
  <si>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</si>
  <si>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</si>
  <si>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</si>
  <si>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</si>
  <si>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</si>
  <si>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</si>
  <si>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</si>
  <si>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</si>
  <si>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</si>
  <si>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</si>
  <si>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</si>
  <si>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</si>
  <si>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</si>
  <si>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</si>
  <si>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</si>
  <si>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</si>
  <si>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</si>
  <si>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</si>
  <si>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</si>
  <si>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</si>
  <si>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</si>
  <si>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</si>
  <si>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</si>
  <si>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</si>
  <si>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</si>
  <si>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</si>
  <si>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</si>
  <si>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</si>
  <si>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</si>
  <si>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</si>
  <si>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</si>
  <si>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</si>
  <si>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</si>
  <si>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</si>
  <si>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</si>
  <si>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</si>
  <si>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</si>
  <si>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</si>
  <si>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</si>
  <si>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</si>
  <si>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</si>
  <si>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</si>
  <si>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</si>
  <si>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</si>
  <si>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</si>
  <si>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</si>
  <si>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</si>
  <si>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</si>
  <si>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</si>
  <si>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</si>
  <si>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</si>
  <si>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</si>
  <si>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</si>
  <si>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</si>
  <si>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</si>
  <si>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</si>
  <si>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</si>
  <si>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</si>
  <si>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</si>
  <si>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</si>
  <si>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</si>
  <si>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</si>
  <si>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</si>
  <si>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</si>
  <si>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</si>
  <si>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</si>
  <si>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</si>
  <si>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</si>
  <si>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</si>
  <si>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</si>
  <si>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</si>
  <si>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</si>
  <si>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</si>
  <si>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</si>
  <si>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</si>
  <si>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</si>
  <si>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</si>
  <si>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</si>
  <si>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</si>
  <si>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</si>
  <si>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</si>
  <si>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</si>
  <si>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</si>
  <si>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</si>
  <si>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</si>
  <si>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</si>
  <si>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</si>
  <si>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</si>
  <si>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</si>
  <si>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</si>
  <si>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</si>
  <si>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</si>
  <si>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</si>
  <si>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</si>
  <si>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</si>
  <si>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</si>
  <si>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</si>
  <si>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</si>
  <si>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</si>
  <si>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</si>
  <si>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</si>
  <si>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</si>
  <si>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</si>
  <si>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</si>
  <si>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</si>
  <si>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</si>
  <si>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</si>
  <si>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</si>
  <si>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</si>
  <si>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</si>
  <si>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</si>
  <si>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</si>
  <si>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</si>
  <si>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</si>
  <si>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</si>
  <si>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</si>
  <si>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</si>
  <si>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</si>
  <si>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</si>
  <si>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</si>
  <si>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</si>
  <si>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</si>
  <si>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</si>
  <si>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</si>
  <si>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</si>
  <si>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</si>
  <si>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</si>
  <si>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</si>
  <si>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</si>
  <si>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</si>
  <si>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</si>
  <si>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</si>
  <si>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</si>
  <si>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</si>
  <si>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</si>
  <si>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</si>
  <si>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</si>
  <si>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</si>
  <si>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</si>
  <si>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</si>
  <si>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</si>
  <si>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</si>
  <si>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</si>
  <si>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</si>
  <si>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</si>
  <si>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</si>
  <si>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</si>
  <si>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</si>
  <si>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</si>
  <si>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</si>
  <si>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</si>
  <si>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</si>
  <si>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</si>
  <si>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</si>
  <si>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</si>
  <si>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</si>
  <si>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</si>
  <si>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</si>
  <si>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</si>
  <si>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</si>
  <si>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</si>
  <si>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</si>
  <si>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</si>
  <si>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</si>
  <si>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</si>
  <si>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</si>
  <si>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</si>
  <si>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</si>
  <si>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</si>
  <si>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</si>
  <si>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</si>
  <si>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</si>
  <si>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</si>
  <si>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</si>
  <si>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</si>
  <si>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</si>
  <si>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</si>
  <si>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</si>
  <si>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</si>
  <si>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</si>
  <si>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</si>
  <si>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</si>
  <si>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</si>
  <si>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</si>
  <si>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</si>
  <si>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</si>
  <si>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</si>
  <si>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</si>
  <si>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</si>
  <si>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</si>
  <si>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</si>
  <si>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</si>
  <si>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</si>
  <si>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</si>
  <si>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</si>
  <si>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</si>
  <si>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</si>
  <si>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</si>
  <si>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</si>
  <si>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</si>
  <si>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</si>
  <si>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</si>
  <si>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</si>
  <si>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</si>
  <si>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</si>
  <si>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</si>
  <si>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</si>
  <si>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</si>
  <si>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</si>
  <si>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</si>
  <si>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</si>
  <si>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</si>
  <si>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</si>
  <si>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</si>
  <si>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</si>
  <si>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</si>
  <si>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</si>
  <si>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</si>
  <si>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</si>
  <si>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</si>
  <si>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</si>
  <si>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</si>
  <si>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</si>
  <si>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</si>
  <si>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</si>
  <si>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</si>
  <si>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</si>
  <si>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</si>
  <si>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</si>
  <si>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</si>
  <si>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</si>
  <si>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</si>
  <si>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</si>
  <si>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</si>
  <si>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</si>
  <si>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</si>
  <si>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</si>
  <si>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</si>
  <si>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</si>
  <si>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</si>
  <si>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</si>
  <si>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</si>
  <si>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</si>
  <si>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</si>
  <si>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</si>
  <si>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</si>
  <si>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</si>
  <si>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</si>
  <si>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</si>
  <si>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</si>
  <si>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</si>
  <si>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</si>
  <si>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</si>
  <si>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</si>
  <si>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</si>
  <si>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</si>
  <si>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</si>
  <si>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</si>
  <si>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</si>
  <si>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</si>
  <si>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</si>
  <si>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</si>
  <si>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</si>
  <si>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</si>
  <si>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</si>
  <si>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</si>
  <si>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</si>
  <si>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</si>
  <si>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</si>
  <si>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</si>
  <si>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</si>
  <si>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</si>
  <si>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</si>
  <si>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</si>
  <si>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</si>
  <si>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</si>
  <si>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</si>
  <si>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</si>
  <si>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</si>
  <si>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</si>
  <si>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</si>
  <si>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</si>
  <si>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</si>
  <si>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</si>
  <si>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</si>
  <si>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</si>
  <si>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</si>
  <si>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</si>
  <si>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</si>
  <si>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</si>
  <si>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</si>
  <si>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</si>
  <si>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</si>
  <si>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</si>
  <si>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</si>
  <si>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</si>
  <si>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</si>
  <si>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</si>
  <si>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</si>
  <si>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</si>
  <si>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</si>
  <si>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</si>
  <si>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</si>
  <si>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</si>
  <si>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</si>
  <si>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</si>
  <si>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</si>
  <si>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</si>
  <si>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</si>
  <si>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</si>
  <si>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</si>
  <si>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</si>
  <si>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</si>
  <si>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</si>
  <si>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</si>
  <si>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</si>
  <si>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</si>
  <si>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</si>
  <si>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</si>
  <si>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</si>
  <si>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</si>
  <si>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</si>
  <si>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</si>
  <si>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</si>
  <si>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</si>
  <si>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</si>
  <si>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</si>
  <si>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</si>
  <si>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</si>
  <si>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</si>
  <si>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</si>
  <si>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</si>
  <si>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</si>
  <si>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</si>
  <si>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</si>
  <si>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</si>
  <si>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</si>
  <si>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</si>
  <si>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</si>
  <si>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</si>
  <si>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</si>
  <si>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</si>
  <si>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</si>
  <si>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</si>
  <si>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</si>
  <si>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</si>
  <si>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</si>
  <si>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</si>
  <si>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</si>
  <si>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</si>
  <si>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</si>
  <si>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</si>
  <si>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</si>
  <si>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</si>
  <si>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</si>
  <si>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</si>
  <si>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</si>
  <si>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</si>
  <si>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</si>
  <si>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</si>
  <si>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</si>
  <si>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</si>
  <si>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</si>
  <si>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</si>
  <si>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</si>
  <si>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</si>
  <si>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</si>
  <si>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</si>
  <si>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</si>
  <si>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</si>
  <si>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</si>
  <si>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</si>
  <si>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</si>
  <si>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</si>
  <si>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</si>
  <si>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</si>
  <si>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</si>
  <si>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</si>
  <si>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</si>
  <si>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</si>
  <si>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</si>
  <si>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</si>
  <si>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</si>
  <si>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</si>
  <si>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</si>
  <si>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</si>
  <si>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</si>
  <si>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</si>
  <si>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</si>
  <si>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</si>
  <si>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</si>
  <si>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</si>
  <si>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</si>
  <si>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</si>
  <si>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</si>
  <si>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</si>
  <si>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</si>
  <si>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</si>
  <si>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</si>
  <si>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</si>
  <si>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</si>
  <si>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</si>
  <si>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</si>
  <si>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</si>
  <si>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</si>
  <si>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</si>
  <si>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</si>
  <si>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</si>
  <si>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</si>
  <si>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</si>
  <si>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</si>
  <si>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</si>
  <si>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</si>
  <si>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</si>
  <si>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</si>
  <si>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</si>
  <si>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</si>
  <si>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</si>
  <si>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</si>
  <si>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</si>
  <si>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</si>
  <si>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</si>
  <si>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</si>
  <si>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</si>
  <si>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</si>
  <si>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</si>
  <si>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</si>
  <si>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</si>
  <si>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</si>
  <si>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</si>
  <si>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</si>
  <si>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</si>
  <si>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</si>
  <si>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</si>
  <si>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</si>
  <si>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</si>
  <si>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</si>
  <si>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</si>
  <si>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</si>
  <si>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</si>
  <si>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</si>
  <si>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</si>
  <si>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</si>
  <si>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</si>
  <si>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</si>
  <si>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</si>
  <si>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</si>
  <si>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</si>
  <si>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</si>
  <si>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</si>
  <si>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</si>
  <si>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</si>
  <si>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</si>
  <si>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</si>
  <si>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</si>
  <si>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</si>
  <si>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</si>
  <si>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</si>
  <si>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</si>
  <si>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</si>
  <si>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</si>
  <si>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</si>
  <si>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</si>
  <si>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</si>
  <si>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</si>
  <si>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</si>
  <si>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</si>
  <si>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</si>
  <si>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</si>
  <si>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</si>
  <si>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</si>
  <si>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</si>
  <si>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</si>
  <si>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</si>
  <si>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</si>
  <si>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</si>
  <si>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</si>
  <si>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</si>
  <si>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</si>
  <si>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</si>
  <si>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</si>
  <si>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</si>
  <si>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</si>
  <si>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</si>
  <si>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</si>
  <si>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</si>
  <si>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</si>
  <si>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</si>
  <si>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</si>
  <si>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</si>
  <si>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</si>
  <si>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</si>
  <si>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</si>
  <si>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</si>
  <si>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</si>
  <si>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</si>
  <si>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</si>
  <si>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</si>
  <si>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</si>
  <si>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</si>
  <si>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</si>
  <si>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</si>
  <si>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</si>
  <si>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</si>
  <si>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</si>
  <si>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</si>
  <si>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</si>
  <si>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</si>
  <si>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</si>
  <si>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</si>
  <si>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</si>
  <si>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</si>
  <si>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</si>
  <si>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</si>
  <si>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</si>
  <si>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</si>
  <si>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</si>
  <si>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</si>
  <si>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</si>
  <si>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</si>
  <si>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</si>
  <si>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</si>
  <si>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</si>
  <si>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</si>
  <si>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</si>
  <si>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</si>
  <si>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</si>
  <si>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</si>
  <si>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</si>
  <si>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</si>
  <si>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</si>
  <si>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</si>
  <si>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</si>
  <si>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</si>
  <si>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</si>
  <si>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</si>
  <si>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</si>
  <si>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</si>
  <si>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</si>
  <si>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</si>
  <si>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</si>
  <si>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</si>
  <si>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</si>
  <si>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</si>
  <si>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</si>
  <si>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</si>
  <si>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</si>
  <si>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</si>
  <si>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</si>
  <si>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</si>
  <si>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</si>
  <si>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</si>
  <si>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</si>
  <si>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</si>
  <si>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</si>
  <si>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</si>
  <si>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</si>
  <si>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</si>
  <si>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</si>
  <si>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</si>
  <si>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</si>
  <si>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</si>
  <si>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</si>
  <si>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</si>
  <si>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</si>
  <si>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</si>
  <si>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</si>
  <si>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</si>
  <si>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</si>
  <si>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</si>
  <si>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</si>
  <si>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</si>
  <si>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</si>
  <si>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</si>
  <si>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</si>
  <si>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</si>
  <si>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</si>
  <si>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</si>
  <si>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</si>
  <si>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</si>
  <si>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</si>
  <si>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</si>
  <si>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</si>
  <si>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</si>
  <si>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</si>
  <si>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</si>
  <si>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</si>
  <si>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</si>
  <si>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</si>
  <si>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</si>
  <si>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</si>
  <si>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</si>
  <si>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</si>
  <si>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</si>
  <si>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</si>
  <si>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</si>
  <si>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</si>
  <si>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</si>
  <si>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</si>
  <si>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</si>
  <si>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</si>
  <si>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</si>
  <si>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</si>
  <si>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</si>
  <si>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</si>
  <si>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</si>
  <si>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</si>
  <si>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</si>
  <si>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</si>
  <si>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</si>
  <si>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</si>
  <si>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</si>
  <si>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</si>
  <si>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</si>
  <si>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</si>
  <si>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</si>
  <si>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</si>
  <si>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</si>
  <si>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</si>
  <si>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</si>
  <si>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</si>
  <si>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</si>
  <si>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</si>
  <si>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</si>
  <si>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</si>
  <si>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</si>
  <si>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</si>
  <si>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</si>
  <si>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</si>
  <si>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</si>
  <si>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</si>
  <si>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</si>
  <si>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</si>
  <si>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</si>
  <si>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</si>
  <si>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</si>
  <si>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</si>
  <si>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</si>
  <si>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</si>
  <si>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</si>
  <si>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</si>
  <si>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</si>
  <si>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</si>
  <si>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</si>
  <si>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</si>
  <si>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</si>
  <si>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</si>
  <si>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</si>
  <si>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</si>
  <si>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</si>
  <si>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</si>
  <si>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</si>
  <si>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</si>
  <si>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</si>
  <si>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</si>
  <si>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</si>
  <si>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</si>
  <si>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</si>
  <si>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</si>
  <si>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</si>
  <si>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</si>
  <si>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</si>
  <si>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</si>
  <si>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</si>
  <si>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</si>
  <si>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</si>
  <si>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</si>
  <si>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</si>
  <si>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</si>
  <si>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</si>
  <si>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</si>
  <si>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</si>
  <si>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</si>
  <si>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</si>
  <si>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</si>
  <si>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</si>
  <si>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</si>
  <si>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</si>
  <si>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</si>
  <si>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</si>
  <si>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</si>
  <si>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</si>
  <si>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</si>
  <si>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</si>
  <si>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</si>
  <si>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</si>
  <si>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</si>
  <si>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</si>
  <si>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</si>
  <si>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</si>
  <si>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</si>
  <si>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</si>
  <si>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</si>
  <si>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</si>
  <si>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</si>
  <si>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</si>
  <si>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</si>
  <si>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</si>
  <si>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</si>
  <si>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</si>
  <si>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</si>
  <si>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</si>
  <si>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</si>
  <si>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</si>
  <si>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</si>
  <si>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</si>
  <si>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</si>
  <si>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</si>
  <si>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</si>
  <si>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</si>
  <si>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</si>
  <si>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</si>
  <si>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</si>
  <si>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</si>
  <si>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</si>
  <si>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</si>
  <si>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</si>
  <si>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</si>
  <si>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</si>
  <si>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</si>
  <si>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</si>
  <si>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</si>
  <si>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</si>
  <si>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</si>
  <si>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</si>
  <si>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</si>
  <si>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</si>
  <si>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</si>
  <si>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</si>
  <si>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</si>
  <si>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</si>
  <si>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</si>
  <si>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</si>
  <si>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</si>
  <si>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</si>
  <si>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</si>
  <si>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</si>
  <si>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</si>
  <si>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</si>
  <si>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</si>
  <si>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</si>
  <si>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</si>
  <si>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</si>
  <si>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</si>
  <si>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</si>
  <si>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</si>
  <si>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</si>
  <si>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</si>
  <si>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</si>
  <si>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</si>
  <si>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</si>
  <si>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</si>
  <si>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</si>
  <si>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</si>
  <si>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</si>
  <si>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</si>
  <si>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</si>
  <si>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</si>
  <si>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</si>
  <si>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</si>
  <si>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</si>
  <si>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</si>
  <si>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</si>
  <si>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</si>
  <si>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</si>
  <si>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</si>
  <si>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</si>
  <si>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</si>
  <si>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</si>
  <si>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</si>
  <si>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</si>
  <si>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</si>
  <si>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</si>
  <si>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</si>
  <si>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</si>
  <si>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</si>
  <si>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</si>
  <si>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</si>
  <si>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</si>
  <si>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</si>
  <si>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</si>
  <si>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</si>
  <si>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</si>
  <si>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</si>
  <si>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</si>
  <si>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</si>
  <si>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</si>
  <si>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</si>
  <si>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</si>
  <si>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</si>
  <si>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</si>
  <si>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</si>
  <si>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</si>
  <si>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</si>
  <si>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</si>
  <si>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</si>
  <si>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</si>
  <si>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</si>
  <si>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</si>
  <si>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</si>
  <si>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</si>
  <si>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</si>
  <si>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</si>
  <si>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</si>
  <si>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</si>
  <si>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</si>
  <si>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</si>
  <si>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</si>
  <si>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</si>
  <si>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</si>
  <si>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</si>
  <si>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</si>
  <si>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</si>
  <si>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</si>
  <si>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</si>
  <si>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</si>
  <si>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</si>
  <si>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</si>
  <si>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</si>
  <si>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</si>
  <si>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</si>
  <si>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</si>
  <si>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</si>
  <si>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</si>
  <si>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</si>
  <si>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</si>
  <si>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</si>
  <si>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</si>
  <si>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</si>
  <si>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</si>
  <si>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</si>
  <si>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</si>
  <si>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</si>
  <si>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</si>
  <si>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</si>
  <si>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</si>
  <si>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</si>
  <si>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</si>
  <si>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</si>
  <si>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</si>
  <si>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</si>
  <si>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</si>
  <si>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</si>
  <si>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</si>
  <si>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</si>
  <si>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</si>
  <si>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</si>
  <si>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</si>
  <si>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</si>
  <si>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</si>
  <si>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</si>
  <si>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</si>
  <si>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</si>
  <si>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</si>
  <si>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</si>
  <si>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</si>
  <si>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</si>
  <si>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</si>
  <si>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</si>
  <si>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</si>
  <si>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</si>
  <si>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</si>
  <si>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</si>
  <si>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</si>
  <si>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</si>
  <si>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</si>
  <si>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</si>
  <si>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</si>
  <si>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</si>
  <si>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</si>
  <si>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</si>
  <si>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</si>
  <si>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</si>
  <si>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</si>
  <si>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</si>
  <si>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</si>
  <si>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</si>
  <si>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</si>
  <si>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</si>
  <si>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</si>
  <si>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</si>
  <si>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</si>
  <si>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</si>
  <si>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</si>
  <si>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</si>
  <si>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</si>
  <si>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</si>
  <si>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</si>
  <si>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</si>
  <si>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</si>
  <si>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</si>
  <si>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</si>
  <si>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</si>
  <si>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</si>
  <si>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</si>
  <si>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</si>
  <si>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</si>
  <si>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</si>
  <si>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</si>
  <si>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</si>
  <si>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</si>
  <si>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</si>
  <si>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</si>
  <si>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</si>
  <si>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</si>
  <si>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</si>
  <si>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</si>
  <si>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</si>
  <si>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</si>
  <si>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</si>
  <si>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</si>
  <si>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</si>
  <si>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</si>
  <si>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</si>
  <si>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</si>
  <si>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</si>
  <si>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</si>
  <si>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</si>
  <si>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</si>
  <si>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</si>
  <si>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</si>
  <si>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</si>
  <si>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</si>
  <si>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</si>
  <si>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</si>
  <si>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</si>
  <si>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</si>
  <si>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</si>
  <si>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</si>
  <si>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</si>
  <si>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</si>
  <si>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</si>
  <si>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</si>
  <si>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</si>
  <si>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</si>
  <si>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</si>
  <si>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</si>
  <si>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</si>
  <si>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</si>
  <si>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</si>
  <si>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</si>
  <si>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</si>
  <si>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</si>
  <si>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</si>
  <si>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</si>
  <si>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</si>
  <si>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</si>
  <si>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</si>
  <si>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</si>
  <si>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</si>
  <si>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</si>
  <si>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</si>
  <si>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</si>
  <si>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</si>
  <si>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</si>
  <si>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</si>
  <si>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</si>
  <si>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</si>
  <si>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</si>
  <si>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</si>
  <si>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</si>
  <si>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</si>
  <si>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</si>
  <si>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</si>
  <si>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</si>
  <si>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</si>
  <si>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</si>
  <si>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</si>
  <si>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</si>
  <si>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</si>
  <si>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</si>
  <si>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</si>
  <si>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</si>
  <si>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</si>
  <si>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</si>
  <si>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</si>
  <si>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</si>
  <si>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</si>
  <si>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</si>
  <si>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</si>
  <si>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</si>
  <si>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</si>
  <si>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</si>
  <si>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</si>
  <si>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</si>
  <si>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</si>
  <si>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</si>
  <si>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</si>
  <si>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</si>
  <si>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</si>
  <si>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</si>
  <si>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</si>
  <si>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</si>
  <si>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</si>
  <si>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</si>
  <si>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</si>
  <si>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</si>
  <si>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</si>
  <si>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</si>
  <si>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</si>
  <si>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</si>
  <si>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</si>
  <si>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</si>
  <si>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</si>
  <si>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</si>
  <si>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</si>
  <si>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</si>
  <si>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</si>
  <si>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</si>
  <si>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</si>
  <si>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</si>
  <si>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</si>
  <si>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</si>
  <si>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</si>
  <si>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</si>
  <si>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</si>
  <si>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</si>
  <si>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</si>
  <si>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</si>
  <si>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</si>
  <si>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</si>
  <si>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</si>
  <si>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</si>
  <si>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</si>
  <si>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</si>
  <si>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</si>
  <si>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</si>
  <si>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</si>
  <si>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</si>
  <si>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</si>
  <si>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</si>
  <si>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</si>
  <si>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</si>
  <si>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</si>
  <si>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</si>
  <si>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</si>
  <si>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</si>
  <si>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</si>
  <si>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</si>
  <si>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</si>
  <si>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</si>
  <si>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</si>
  <si>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</si>
  <si>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</si>
  <si>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</si>
  <si>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</si>
  <si>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</si>
  <si>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</si>
  <si>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</si>
  <si>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</si>
  <si>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</si>
  <si>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</si>
  <si>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</si>
  <si>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</si>
  <si>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</si>
  <si>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</si>
  <si>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</si>
  <si>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</si>
  <si>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</si>
  <si>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</si>
  <si>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</si>
  <si>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</si>
  <si>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</si>
  <si>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</si>
  <si>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</si>
  <si>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</si>
  <si>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</si>
  <si>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</si>
  <si>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</si>
  <si>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</si>
  <si>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</si>
  <si>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</si>
  <si>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</si>
  <si>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</si>
  <si>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</si>
  <si>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</si>
  <si>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</si>
  <si>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</si>
  <si>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</si>
  <si>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</si>
  <si>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</si>
  <si>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</si>
  <si>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</si>
  <si>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</si>
  <si>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</si>
  <si>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</si>
  <si>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</si>
  <si>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</si>
  <si>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</si>
  <si>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</si>
  <si>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</si>
  <si>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</si>
  <si>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</si>
  <si>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</si>
  <si>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</si>
  <si>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</si>
  <si>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</si>
  <si>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</si>
  <si>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</si>
  <si>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</si>
  <si>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</si>
  <si>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</si>
  <si>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</si>
  <si>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</si>
  <si>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</si>
  <si>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</si>
  <si>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</si>
  <si>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</si>
  <si>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</si>
  <si>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</si>
  <si>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</si>
  <si>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</si>
  <si>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</si>
  <si>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</si>
  <si>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</si>
  <si>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</si>
  <si>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</si>
  <si>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</si>
  <si>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</si>
  <si>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</si>
  <si>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</si>
  <si>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</si>
  <si>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</si>
  <si>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</si>
  <si>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</si>
  <si>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</si>
  <si>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</si>
  <si>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</si>
  <si>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</si>
  <si>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</si>
  <si>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</si>
  <si>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</si>
  <si>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</si>
  <si>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</si>
  <si>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</si>
  <si>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</si>
  <si>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</si>
  <si>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</si>
  <si>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</si>
  <si>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</si>
  <si>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</si>
  <si>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</si>
  <si>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</si>
  <si>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</si>
  <si>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</si>
  <si>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</si>
  <si>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</si>
  <si>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</si>
  <si>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</si>
  <si>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</si>
  <si>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</si>
  <si>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</si>
  <si>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</si>
  <si>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</si>
  <si>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</si>
  <si>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</si>
  <si>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</si>
  <si>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</si>
  <si>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</si>
  <si>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</si>
  <si>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</si>
  <si>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</si>
  <si>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</si>
  <si>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</si>
  <si>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</si>
  <si>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</si>
  <si>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</si>
  <si>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</si>
  <si>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</si>
  <si>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</si>
  <si>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</si>
  <si>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</si>
  <si>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</si>
  <si>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</si>
  <si>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</si>
  <si>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</si>
  <si>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</si>
  <si>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</si>
  <si>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</si>
  <si>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</si>
  <si>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</si>
  <si>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</si>
  <si>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</si>
  <si>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</si>
  <si>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</si>
  <si>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</si>
  <si>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</si>
  <si>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</si>
  <si>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</si>
  <si>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</si>
  <si>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</si>
  <si>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</si>
  <si>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</si>
  <si>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</si>
  <si>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</si>
  <si>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</si>
  <si>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</si>
  <si>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</si>
  <si>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</si>
  <si>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</si>
  <si>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</si>
  <si>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</si>
  <si>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</si>
  <si>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</si>
  <si>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</si>
  <si>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</si>
  <si>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</si>
  <si>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</si>
  <si>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</si>
  <si>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</si>
  <si>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</si>
  <si>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</si>
  <si>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</si>
  <si>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</si>
  <si>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</si>
  <si>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</si>
  <si>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</si>
  <si>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</si>
  <si>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</si>
  <si>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</si>
  <si>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</si>
  <si>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</si>
  <si>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</si>
  <si>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</si>
  <si>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</si>
  <si>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</si>
  <si>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</si>
  <si>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</si>
  <si>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</si>
  <si>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</si>
  <si>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</si>
  <si>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</si>
  <si>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</si>
  <si>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</si>
  <si>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</si>
  <si>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</si>
  <si>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</si>
  <si>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</si>
  <si>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</si>
  <si>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</si>
  <si>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</si>
  <si>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</si>
  <si>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</si>
  <si>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</si>
  <si>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</si>
  <si>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</si>
  <si>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</si>
  <si>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</si>
  <si>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</si>
  <si>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</si>
  <si>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</si>
  <si>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</si>
  <si>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</si>
  <si>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</si>
  <si>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</si>
  <si>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</si>
  <si>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</si>
  <si>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</si>
  <si>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</si>
  <si>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</si>
  <si>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</si>
  <si>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</si>
  <si>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</si>
  <si>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</si>
  <si>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</si>
  <si>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</si>
  <si>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</si>
  <si>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</si>
  <si>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</si>
  <si>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</si>
  <si>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</si>
  <si>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</si>
  <si>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</si>
  <si>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</si>
  <si>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</si>
  <si>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</si>
  <si>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</si>
  <si>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</si>
  <si>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</si>
  <si>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</si>
  <si>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</si>
  <si>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</si>
  <si>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</si>
  <si>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</si>
  <si>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</si>
  <si>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04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</si>
  <si>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</si>
  <si>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</si>
  <si>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</si>
  <si>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</si>
  <si>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</si>
  <si>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</si>
  <si>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</si>
  <si>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</si>
  <si>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มาม่อนคัฟ รวมรส  ( 6 ชิ้น )</t>
  </si>
  <si>
    <t>หมดอายุ</t>
  </si>
  <si>
    <t>แถม</t>
  </si>
  <si>
    <t>ระบาย</t>
  </si>
  <si>
    <t>บูธ ไทวัสดุ วันที่ 1-31 สิงหาคม  2568</t>
  </si>
  <si>
    <t>สรุปยอดขาย บูธ  ไทวัสดุ  วันที่ 1-31  สิงหาคม  2568</t>
  </si>
  <si>
    <t>บูธ  ไทวัสดุ วันที่ 1-31  สิงหาคม 2568</t>
  </si>
  <si>
    <t>มินิโดนัท 38 กรัม</t>
  </si>
  <si>
    <t>หมี่กรอบโบราณ</t>
  </si>
  <si>
    <t>ปิดร้าน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</si>
</sst>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2" fontId="2" fillId="17" borderId="19" xfId="0" applyNumberFormat="1" applyFont="1" applyFill="1" applyBorder="1"/>
    <xf numFmtId="43" fontId="2" fillId="2" borderId="0" xfId="0" applyNumberFormat="1" applyFont="1" applyFill="1"/>
    <xf numFmtId="43" fontId="2" fillId="22" borderId="1" xfId="1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43" fontId="9" fillId="22" borderId="1" xfId="1" applyFont="1" applyFill="1" applyBorder="1" applyAlignment="1">
      <alignment horizontal="center"/>
    </xf>
    <xf numFmtId="41" fontId="9" fillId="22" borderId="1" xfId="0" applyNumberFormat="1" applyFont="1" applyFill="1" applyBorder="1" applyAlignment="1">
      <alignment horizontal="center"/>
    </xf>
    <xf numFmtId="43" fontId="6" fillId="22" borderId="0" xfId="0" applyNumberFormat="1" applyFont="1" applyFill="1" applyAlignment="1">
      <alignment horizont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FFFFCC"/>
      <color rgb="FFF8B4B4"/>
      <color rgb="FF99FFCC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B253" sqref="B253"/>
      <selection pane="bottomLeft" activeCell="B253" sqref="B253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B253" sqref="B253"/>
      <selection pane="topRight" activeCell="B253" sqref="B253"/>
      <selection pane="bottomLeft" activeCell="B253" sqref="B253"/>
      <selection pane="bottomRight" activeCell="B253" sqref="B253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D278"/>
  <sheetViews>
    <sheetView tabSelected="1" zoomScale="80" zoomScaleNormal="80" workbookViewId="0">
      <pane xSplit="10" ySplit="4" topLeftCell="K5" activePane="bottomRight" state="frozen"/>
      <selection activeCell="B253" sqref="B253"/>
      <selection pane="topRight" activeCell="B253" sqref="B253"/>
      <selection pane="bottomLeft" activeCell="B253" sqref="B253"/>
      <selection pane="bottomRight" activeCell="T46" sqref="T46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2.625" style="2" customWidth="1"/>
    <col min="10" max="11" width="12.875" style="2" customWidth="1"/>
    <col min="12" max="12" width="8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22" t="s">
        <v>1431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92"/>
      <c r="P2" s="68"/>
      <c r="Q2" s="122" t="s">
        <v>1432</v>
      </c>
      <c r="R2" s="122"/>
      <c r="S2" s="122"/>
      <c r="T2" s="122"/>
      <c r="U2" s="122"/>
      <c r="V2" s="122"/>
      <c r="W2" s="122"/>
      <c r="X2" s="122"/>
      <c r="Y2" s="122"/>
      <c r="Z2" s="122"/>
      <c r="AA2" s="94"/>
      <c r="AB2" s="94"/>
    </row>
    <row r="3" spans="1:29" s="5" customFormat="1" ht="24.6" customHeight="1" x14ac:dyDescent="0.55000000000000004">
      <c r="A3" s="128" t="s">
        <v>1</v>
      </c>
      <c r="B3" s="128" t="s">
        <v>1354</v>
      </c>
      <c r="C3" s="128" t="s">
        <v>2</v>
      </c>
      <c r="D3" s="128" t="s">
        <v>1355</v>
      </c>
      <c r="E3" s="128" t="s">
        <v>3</v>
      </c>
      <c r="F3" s="128" t="s">
        <v>4</v>
      </c>
      <c r="G3" s="128" t="s">
        <v>5</v>
      </c>
      <c r="H3" s="77" t="s">
        <v>6</v>
      </c>
      <c r="I3" s="129" t="s">
        <v>273</v>
      </c>
      <c r="J3" s="128" t="s">
        <v>7</v>
      </c>
      <c r="K3" s="165" t="s">
        <v>8</v>
      </c>
      <c r="L3" s="165"/>
      <c r="M3" s="165"/>
      <c r="N3" s="128" t="s">
        <v>9</v>
      </c>
      <c r="O3" s="166" t="s">
        <v>274</v>
      </c>
      <c r="P3" s="168" t="s">
        <v>275</v>
      </c>
      <c r="Q3" s="125" t="s">
        <v>214</v>
      </c>
      <c r="R3" s="125" t="s">
        <v>215</v>
      </c>
      <c r="S3" s="125" t="s">
        <v>10</v>
      </c>
      <c r="T3" s="125" t="s">
        <v>216</v>
      </c>
      <c r="U3" s="125" t="s">
        <v>217</v>
      </c>
      <c r="V3" s="123" t="s">
        <v>218</v>
      </c>
      <c r="W3" s="123" t="s">
        <v>219</v>
      </c>
      <c r="X3" s="123" t="s">
        <v>220</v>
      </c>
      <c r="Y3" s="125" t="s">
        <v>221</v>
      </c>
      <c r="Z3" s="126" t="s">
        <v>222</v>
      </c>
      <c r="AA3" s="161" t="s">
        <v>1361</v>
      </c>
      <c r="AB3" s="162" t="s">
        <v>1362</v>
      </c>
    </row>
    <row r="4" spans="1:29" s="5" customFormat="1" ht="24.6" customHeight="1" x14ac:dyDescent="0.55000000000000004">
      <c r="A4" s="128"/>
      <c r="B4" s="128"/>
      <c r="C4" s="128"/>
      <c r="D4" s="128"/>
      <c r="E4" s="128"/>
      <c r="F4" s="128"/>
      <c r="G4" s="128"/>
      <c r="H4" s="77" t="s">
        <v>11</v>
      </c>
      <c r="I4" s="130"/>
      <c r="J4" s="128"/>
      <c r="K4" s="63" t="s">
        <v>12</v>
      </c>
      <c r="L4" s="42" t="s">
        <v>13</v>
      </c>
      <c r="M4" s="63" t="s">
        <v>14</v>
      </c>
      <c r="N4" s="128"/>
      <c r="O4" s="167"/>
      <c r="P4" s="169"/>
      <c r="Q4" s="125"/>
      <c r="R4" s="125"/>
      <c r="S4" s="125"/>
      <c r="T4" s="125"/>
      <c r="U4" s="125"/>
      <c r="V4" s="124"/>
      <c r="W4" s="124"/>
      <c r="X4" s="124"/>
      <c r="Y4" s="125"/>
      <c r="Z4" s="127"/>
      <c r="AA4" s="161"/>
      <c r="AB4" s="163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13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20</v>
      </c>
      <c r="G5" s="43">
        <f t="shared" ref="G5:G85" si="0">+E5+F5</f>
        <v>33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13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20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1000</v>
      </c>
      <c r="N5" s="19"/>
      <c r="O5" s="119">
        <v>18.97</v>
      </c>
      <c r="P5" s="79">
        <f>+K5*O5</f>
        <v>379.4</v>
      </c>
      <c r="Q5" s="45">
        <v>1</v>
      </c>
      <c r="R5" s="46">
        <f>+'1'!N270</f>
        <v>2105</v>
      </c>
      <c r="S5" s="46">
        <f>+'1'!N275</f>
        <v>330</v>
      </c>
      <c r="T5" s="46">
        <f>+'1'!N273</f>
        <v>0</v>
      </c>
      <c r="U5" s="67">
        <f>+'1'!N271</f>
        <v>0</v>
      </c>
      <c r="V5" s="46">
        <f>+'1'!N274</f>
        <v>0</v>
      </c>
      <c r="W5" s="46">
        <f>+'1'!N272</f>
        <v>0</v>
      </c>
      <c r="X5" s="46">
        <f>+R5-S5-T5-U5-V5-W5</f>
        <v>1775</v>
      </c>
      <c r="Y5" s="46">
        <f>+'1'!N277</f>
        <v>1775</v>
      </c>
      <c r="Z5" s="47">
        <f>+Y5-X5</f>
        <v>0</v>
      </c>
      <c r="AA5" s="47" t="s">
        <v>1366</v>
      </c>
      <c r="AB5" s="47">
        <f>+W5+Y5</f>
        <v>1775</v>
      </c>
      <c r="AC5" s="58">
        <f>+W5+Y5+Z5</f>
        <v>1775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28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70</v>
      </c>
      <c r="G6" s="43">
        <f t="shared" si="0"/>
        <v>98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41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57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5700</v>
      </c>
      <c r="N6" s="19"/>
      <c r="O6" s="119">
        <v>36.43</v>
      </c>
      <c r="P6" s="79">
        <f t="shared" ref="P6:P70" si="2">+K6*O6</f>
        <v>2076.5099999999998</v>
      </c>
      <c r="Q6" s="45">
        <v>2</v>
      </c>
      <c r="R6" s="46">
        <f>+'2'!N270</f>
        <v>2930</v>
      </c>
      <c r="S6" s="46">
        <f>+'2'!N275</f>
        <v>270</v>
      </c>
      <c r="T6" s="46">
        <f>+'2'!N273</f>
        <v>0</v>
      </c>
      <c r="U6" s="67">
        <f>+'2'!N271</f>
        <v>0</v>
      </c>
      <c r="V6" s="46">
        <f>+'2'!N274</f>
        <v>0</v>
      </c>
      <c r="W6" s="46">
        <f>+'2'!N272</f>
        <v>1250</v>
      </c>
      <c r="X6" s="46">
        <f>+R6-S6-T6-U6-V6-W6</f>
        <v>1410</v>
      </c>
      <c r="Y6" s="46">
        <f>+'2'!N277</f>
        <v>1410</v>
      </c>
      <c r="Z6" s="47">
        <f t="shared" ref="Z6:Z35" si="3">+Y6-X6</f>
        <v>0</v>
      </c>
      <c r="AA6" s="121" t="s">
        <v>1367</v>
      </c>
      <c r="AB6" s="47">
        <f t="shared" ref="AB6:AB35" si="4">+W6+Y6</f>
        <v>2660</v>
      </c>
      <c r="AC6" s="58">
        <f t="shared" ref="AC6:AC35" si="5">+W6+Y6+Z6</f>
        <v>2660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+'3'!N271</f>
        <v>3355</v>
      </c>
      <c r="S7" s="46">
        <f>+'3'!N276</f>
        <v>280</v>
      </c>
      <c r="T7" s="46">
        <f>+'3'!N274</f>
        <v>0</v>
      </c>
      <c r="U7" s="46">
        <f>+'3'!N272</f>
        <v>0</v>
      </c>
      <c r="V7" s="46">
        <f>+'3'!N275</f>
        <v>0</v>
      </c>
      <c r="W7" s="46">
        <f>+'3'!N273</f>
        <v>0</v>
      </c>
      <c r="X7" s="46">
        <f>+R7-S7-T7-U7-V7-W7</f>
        <v>3075</v>
      </c>
      <c r="Y7" s="46">
        <f>+'3'!N278</f>
        <v>3075</v>
      </c>
      <c r="Z7" s="47">
        <f>+Y7-X7</f>
        <v>0</v>
      </c>
      <c r="AA7" s="121" t="s">
        <v>1368</v>
      </c>
      <c r="AB7" s="47">
        <f>+W7+Y7</f>
        <v>3075</v>
      </c>
      <c r="AC7" s="58">
        <f t="shared" si="5"/>
        <v>3075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+'4'!N270</f>
        <v>1280</v>
      </c>
      <c r="S8" s="46">
        <f>+'4'!N275</f>
        <v>150</v>
      </c>
      <c r="T8" s="46">
        <f>+'4'!N273</f>
        <v>0</v>
      </c>
      <c r="U8" s="46">
        <f>+'4'!N271</f>
        <v>0</v>
      </c>
      <c r="V8" s="46">
        <f>+'4'!N274</f>
        <v>0</v>
      </c>
      <c r="W8" s="46">
        <f>+'4'!N272</f>
        <v>0</v>
      </c>
      <c r="X8" s="46">
        <f t="shared" ref="X8" si="6">+R8-S8-T8-U8-V8-W8</f>
        <v>1130</v>
      </c>
      <c r="Y8" s="46">
        <f>+'4'!N277</f>
        <v>1130</v>
      </c>
      <c r="Z8" s="47">
        <f t="shared" si="3"/>
        <v>0</v>
      </c>
      <c r="AA8" s="47" t="s">
        <v>1369</v>
      </c>
      <c r="AB8" s="47">
        <f t="shared" si="4"/>
        <v>1130</v>
      </c>
      <c r="AC8" s="58">
        <f t="shared" si="5"/>
        <v>1130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+'5'!N271</f>
        <v>3155</v>
      </c>
      <c r="S9" s="46">
        <f>+'5'!N276</f>
        <v>1175</v>
      </c>
      <c r="T9" s="46">
        <f>+'5'!N274</f>
        <v>0</v>
      </c>
      <c r="U9" s="46">
        <f>+'5'!N272</f>
        <v>0</v>
      </c>
      <c r="V9" s="46">
        <f>+'5'!N275</f>
        <v>0</v>
      </c>
      <c r="W9" s="46">
        <f>+'5'!N273</f>
        <v>0</v>
      </c>
      <c r="X9" s="46">
        <f t="shared" ref="X9:X34" si="7">+R9-S9-T9-U9-V9-W9</f>
        <v>1980</v>
      </c>
      <c r="Y9" s="46">
        <f>+'5'!N278</f>
        <v>1980</v>
      </c>
      <c r="Z9" s="47">
        <f t="shared" si="3"/>
        <v>0</v>
      </c>
      <c r="AA9" s="47" t="s">
        <v>1363</v>
      </c>
      <c r="AB9" s="47">
        <f t="shared" si="4"/>
        <v>1980</v>
      </c>
      <c r="AC9" s="58">
        <f t="shared" si="5"/>
        <v>1980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+'6'!N270</f>
        <v>2845</v>
      </c>
      <c r="S10" s="46">
        <f>+'6'!N275</f>
        <v>1045</v>
      </c>
      <c r="T10" s="46">
        <f>+'6'!N273</f>
        <v>0</v>
      </c>
      <c r="U10" s="46">
        <f>+'6'!N271</f>
        <v>0</v>
      </c>
      <c r="V10" s="46">
        <f>+'6'!N274</f>
        <v>0</v>
      </c>
      <c r="W10" s="46">
        <f>+'6'!N272</f>
        <v>0</v>
      </c>
      <c r="X10" s="46">
        <f t="shared" si="7"/>
        <v>1800</v>
      </c>
      <c r="Y10" s="46">
        <f>+'6'!N277</f>
        <v>1800</v>
      </c>
      <c r="Z10" s="47">
        <f t="shared" si="3"/>
        <v>0</v>
      </c>
      <c r="AA10" s="47" t="s">
        <v>1364</v>
      </c>
      <c r="AB10" s="47">
        <f t="shared" si="4"/>
        <v>1800</v>
      </c>
      <c r="AC10" s="58">
        <f t="shared" si="5"/>
        <v>1800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0</v>
      </c>
      <c r="G11" s="43">
        <f t="shared" si="0"/>
        <v>0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0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0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0</v>
      </c>
      <c r="N11" s="19"/>
      <c r="O11" s="119">
        <v>19.36</v>
      </c>
      <c r="P11" s="79">
        <f t="shared" si="2"/>
        <v>0</v>
      </c>
      <c r="Q11" s="45">
        <v>7</v>
      </c>
      <c r="R11" s="46">
        <f>+'7'!N271</f>
        <v>1435</v>
      </c>
      <c r="S11" s="46">
        <f>+'7'!N276</f>
        <v>225</v>
      </c>
      <c r="T11" s="46">
        <f>+'7'!N274</f>
        <v>0</v>
      </c>
      <c r="U11" s="46">
        <f>+'7'!N272</f>
        <v>0</v>
      </c>
      <c r="V11" s="46">
        <f>+'7'!N275</f>
        <v>0</v>
      </c>
      <c r="W11" s="46">
        <f>+'7'!N273</f>
        <v>0</v>
      </c>
      <c r="X11" s="46">
        <f t="shared" si="7"/>
        <v>1210</v>
      </c>
      <c r="Y11" s="46">
        <f>+'7'!N278</f>
        <v>1210</v>
      </c>
      <c r="Z11" s="47">
        <f t="shared" si="3"/>
        <v>0</v>
      </c>
      <c r="AA11" s="47" t="s">
        <v>1365</v>
      </c>
      <c r="AB11" s="47">
        <f t="shared" si="4"/>
        <v>1210</v>
      </c>
      <c r="AC11" s="58">
        <f t="shared" si="5"/>
        <v>1210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+'8'!N270</f>
        <v>1325</v>
      </c>
      <c r="S12" s="46">
        <f>+'8'!N275</f>
        <v>75</v>
      </c>
      <c r="T12" s="46">
        <f>+'8'!N273</f>
        <v>0</v>
      </c>
      <c r="U12" s="46">
        <f>+'8'!N271</f>
        <v>0</v>
      </c>
      <c r="V12" s="46">
        <f>+'8'!N274</f>
        <v>0</v>
      </c>
      <c r="W12" s="46">
        <f>+'8'!N272</f>
        <v>0</v>
      </c>
      <c r="X12" s="46">
        <f t="shared" si="7"/>
        <v>1250</v>
      </c>
      <c r="Y12" s="46">
        <f>+'8'!N277</f>
        <v>1250</v>
      </c>
      <c r="Z12" s="47">
        <f t="shared" si="3"/>
        <v>0</v>
      </c>
      <c r="AA12" s="47" t="s">
        <v>1366</v>
      </c>
      <c r="AB12" s="47">
        <f t="shared" si="4"/>
        <v>1250</v>
      </c>
      <c r="AC12" s="58">
        <f t="shared" si="5"/>
        <v>1250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19">
        <v>19.82</v>
      </c>
      <c r="P13" s="79">
        <f t="shared" si="2"/>
        <v>0</v>
      </c>
      <c r="Q13" s="45">
        <v>9</v>
      </c>
      <c r="R13" s="46">
        <f>+'9'!N270</f>
        <v>1555</v>
      </c>
      <c r="S13" s="46">
        <f>+'9'!N275</f>
        <v>50</v>
      </c>
      <c r="T13" s="46">
        <f>+'9'!N273</f>
        <v>0</v>
      </c>
      <c r="U13" s="46">
        <f>+'9'!N271</f>
        <v>0</v>
      </c>
      <c r="V13" s="46">
        <f>+'9'!N274</f>
        <v>0</v>
      </c>
      <c r="W13" s="46">
        <f>+'9'!N272</f>
        <v>0</v>
      </c>
      <c r="X13" s="46">
        <f>+R13-S13-T13-U13-V13-W13</f>
        <v>1505</v>
      </c>
      <c r="Y13" s="46">
        <f>+'9'!N277</f>
        <v>1505</v>
      </c>
      <c r="Z13" s="47">
        <f t="shared" si="3"/>
        <v>0</v>
      </c>
      <c r="AA13" s="98" t="s">
        <v>1367</v>
      </c>
      <c r="AB13" s="47">
        <f t="shared" si="4"/>
        <v>1505</v>
      </c>
      <c r="AC13" s="58">
        <f t="shared" si="5"/>
        <v>1505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19">
        <v>19.41</v>
      </c>
      <c r="P14" s="79">
        <f t="shared" si="2"/>
        <v>0</v>
      </c>
      <c r="Q14" s="45">
        <v>10</v>
      </c>
      <c r="R14" s="46">
        <f>+'10'!N270</f>
        <v>1970</v>
      </c>
      <c r="S14" s="46">
        <f>+'10'!N275</f>
        <v>165</v>
      </c>
      <c r="T14" s="46">
        <f>+'10'!N273</f>
        <v>0</v>
      </c>
      <c r="U14" s="46">
        <f>+'10'!N271</f>
        <v>0</v>
      </c>
      <c r="V14" s="46">
        <f>+'10'!N274</f>
        <v>0</v>
      </c>
      <c r="W14" s="46">
        <f>+'10'!N272</f>
        <v>0</v>
      </c>
      <c r="X14" s="46">
        <f t="shared" si="7"/>
        <v>1805</v>
      </c>
      <c r="Y14" s="46">
        <f>+'10'!N277</f>
        <v>1805</v>
      </c>
      <c r="Z14" s="47">
        <f t="shared" si="3"/>
        <v>0</v>
      </c>
      <c r="AA14" s="98" t="s">
        <v>1368</v>
      </c>
      <c r="AB14" s="47">
        <f t="shared" si="4"/>
        <v>1805</v>
      </c>
      <c r="AC14" s="58">
        <f t="shared" si="5"/>
        <v>1805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19">
        <v>22.41</v>
      </c>
      <c r="P15" s="79">
        <f t="shared" si="2"/>
        <v>0</v>
      </c>
      <c r="Q15" s="45">
        <v>11</v>
      </c>
      <c r="R15" s="46">
        <f>+'11'!N270</f>
        <v>1645</v>
      </c>
      <c r="S15" s="46">
        <f>+'11'!N275</f>
        <v>305</v>
      </c>
      <c r="T15" s="46">
        <f>+'11'!N273</f>
        <v>0</v>
      </c>
      <c r="U15" s="46">
        <f>+'11'!N271</f>
        <v>0</v>
      </c>
      <c r="V15" s="46">
        <f>+'11'!N274</f>
        <v>0</v>
      </c>
      <c r="W15" s="46">
        <f>+'11'!N272</f>
        <v>0</v>
      </c>
      <c r="X15" s="46">
        <f t="shared" si="7"/>
        <v>1340</v>
      </c>
      <c r="Y15" s="46">
        <f>+'11'!N277</f>
        <v>1340</v>
      </c>
      <c r="Z15" s="47">
        <f t="shared" si="3"/>
        <v>0</v>
      </c>
      <c r="AA15" s="47" t="s">
        <v>1369</v>
      </c>
      <c r="AB15" s="47">
        <f t="shared" si="4"/>
        <v>1340</v>
      </c>
      <c r="AC15" s="58">
        <f t="shared" si="5"/>
        <v>1340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+'12'!N270</f>
        <v>2635</v>
      </c>
      <c r="S16" s="46">
        <f>+'12'!N275</f>
        <v>255</v>
      </c>
      <c r="T16" s="46">
        <f>+'12'!N273</f>
        <v>0</v>
      </c>
      <c r="U16" s="67">
        <f>+'12'!N271</f>
        <v>0</v>
      </c>
      <c r="V16" s="46">
        <f>+'12'!N274</f>
        <v>0</v>
      </c>
      <c r="W16" s="46">
        <f>+'12'!N272</f>
        <v>0</v>
      </c>
      <c r="X16" s="46">
        <f t="shared" si="7"/>
        <v>2380</v>
      </c>
      <c r="Y16" s="46">
        <f>+'12'!N277</f>
        <v>2380</v>
      </c>
      <c r="Z16" s="47">
        <f t="shared" si="3"/>
        <v>0</v>
      </c>
      <c r="AA16" s="47" t="s">
        <v>1363</v>
      </c>
      <c r="AB16" s="47">
        <f t="shared" si="4"/>
        <v>2380</v>
      </c>
      <c r="AC16" s="58">
        <f t="shared" si="5"/>
        <v>2380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19">
        <v>4</v>
      </c>
      <c r="P17" s="79">
        <f t="shared" si="2"/>
        <v>0</v>
      </c>
      <c r="Q17" s="45">
        <v>13</v>
      </c>
      <c r="R17" s="46">
        <f>+'13'!N270</f>
        <v>875</v>
      </c>
      <c r="S17" s="46">
        <f>+'13'!N275</f>
        <v>155</v>
      </c>
      <c r="T17" s="46">
        <f>+'13'!N273</f>
        <v>0</v>
      </c>
      <c r="U17" s="67">
        <f>+'13'!N271</f>
        <v>0</v>
      </c>
      <c r="V17" s="46">
        <f>+'13'!N274</f>
        <v>0</v>
      </c>
      <c r="W17" s="46">
        <f>+'13'!N272</f>
        <v>0</v>
      </c>
      <c r="X17" s="46">
        <f>+R17-S17-T17-U17-V17-W17</f>
        <v>720</v>
      </c>
      <c r="Y17" s="46">
        <f>+'13'!N277</f>
        <v>720</v>
      </c>
      <c r="Z17" s="47">
        <f t="shared" si="3"/>
        <v>0</v>
      </c>
      <c r="AA17" s="47" t="s">
        <v>1364</v>
      </c>
      <c r="AB17" s="47">
        <f t="shared" si="4"/>
        <v>720</v>
      </c>
      <c r="AC17" s="58">
        <f t="shared" si="5"/>
        <v>720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3">
        <f t="shared" si="0"/>
        <v>0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0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0</v>
      </c>
      <c r="N18" s="19"/>
      <c r="O18" s="119">
        <v>19.12</v>
      </c>
      <c r="P18" s="79">
        <f t="shared" si="2"/>
        <v>0</v>
      </c>
      <c r="Q18" s="45">
        <v>14</v>
      </c>
      <c r="R18" s="46">
        <f>+'14'!N270</f>
        <v>3035</v>
      </c>
      <c r="S18" s="46">
        <f>+'14'!N275</f>
        <v>770</v>
      </c>
      <c r="T18" s="46">
        <f>+'14'!N273</f>
        <v>0</v>
      </c>
      <c r="U18" s="67">
        <f>+'14'!N271</f>
        <v>0</v>
      </c>
      <c r="V18" s="46">
        <f>+'14'!N274</f>
        <v>0</v>
      </c>
      <c r="W18" s="46">
        <f>+'14'!N272</f>
        <v>0</v>
      </c>
      <c r="X18" s="46">
        <f t="shared" si="7"/>
        <v>2265</v>
      </c>
      <c r="Y18" s="46">
        <f>+'14'!N277</f>
        <v>2265</v>
      </c>
      <c r="Z18" s="47">
        <f t="shared" si="3"/>
        <v>0</v>
      </c>
      <c r="AA18" s="47" t="s">
        <v>1365</v>
      </c>
      <c r="AB18" s="99">
        <f t="shared" si="4"/>
        <v>2265</v>
      </c>
      <c r="AC18" s="58">
        <f t="shared" si="5"/>
        <v>2265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19">
        <v>20.37</v>
      </c>
      <c r="P19" s="79">
        <f t="shared" si="2"/>
        <v>0</v>
      </c>
      <c r="Q19" s="45">
        <v>15</v>
      </c>
      <c r="R19" s="46">
        <f>+'15'!N270</f>
        <v>1375</v>
      </c>
      <c r="S19" s="46">
        <f>+'15'!N275</f>
        <v>620</v>
      </c>
      <c r="T19" s="46">
        <f>+'15'!N273</f>
        <v>0</v>
      </c>
      <c r="U19" s="67">
        <f>+'15'!N271</f>
        <v>0</v>
      </c>
      <c r="V19" s="46">
        <f>+'15'!N274</f>
        <v>0</v>
      </c>
      <c r="W19" s="46">
        <f>+'15'!N272</f>
        <v>0</v>
      </c>
      <c r="X19" s="46">
        <f t="shared" si="7"/>
        <v>755</v>
      </c>
      <c r="Y19" s="46">
        <f>+'15'!N277</f>
        <v>755</v>
      </c>
      <c r="Z19" s="47">
        <f t="shared" si="3"/>
        <v>0</v>
      </c>
      <c r="AA19" s="47" t="s">
        <v>1366</v>
      </c>
      <c r="AB19" s="47">
        <f t="shared" si="4"/>
        <v>755</v>
      </c>
      <c r="AC19" s="58">
        <f t="shared" si="5"/>
        <v>755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19</v>
      </c>
      <c r="G20" s="43">
        <f t="shared" si="0"/>
        <v>19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2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1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16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1040</v>
      </c>
      <c r="N20" s="19"/>
      <c r="O20" s="90">
        <v>22.25</v>
      </c>
      <c r="P20" s="79">
        <f t="shared" si="2"/>
        <v>356</v>
      </c>
      <c r="Q20" s="45">
        <v>16</v>
      </c>
      <c r="R20" s="46">
        <f>+'16'!N271</f>
        <v>1385</v>
      </c>
      <c r="S20" s="46">
        <f>+'16'!N276</f>
        <v>435</v>
      </c>
      <c r="T20" s="46">
        <f>+'16'!N274</f>
        <v>0</v>
      </c>
      <c r="U20" s="67">
        <f>+'16'!N272</f>
        <v>0</v>
      </c>
      <c r="V20" s="46">
        <f>+'16'!N275</f>
        <v>0</v>
      </c>
      <c r="W20" s="46">
        <f>+'16'!N273</f>
        <v>0</v>
      </c>
      <c r="X20" s="46">
        <f t="shared" si="7"/>
        <v>950</v>
      </c>
      <c r="Y20" s="46">
        <f>+'16'!N278</f>
        <v>950</v>
      </c>
      <c r="Z20" s="47">
        <f t="shared" si="3"/>
        <v>0</v>
      </c>
      <c r="AA20" s="98" t="s">
        <v>1367</v>
      </c>
      <c r="AB20" s="47">
        <f t="shared" si="4"/>
        <v>950</v>
      </c>
      <c r="AC20" s="58">
        <f t="shared" si="5"/>
        <v>950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0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0">
        <v>22.85</v>
      </c>
      <c r="P21" s="79">
        <f t="shared" si="2"/>
        <v>0</v>
      </c>
      <c r="Q21" s="45">
        <v>17</v>
      </c>
      <c r="R21" s="46">
        <f>+'17'!N271</f>
        <v>1200</v>
      </c>
      <c r="S21" s="46">
        <f>+'17'!N276</f>
        <v>25</v>
      </c>
      <c r="T21" s="46">
        <f>+'17'!N274</f>
        <v>0</v>
      </c>
      <c r="U21" s="67">
        <f>+'17'!N272</f>
        <v>0</v>
      </c>
      <c r="V21" s="46">
        <f>+'17'!N275</f>
        <v>0</v>
      </c>
      <c r="W21" s="46">
        <f>+'17'!N273</f>
        <v>545</v>
      </c>
      <c r="X21" s="46">
        <f t="shared" si="7"/>
        <v>630</v>
      </c>
      <c r="Y21" s="46">
        <f>+'17'!N278</f>
        <v>630</v>
      </c>
      <c r="Z21" s="47">
        <f t="shared" si="3"/>
        <v>0</v>
      </c>
      <c r="AA21" s="98" t="s">
        <v>1368</v>
      </c>
      <c r="AB21" s="47">
        <f t="shared" si="4"/>
        <v>1175</v>
      </c>
      <c r="AC21" s="58">
        <f t="shared" si="5"/>
        <v>1175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10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50</v>
      </c>
      <c r="G22" s="43">
        <f t="shared" si="0"/>
        <v>60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1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16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43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4300</v>
      </c>
      <c r="N22" s="19"/>
      <c r="O22" s="119">
        <v>27.98</v>
      </c>
      <c r="P22" s="79">
        <f t="shared" si="2"/>
        <v>1203.1400000000001</v>
      </c>
      <c r="Q22" s="45">
        <v>18</v>
      </c>
      <c r="R22" s="46">
        <f>+'18'!N270</f>
        <v>1580</v>
      </c>
      <c r="S22" s="46">
        <f>+'18'!N275</f>
        <v>0</v>
      </c>
      <c r="T22" s="46">
        <f>+'18'!N273</f>
        <v>0</v>
      </c>
      <c r="U22" s="67">
        <f>+'18'!N271</f>
        <v>0</v>
      </c>
      <c r="V22" s="46">
        <f>+'18'!N274</f>
        <v>0</v>
      </c>
      <c r="W22" s="46">
        <f>+'18'!N272</f>
        <v>0</v>
      </c>
      <c r="X22" s="46">
        <f t="shared" si="7"/>
        <v>1580</v>
      </c>
      <c r="Y22" s="46">
        <f>+'18'!N277</f>
        <v>1580</v>
      </c>
      <c r="Z22" s="47">
        <f t="shared" si="3"/>
        <v>0</v>
      </c>
      <c r="AA22" s="47" t="s">
        <v>1369</v>
      </c>
      <c r="AB22" s="47">
        <f t="shared" si="4"/>
        <v>1580</v>
      </c>
      <c r="AC22" s="58">
        <f t="shared" si="5"/>
        <v>1580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19">
        <v>29.74</v>
      </c>
      <c r="P23" s="79">
        <f t="shared" si="2"/>
        <v>0</v>
      </c>
      <c r="Q23" s="45">
        <v>19</v>
      </c>
      <c r="R23" s="46">
        <f>+'19'!N270</f>
        <v>855</v>
      </c>
      <c r="S23" s="46">
        <f>+'19'!N275</f>
        <v>0</v>
      </c>
      <c r="T23" s="46">
        <f>+'19'!N273</f>
        <v>0</v>
      </c>
      <c r="U23" s="67">
        <f>+'19'!N271</f>
        <v>0</v>
      </c>
      <c r="V23" s="46">
        <f>+'19'!N274</f>
        <v>0</v>
      </c>
      <c r="W23" s="46">
        <f>+'19'!N272</f>
        <v>0</v>
      </c>
      <c r="X23" s="46">
        <f t="shared" si="7"/>
        <v>855</v>
      </c>
      <c r="Y23" s="46">
        <f>+'19'!N277</f>
        <v>855</v>
      </c>
      <c r="Z23" s="47">
        <f t="shared" si="3"/>
        <v>0</v>
      </c>
      <c r="AA23" s="47" t="s">
        <v>1363</v>
      </c>
      <c r="AB23" s="47">
        <f t="shared" si="4"/>
        <v>855</v>
      </c>
      <c r="AC23" s="58">
        <f t="shared" si="5"/>
        <v>855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4" s="43">
        <f t="shared" si="0"/>
        <v>0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0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0</v>
      </c>
      <c r="N24" s="19"/>
      <c r="O24" s="119">
        <v>38.659999999999997</v>
      </c>
      <c r="P24" s="79">
        <f t="shared" si="2"/>
        <v>0</v>
      </c>
      <c r="Q24" s="45">
        <v>20</v>
      </c>
      <c r="R24" s="46">
        <f>+'20'!N271</f>
        <v>2395</v>
      </c>
      <c r="S24" s="46">
        <f>+'20'!N276</f>
        <v>300</v>
      </c>
      <c r="T24" s="46">
        <f>+'20'!N274</f>
        <v>0</v>
      </c>
      <c r="U24" s="67">
        <f>+'20'!N272</f>
        <v>0</v>
      </c>
      <c r="V24" s="46">
        <f>+'20'!N275</f>
        <v>0</v>
      </c>
      <c r="W24" s="46">
        <f>+'20'!N273</f>
        <v>0</v>
      </c>
      <c r="X24" s="46">
        <f t="shared" si="7"/>
        <v>2095</v>
      </c>
      <c r="Y24" s="46">
        <f>+'20'!N278</f>
        <v>2095</v>
      </c>
      <c r="Z24" s="47">
        <f t="shared" si="3"/>
        <v>0</v>
      </c>
      <c r="AA24" s="47" t="s">
        <v>1364</v>
      </c>
      <c r="AB24" s="47">
        <f t="shared" si="4"/>
        <v>2095</v>
      </c>
      <c r="AC24" s="58">
        <f t="shared" si="5"/>
        <v>2095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12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12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5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2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5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500</v>
      </c>
      <c r="N25" s="19"/>
      <c r="O25" s="90">
        <v>39.770000000000003</v>
      </c>
      <c r="P25" s="79">
        <f t="shared" si="2"/>
        <v>198.85000000000002</v>
      </c>
      <c r="Q25" s="45">
        <v>21</v>
      </c>
      <c r="R25" s="46">
        <f>+'21'!N270</f>
        <v>1160</v>
      </c>
      <c r="S25" s="46">
        <f>+'21'!N275</f>
        <v>100</v>
      </c>
      <c r="T25" s="46">
        <f>+'21'!N273</f>
        <v>0</v>
      </c>
      <c r="U25" s="67">
        <f>+'21'!N271</f>
        <v>0</v>
      </c>
      <c r="V25" s="46">
        <f>+'21'!N274</f>
        <v>0</v>
      </c>
      <c r="W25" s="46">
        <f>+'21'!N272</f>
        <v>155</v>
      </c>
      <c r="X25" s="46">
        <f t="shared" si="7"/>
        <v>905</v>
      </c>
      <c r="Y25" s="46">
        <f>+'21'!N277</f>
        <v>905</v>
      </c>
      <c r="Z25" s="47">
        <f t="shared" si="3"/>
        <v>0</v>
      </c>
      <c r="AA25" s="47" t="s">
        <v>1365</v>
      </c>
      <c r="AB25" s="47">
        <f t="shared" si="4"/>
        <v>1060</v>
      </c>
      <c r="AC25" s="58">
        <f t="shared" si="5"/>
        <v>1060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19">
        <v>32.97</v>
      </c>
      <c r="P26" s="79">
        <f t="shared" si="2"/>
        <v>0</v>
      </c>
      <c r="Q26" s="45">
        <v>22</v>
      </c>
      <c r="R26" s="46">
        <f>+'22'!N270</f>
        <v>655</v>
      </c>
      <c r="S26" s="46">
        <f>+'22'!N275</f>
        <v>0</v>
      </c>
      <c r="T26" s="46">
        <f>+'22'!N273</f>
        <v>0</v>
      </c>
      <c r="U26" s="67">
        <f>+'22'!N271</f>
        <v>0</v>
      </c>
      <c r="V26" s="46">
        <f>+'22'!N274</f>
        <v>0</v>
      </c>
      <c r="W26" s="46">
        <f>+'22'!N272</f>
        <v>0</v>
      </c>
      <c r="X26" s="46">
        <f t="shared" si="7"/>
        <v>655</v>
      </c>
      <c r="Y26" s="46">
        <f>+'22'!N277</f>
        <v>655</v>
      </c>
      <c r="Z26" s="47">
        <f t="shared" si="3"/>
        <v>0</v>
      </c>
      <c r="AA26" s="47" t="s">
        <v>1366</v>
      </c>
      <c r="AB26" s="47">
        <f t="shared" si="4"/>
        <v>655</v>
      </c>
      <c r="AC26" s="58">
        <f t="shared" si="5"/>
        <v>655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19">
        <v>30.83</v>
      </c>
      <c r="P27" s="79">
        <f t="shared" si="2"/>
        <v>0</v>
      </c>
      <c r="Q27" s="45">
        <v>23</v>
      </c>
      <c r="R27" s="46">
        <f>+'23'!N271</f>
        <v>1700</v>
      </c>
      <c r="S27" s="46">
        <f>+'23'!N276</f>
        <v>50</v>
      </c>
      <c r="T27" s="46">
        <f>+'23'!N274</f>
        <v>0</v>
      </c>
      <c r="U27" s="67">
        <f>+'23'!N272</f>
        <v>0</v>
      </c>
      <c r="V27" s="46">
        <f>+'23'!N275</f>
        <v>0</v>
      </c>
      <c r="W27" s="46">
        <f>+'23'!N273</f>
        <v>570</v>
      </c>
      <c r="X27" s="46">
        <f>+R27-S27-T27-U27-V27-W27</f>
        <v>1080</v>
      </c>
      <c r="Y27" s="46">
        <f>+'23'!N278</f>
        <v>1080</v>
      </c>
      <c r="Z27" s="47">
        <f>+Y27-X27</f>
        <v>0</v>
      </c>
      <c r="AA27" s="98" t="s">
        <v>1367</v>
      </c>
      <c r="AB27" s="47">
        <f t="shared" si="4"/>
        <v>1650</v>
      </c>
      <c r="AC27" s="58">
        <f t="shared" si="5"/>
        <v>1650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12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2</v>
      </c>
      <c r="G28" s="43">
        <f t="shared" si="0"/>
        <v>14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2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12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1200</v>
      </c>
      <c r="N28" s="19"/>
      <c r="O28" s="119">
        <v>30.86</v>
      </c>
      <c r="P28" s="79">
        <f t="shared" si="2"/>
        <v>370.32</v>
      </c>
      <c r="Q28" s="45">
        <v>24</v>
      </c>
      <c r="R28" s="46">
        <f>+'24'!N270</f>
        <v>2590</v>
      </c>
      <c r="S28" s="46">
        <f>+'24'!N275</f>
        <v>200</v>
      </c>
      <c r="T28" s="46">
        <f>+'24'!N273</f>
        <v>0</v>
      </c>
      <c r="U28" s="67">
        <f>+'24'!N271</f>
        <v>0</v>
      </c>
      <c r="V28" s="46">
        <f>+'24'!N274</f>
        <v>0</v>
      </c>
      <c r="W28" s="46">
        <f>+'24'!N272</f>
        <v>600</v>
      </c>
      <c r="X28" s="46">
        <f t="shared" si="7"/>
        <v>1790</v>
      </c>
      <c r="Y28" s="46">
        <f>+'24'!N277</f>
        <v>1790</v>
      </c>
      <c r="Z28" s="47">
        <f t="shared" si="3"/>
        <v>0</v>
      </c>
      <c r="AA28" s="98" t="s">
        <v>1368</v>
      </c>
      <c r="AB28" s="47">
        <f t="shared" si="4"/>
        <v>2390</v>
      </c>
      <c r="AC28" s="58">
        <f t="shared" si="5"/>
        <v>2390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19">
        <v>27.24</v>
      </c>
      <c r="P29" s="79">
        <f t="shared" si="2"/>
        <v>0</v>
      </c>
      <c r="Q29" s="45">
        <v>25</v>
      </c>
      <c r="R29" s="46">
        <f>+'25'!N270</f>
        <v>2800</v>
      </c>
      <c r="S29" s="46">
        <f>+'25'!N275</f>
        <v>650</v>
      </c>
      <c r="T29" s="46">
        <f>+'25'!N273</f>
        <v>0</v>
      </c>
      <c r="U29" s="67">
        <f>+'25'!N271</f>
        <v>0</v>
      </c>
      <c r="V29" s="46">
        <f>+'25'!N274</f>
        <v>0</v>
      </c>
      <c r="W29" s="46">
        <f>+'25'!N272</f>
        <v>0</v>
      </c>
      <c r="X29" s="46">
        <f t="shared" si="7"/>
        <v>2150</v>
      </c>
      <c r="Y29" s="46">
        <f>+'25'!N277</f>
        <v>2150</v>
      </c>
      <c r="Z29" s="47">
        <f t="shared" si="3"/>
        <v>0</v>
      </c>
      <c r="AA29" s="47" t="s">
        <v>1369</v>
      </c>
      <c r="AB29" s="47">
        <f t="shared" si="4"/>
        <v>2150</v>
      </c>
      <c r="AC29" s="58">
        <f t="shared" si="5"/>
        <v>2150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19">
        <v>32.47</v>
      </c>
      <c r="P30" s="79">
        <f t="shared" si="2"/>
        <v>0</v>
      </c>
      <c r="Q30" s="45">
        <v>26</v>
      </c>
      <c r="R30" s="46">
        <f>+'26'!N270</f>
        <v>1245</v>
      </c>
      <c r="S30" s="46">
        <f>+'26'!N275</f>
        <v>145</v>
      </c>
      <c r="T30" s="46">
        <f>+'26'!N273</f>
        <v>0</v>
      </c>
      <c r="U30" s="67">
        <f>+'26'!N271</f>
        <v>0</v>
      </c>
      <c r="V30" s="46">
        <f>+'26'!N274</f>
        <v>0</v>
      </c>
      <c r="W30" s="46">
        <f>+'26'!N272</f>
        <v>0</v>
      </c>
      <c r="X30" s="46">
        <f t="shared" si="7"/>
        <v>1100</v>
      </c>
      <c r="Y30" s="46">
        <f>+'26'!N277</f>
        <v>1100</v>
      </c>
      <c r="Z30" s="47">
        <f t="shared" si="3"/>
        <v>0</v>
      </c>
      <c r="AA30" s="47" t="s">
        <v>1363</v>
      </c>
      <c r="AB30" s="47">
        <f t="shared" si="4"/>
        <v>1100</v>
      </c>
      <c r="AC30" s="58">
        <f t="shared" si="5"/>
        <v>1100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7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40</v>
      </c>
      <c r="G31" s="43">
        <f t="shared" si="0"/>
        <v>47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12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35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3500</v>
      </c>
      <c r="N31" s="19"/>
      <c r="O31" s="119">
        <v>34.64</v>
      </c>
      <c r="P31" s="79">
        <f t="shared" si="2"/>
        <v>1212.4000000000001</v>
      </c>
      <c r="Q31" s="45">
        <v>27</v>
      </c>
      <c r="R31" s="46">
        <f>+'27'!N272</f>
        <v>2060</v>
      </c>
      <c r="S31" s="46">
        <f>+'27'!N277</f>
        <v>185</v>
      </c>
      <c r="T31" s="46">
        <f>+'27'!N275</f>
        <v>0</v>
      </c>
      <c r="U31" s="67">
        <f>+'27'!N273</f>
        <v>0</v>
      </c>
      <c r="V31" s="46">
        <f>+'27'!N276</f>
        <v>0</v>
      </c>
      <c r="W31" s="46">
        <f>+'27'!N274</f>
        <v>0</v>
      </c>
      <c r="X31" s="46">
        <f t="shared" si="7"/>
        <v>1875</v>
      </c>
      <c r="Y31" s="46">
        <f>+'27'!N279</f>
        <v>1875</v>
      </c>
      <c r="Z31" s="47">
        <f t="shared" si="3"/>
        <v>0</v>
      </c>
      <c r="AA31" s="47" t="s">
        <v>1364</v>
      </c>
      <c r="AB31" s="47">
        <f t="shared" si="4"/>
        <v>1875</v>
      </c>
      <c r="AC31" s="58">
        <f t="shared" si="5"/>
        <v>1875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14</v>
      </c>
      <c r="G32" s="43">
        <f t="shared" si="0"/>
        <v>14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2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1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11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1430</v>
      </c>
      <c r="N32" s="19"/>
      <c r="O32" s="90">
        <v>46.37</v>
      </c>
      <c r="P32" s="79">
        <f t="shared" si="2"/>
        <v>510.07</v>
      </c>
      <c r="Q32" s="45">
        <v>28</v>
      </c>
      <c r="R32" s="46">
        <f>+'28'!N271</f>
        <v>4640</v>
      </c>
      <c r="S32" s="46">
        <f>+'28'!N276</f>
        <v>2070</v>
      </c>
      <c r="T32" s="46">
        <f>+'28'!N274</f>
        <v>0</v>
      </c>
      <c r="U32" s="67">
        <f>+'28'!N272</f>
        <v>0</v>
      </c>
      <c r="V32" s="46">
        <f>+'28'!N275</f>
        <v>0</v>
      </c>
      <c r="W32" s="46">
        <f>+'28'!N273</f>
        <v>0</v>
      </c>
      <c r="X32" s="46">
        <f t="shared" si="7"/>
        <v>2570</v>
      </c>
      <c r="Y32" s="46">
        <f>+'28'!N278</f>
        <v>2570</v>
      </c>
      <c r="Z32" s="47">
        <f t="shared" si="3"/>
        <v>0</v>
      </c>
      <c r="AA32" s="47" t="s">
        <v>1365</v>
      </c>
      <c r="AB32" s="47">
        <f t="shared" si="4"/>
        <v>2570</v>
      </c>
      <c r="AC32" s="58">
        <f t="shared" si="5"/>
        <v>2570</v>
      </c>
    </row>
    <row r="33" spans="1:30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0">
        <v>38.9</v>
      </c>
      <c r="P33" s="79">
        <f t="shared" si="2"/>
        <v>0</v>
      </c>
      <c r="Q33" s="45">
        <v>29</v>
      </c>
      <c r="R33" s="46">
        <f>+'29'!N271</f>
        <v>1015</v>
      </c>
      <c r="S33" s="46">
        <f>+'29'!N276</f>
        <v>50</v>
      </c>
      <c r="T33" s="46">
        <f>+'28'!N274</f>
        <v>0</v>
      </c>
      <c r="U33" s="67">
        <f>+'29'!N272</f>
        <v>0</v>
      </c>
      <c r="V33" s="46">
        <f>+'29'!N275</f>
        <v>0</v>
      </c>
      <c r="W33" s="46">
        <f>+'29'!N273</f>
        <v>0</v>
      </c>
      <c r="X33" s="46">
        <f t="shared" ref="X33" si="8">+R33-S33-T33-U33-V33-W33</f>
        <v>965</v>
      </c>
      <c r="Y33" s="46">
        <f>+'29'!N278</f>
        <v>965</v>
      </c>
      <c r="Z33" s="47">
        <f t="shared" ref="Z33" si="9">+Y33-X33</f>
        <v>0</v>
      </c>
      <c r="AA33" s="47" t="s">
        <v>1366</v>
      </c>
      <c r="AB33" s="47">
        <f t="shared" si="4"/>
        <v>965</v>
      </c>
      <c r="AC33" s="58">
        <f t="shared" si="5"/>
        <v>965</v>
      </c>
    </row>
    <row r="34" spans="1:30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2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18</v>
      </c>
      <c r="G34" s="43">
        <f t="shared" si="0"/>
        <v>20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20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2600</v>
      </c>
      <c r="N34" s="19"/>
      <c r="O34" s="90">
        <v>38.07</v>
      </c>
      <c r="P34" s="79">
        <f t="shared" si="2"/>
        <v>761.4</v>
      </c>
      <c r="Q34" s="45">
        <v>30</v>
      </c>
      <c r="R34" s="46">
        <f>+'30'!N270</f>
        <v>1640</v>
      </c>
      <c r="S34" s="46">
        <f>+'30'!N275</f>
        <v>0</v>
      </c>
      <c r="T34" s="46">
        <f>+'30'!N273</f>
        <v>0</v>
      </c>
      <c r="U34" s="67">
        <f>+'30'!N271</f>
        <v>0</v>
      </c>
      <c r="V34" s="46">
        <f>+'30'!N274</f>
        <v>0</v>
      </c>
      <c r="W34" s="46">
        <f>+'30'!N272</f>
        <v>0</v>
      </c>
      <c r="X34" s="46">
        <f t="shared" si="7"/>
        <v>1640</v>
      </c>
      <c r="Y34" s="46">
        <f>+'30'!N277</f>
        <v>1640</v>
      </c>
      <c r="Z34" s="47">
        <f t="shared" si="3"/>
        <v>0</v>
      </c>
      <c r="AA34" s="98" t="s">
        <v>1367</v>
      </c>
      <c r="AB34" s="47">
        <f t="shared" si="4"/>
        <v>1640</v>
      </c>
      <c r="AC34" s="58">
        <f t="shared" si="5"/>
        <v>1640</v>
      </c>
    </row>
    <row r="35" spans="1:30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90">
        <v>40.799999999999997</v>
      </c>
      <c r="P35" s="79">
        <f t="shared" si="2"/>
        <v>0</v>
      </c>
      <c r="Q35" s="45">
        <v>31</v>
      </c>
      <c r="R35" s="200">
        <f>+'31.'!N271</f>
        <v>0</v>
      </c>
      <c r="S35" s="200">
        <f>+'31.'!N276</f>
        <v>0</v>
      </c>
      <c r="T35" s="200">
        <f>+'31'!N231</f>
        <v>0</v>
      </c>
      <c r="U35" s="201">
        <f>+'31'!N229</f>
        <v>0</v>
      </c>
      <c r="V35" s="200">
        <f>+'31'!N232</f>
        <v>0</v>
      </c>
      <c r="W35" s="200">
        <f>+'31.'!N273</f>
        <v>0</v>
      </c>
      <c r="X35" s="200">
        <f>+R35-S35-T35-U35-V35-W35</f>
        <v>0</v>
      </c>
      <c r="Y35" s="200">
        <f>+'31.'!N278</f>
        <v>0</v>
      </c>
      <c r="Z35" s="200">
        <f t="shared" si="3"/>
        <v>0</v>
      </c>
      <c r="AA35" s="98" t="s">
        <v>1368</v>
      </c>
      <c r="AB35" s="98">
        <f t="shared" si="4"/>
        <v>0</v>
      </c>
      <c r="AC35" s="202">
        <f t="shared" si="5"/>
        <v>0</v>
      </c>
      <c r="AD35" s="2" t="s">
        <v>1436</v>
      </c>
    </row>
    <row r="36" spans="1:30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0">SUM(R5:R35)</f>
        <v>58440</v>
      </c>
      <c r="S36" s="48">
        <f t="shared" si="10"/>
        <v>10080</v>
      </c>
      <c r="T36" s="48">
        <f t="shared" si="10"/>
        <v>0</v>
      </c>
      <c r="U36" s="48">
        <f t="shared" si="10"/>
        <v>0</v>
      </c>
      <c r="V36" s="48">
        <f t="shared" si="10"/>
        <v>0</v>
      </c>
      <c r="W36" s="48">
        <f t="shared" si="10"/>
        <v>3120</v>
      </c>
      <c r="X36" s="48">
        <f t="shared" si="10"/>
        <v>45240</v>
      </c>
      <c r="Y36" s="48">
        <f t="shared" si="10"/>
        <v>45240</v>
      </c>
      <c r="Z36" s="48">
        <f t="shared" si="10"/>
        <v>0</v>
      </c>
      <c r="AA36" s="48">
        <f t="shared" si="10"/>
        <v>0</v>
      </c>
      <c r="AB36" s="48">
        <f>SUM(AB5:AB35)</f>
        <v>48360</v>
      </c>
      <c r="AC36" s="5"/>
    </row>
    <row r="37" spans="1:30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30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8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30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13</v>
      </c>
      <c r="G39" s="43">
        <f t="shared" si="0"/>
        <v>13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13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650</v>
      </c>
      <c r="N39" s="19"/>
      <c r="O39" s="90">
        <v>27.84</v>
      </c>
      <c r="P39" s="79">
        <f t="shared" si="2"/>
        <v>361.92</v>
      </c>
      <c r="Q39" s="5"/>
      <c r="R39" s="164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30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18</v>
      </c>
      <c r="G40" s="43">
        <f t="shared" si="0"/>
        <v>18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0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18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900</v>
      </c>
      <c r="N40" s="19"/>
      <c r="O40" s="90">
        <v>27.12</v>
      </c>
      <c r="P40" s="79">
        <f t="shared" si="2"/>
        <v>488.16</v>
      </c>
      <c r="Q40" s="5"/>
      <c r="R40" s="164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30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0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90">
        <v>15.42</v>
      </c>
      <c r="P41" s="79">
        <f t="shared" si="2"/>
        <v>0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30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30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30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30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30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27</v>
      </c>
      <c r="G46" s="43">
        <f t="shared" si="0"/>
        <v>27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10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17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850</v>
      </c>
      <c r="N46" s="19"/>
      <c r="O46" s="119">
        <v>17.78</v>
      </c>
      <c r="P46" s="79">
        <f t="shared" si="2"/>
        <v>302.26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30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0</v>
      </c>
      <c r="G47" s="43">
        <f t="shared" si="0"/>
        <v>0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0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0</v>
      </c>
      <c r="N47" s="19"/>
      <c r="O47" s="119">
        <v>17.989999999999998</v>
      </c>
      <c r="P47" s="79">
        <f t="shared" si="2"/>
        <v>0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30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0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23</v>
      </c>
      <c r="G48" s="43">
        <f t="shared" si="0"/>
        <v>23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9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14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700</v>
      </c>
      <c r="N48" s="19"/>
      <c r="O48" s="119">
        <v>18.32</v>
      </c>
      <c r="P48" s="79">
        <f t="shared" si="2"/>
        <v>256.48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0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10</v>
      </c>
      <c r="G49" s="43">
        <f t="shared" si="0"/>
        <v>10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1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0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9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450</v>
      </c>
      <c r="N49" s="19"/>
      <c r="O49" s="119">
        <v>20.059999999999999</v>
      </c>
      <c r="P49" s="79">
        <f t="shared" si="2"/>
        <v>180.54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0</v>
      </c>
      <c r="G50" s="43">
        <f t="shared" si="0"/>
        <v>0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-10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10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500</v>
      </c>
      <c r="N50" s="19"/>
      <c r="O50" s="119">
        <v>20.32</v>
      </c>
      <c r="P50" s="79">
        <f t="shared" si="2"/>
        <v>203.2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19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1</v>
      </c>
      <c r="G52" s="43">
        <f t="shared" si="0"/>
        <v>1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1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50</v>
      </c>
      <c r="N52" s="19"/>
      <c r="O52" s="119">
        <v>18.12</v>
      </c>
      <c r="P52" s="79">
        <f t="shared" si="2"/>
        <v>18.12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19</v>
      </c>
      <c r="G53" s="43">
        <f t="shared" si="0"/>
        <v>19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7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12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600</v>
      </c>
      <c r="N53" s="19"/>
      <c r="O53" s="119">
        <v>16.37</v>
      </c>
      <c r="P53" s="79">
        <f t="shared" si="2"/>
        <v>196.44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19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119">
        <v>25.99</v>
      </c>
      <c r="P55" s="79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19">
        <v>28.31</v>
      </c>
      <c r="P56" s="79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119">
        <v>31.29</v>
      </c>
      <c r="P57" s="79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0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119">
        <v>31.07</v>
      </c>
      <c r="P58" s="79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119">
        <v>29.83</v>
      </c>
      <c r="P59" s="79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19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19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119">
        <v>26.69</v>
      </c>
      <c r="P62" s="79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19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20</v>
      </c>
      <c r="G64" s="43">
        <f t="shared" si="0"/>
        <v>20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1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19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950</v>
      </c>
      <c r="N64" s="19"/>
      <c r="O64" s="90">
        <v>23.69</v>
      </c>
      <c r="P64" s="79">
        <f t="shared" si="2"/>
        <v>450.11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15</v>
      </c>
      <c r="G65" s="43">
        <f t="shared" si="0"/>
        <v>15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2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1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12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600</v>
      </c>
      <c r="N65" s="19"/>
      <c r="O65" s="90">
        <v>22.49</v>
      </c>
      <c r="P65" s="79">
        <f t="shared" si="2"/>
        <v>269.88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15</v>
      </c>
      <c r="G66" s="43">
        <f t="shared" si="0"/>
        <v>15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15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750</v>
      </c>
      <c r="N66" s="19"/>
      <c r="O66" s="90">
        <v>23.12</v>
      </c>
      <c r="P66" s="79">
        <f t="shared" si="2"/>
        <v>346.8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1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1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1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80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17</v>
      </c>
      <c r="G74" s="43">
        <f t="shared" si="0"/>
        <v>17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17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850</v>
      </c>
      <c r="N74" s="19"/>
      <c r="O74" s="90">
        <v>17.09</v>
      </c>
      <c r="P74" s="79">
        <f t="shared" si="12"/>
        <v>290.52999999999997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35</v>
      </c>
      <c r="G77" s="43">
        <f t="shared" si="0"/>
        <v>35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1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1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33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1650</v>
      </c>
      <c r="N77" s="19"/>
      <c r="O77" s="90">
        <v>25.15</v>
      </c>
      <c r="P77" s="79">
        <f t="shared" si="12"/>
        <v>829.94999999999993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0">
        <v>14.35</v>
      </c>
      <c r="P80" s="79">
        <f t="shared" si="12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0">
        <v>11.58</v>
      </c>
      <c r="P81" s="79">
        <f t="shared" si="12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3"/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8">
        <v>20.350000000000001</v>
      </c>
      <c r="P99" s="79">
        <f t="shared" ref="P99:P105" si="16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9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9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9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3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3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26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50</v>
      </c>
      <c r="G112" s="43">
        <f t="shared" si="13"/>
        <v>76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21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55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5500</v>
      </c>
      <c r="N112" s="19"/>
      <c r="O112" s="119">
        <v>34.25</v>
      </c>
      <c r="P112" s="79">
        <f t="shared" si="12"/>
        <v>1883.75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11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3"/>
        <v>11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3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8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440</v>
      </c>
      <c r="N113" s="19"/>
      <c r="O113" s="119">
        <v>22.55</v>
      </c>
      <c r="P113" s="79">
        <f t="shared" si="12"/>
        <v>180.4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19">
        <v>96.46</v>
      </c>
      <c r="P114" s="79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10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3">
        <f t="shared" si="13"/>
        <v>10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4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6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360</v>
      </c>
      <c r="N115" s="19"/>
      <c r="O115" s="90">
        <v>23.61</v>
      </c>
      <c r="P115" s="79">
        <f t="shared" si="12"/>
        <v>141.66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9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1</v>
      </c>
      <c r="G116" s="43">
        <f t="shared" si="13"/>
        <v>10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-1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11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1100</v>
      </c>
      <c r="N116" s="19"/>
      <c r="O116" s="90">
        <v>13.03</v>
      </c>
      <c r="P116" s="79">
        <f t="shared" si="12"/>
        <v>143.32999999999998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3"/>
        <v>0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0">
        <v>11.91</v>
      </c>
      <c r="P117" s="79">
        <f t="shared" si="12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10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17</v>
      </c>
      <c r="G125" s="43">
        <f t="shared" si="13"/>
        <v>27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15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12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600</v>
      </c>
      <c r="N125" s="19"/>
      <c r="O125" s="90">
        <v>33</v>
      </c>
      <c r="P125" s="79">
        <f t="shared" si="12"/>
        <v>396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9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10</v>
      </c>
      <c r="G126" s="43">
        <f t="shared" si="13"/>
        <v>19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10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9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900</v>
      </c>
      <c r="N126" s="19"/>
      <c r="O126" s="90">
        <v>68</v>
      </c>
      <c r="P126" s="79">
        <f t="shared" si="12"/>
        <v>612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40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40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12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28</v>
      </c>
      <c r="L127" s="20">
        <v>25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700</v>
      </c>
      <c r="N127" s="19"/>
      <c r="O127" s="90">
        <v>13.67</v>
      </c>
      <c r="P127" s="79">
        <f t="shared" si="12"/>
        <v>382.76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40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40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8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32</v>
      </c>
      <c r="L128" s="20">
        <v>25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800</v>
      </c>
      <c r="N128" s="19"/>
      <c r="O128" s="90">
        <v>11.48</v>
      </c>
      <c r="P128" s="79">
        <f t="shared" si="12"/>
        <v>367.36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8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20</v>
      </c>
      <c r="G131" s="43">
        <f t="shared" si="13"/>
        <v>28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5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23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1150</v>
      </c>
      <c r="N131" s="19"/>
      <c r="O131" s="90">
        <v>9.91</v>
      </c>
      <c r="P131" s="79">
        <f t="shared" si="12"/>
        <v>227.93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3"/>
        <v>0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0">
        <v>16.690000000000001</v>
      </c>
      <c r="P132" s="79">
        <f t="shared" si="12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30</v>
      </c>
      <c r="G133" s="43">
        <f t="shared" si="13"/>
        <v>30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30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1500</v>
      </c>
      <c r="N133" s="19"/>
      <c r="O133" s="90">
        <v>24.21</v>
      </c>
      <c r="P133" s="79">
        <f t="shared" si="12"/>
        <v>726.30000000000007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9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9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9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3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8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2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1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19">
        <v>12.14</v>
      </c>
      <c r="P163" s="79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>
        <v>19.29</v>
      </c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21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18"/>
        <v>21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3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18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900</v>
      </c>
      <c r="N175" s="19"/>
      <c r="O175" s="119">
        <v>23.02</v>
      </c>
      <c r="P175" s="79">
        <f t="shared" si="19"/>
        <v>414.36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5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8"/>
        <v>5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5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275</v>
      </c>
      <c r="N178" s="19"/>
      <c r="O178" s="90">
        <v>38</v>
      </c>
      <c r="P178" s="79">
        <f t="shared" si="19"/>
        <v>190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18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30</v>
      </c>
      <c r="G180" s="43">
        <f t="shared" si="18"/>
        <v>48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5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43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1505</v>
      </c>
      <c r="N180" s="19"/>
      <c r="O180" s="90"/>
      <c r="P180" s="79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10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8"/>
        <v>10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10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800</v>
      </c>
      <c r="N185" s="19"/>
      <c r="O185" s="90">
        <v>63</v>
      </c>
      <c r="P185" s="79">
        <f t="shared" si="19"/>
        <v>630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24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13</v>
      </c>
      <c r="G193" s="43">
        <f t="shared" si="18"/>
        <v>37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2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6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29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1740</v>
      </c>
      <c r="N193" s="19"/>
      <c r="O193" s="90">
        <v>38</v>
      </c>
      <c r="P193" s="79">
        <f t="shared" si="19"/>
        <v>1102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16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29</v>
      </c>
      <c r="G194" s="43">
        <f t="shared" si="18"/>
        <v>45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5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40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4800</v>
      </c>
      <c r="N194" s="19"/>
      <c r="O194" s="90">
        <v>73</v>
      </c>
      <c r="P194" s="79">
        <f t="shared" si="19"/>
        <v>2920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8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1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8"/>
        <v>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0">
        <v>73</v>
      </c>
      <c r="P196" s="79">
        <f t="shared" si="1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8"/>
        <v>0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61" si="23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0">
        <v>64.38</v>
      </c>
      <c r="P198" s="79">
        <f t="shared" si="1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150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18"/>
        <v>150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125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25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1375</v>
      </c>
      <c r="N205" s="19"/>
      <c r="O205" s="90">
        <v>40</v>
      </c>
      <c r="P205" s="79">
        <f t="shared" si="19"/>
        <v>1000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7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20</v>
      </c>
      <c r="G208" s="43">
        <f t="shared" si="18"/>
        <v>27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10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17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850</v>
      </c>
      <c r="N208" s="19"/>
      <c r="O208" s="90">
        <v>33</v>
      </c>
      <c r="P208" s="79">
        <f t="shared" si="19"/>
        <v>561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15</v>
      </c>
      <c r="G209" s="43">
        <f t="shared" si="18"/>
        <v>15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4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11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1320</v>
      </c>
      <c r="N209" s="19"/>
      <c r="O209" s="90">
        <v>83</v>
      </c>
      <c r="P209" s="79">
        <f t="shared" si="19"/>
        <v>913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65" si="25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67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5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2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5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1419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0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1420</v>
      </c>
      <c r="D244" s="10" t="s">
        <v>434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5"/>
        <v>0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3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1421</v>
      </c>
      <c r="D245" s="10" t="s">
        <v>434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5"/>
        <v>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3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1422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5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3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7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46">
        <f>+ยกมา!J248</f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5"/>
        <v>0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3"/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2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46">
        <f>+ยกมา!J249</f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3">
        <f t="shared" si="25"/>
        <v>0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3"/>
        <v>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0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90"/>
      <c r="P249" s="79">
        <f t="shared" si="2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5"/>
        <v>0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3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2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/>
      <c r="B251" s="10">
        <v>1200032</v>
      </c>
      <c r="C251" s="19" t="s">
        <v>1427</v>
      </c>
      <c r="D251" s="10" t="s">
        <v>564</v>
      </c>
      <c r="E251" s="46">
        <f>+ยกมา!J251</f>
        <v>9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3">
        <f t="shared" si="25"/>
        <v>9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3"/>
        <v>2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7</v>
      </c>
      <c r="L251" s="20">
        <v>80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560</v>
      </c>
      <c r="N251" s="19"/>
      <c r="O251" s="90"/>
      <c r="P251" s="79">
        <f t="shared" si="2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x14ac:dyDescent="0.55000000000000004">
      <c r="A252" s="10"/>
      <c r="B252" s="10">
        <v>20059798</v>
      </c>
      <c r="C252" s="19" t="s">
        <v>1434</v>
      </c>
      <c r="D252" s="10" t="s">
        <v>434</v>
      </c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19</v>
      </c>
      <c r="G252" s="43">
        <f t="shared" si="25"/>
        <v>19</v>
      </c>
      <c r="H252" s="78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6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3"/>
        <v>7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12</v>
      </c>
      <c r="L252" s="20">
        <v>20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240</v>
      </c>
      <c r="N252" s="17" t="s">
        <v>1430</v>
      </c>
      <c r="O252" s="90"/>
      <c r="P252" s="79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/>
      <c r="B253" s="10">
        <v>1100044</v>
      </c>
      <c r="C253" s="19" t="s">
        <v>1435</v>
      </c>
      <c r="D253" s="10" t="s">
        <v>434</v>
      </c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10</v>
      </c>
      <c r="G253" s="43">
        <f t="shared" si="25"/>
        <v>10</v>
      </c>
      <c r="H253" s="78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6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3"/>
        <v>5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5</v>
      </c>
      <c r="L253" s="20">
        <v>35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175</v>
      </c>
      <c r="N253" s="19"/>
      <c r="O253" s="90"/>
      <c r="P253" s="79">
        <f t="shared" si="26"/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/>
      <c r="B254" s="10"/>
      <c r="C254" s="19"/>
      <c r="D254" s="10"/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3">
        <f t="shared" si="25"/>
        <v>0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6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3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2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/>
      <c r="B255" s="10"/>
      <c r="C255" s="19"/>
      <c r="D255" s="10"/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5"/>
        <v>0</v>
      </c>
      <c r="H255" s="78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6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3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2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/>
      <c r="B256" s="10"/>
      <c r="C256" s="19"/>
      <c r="D256" s="10"/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5"/>
        <v>0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23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2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/>
      <c r="B257" s="10"/>
      <c r="C257" s="19"/>
      <c r="D257" s="10"/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5"/>
        <v>0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23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si="26"/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/>
      <c r="B258" s="10"/>
      <c r="C258" s="19"/>
      <c r="D258" s="10"/>
      <c r="E258" s="46">
        <f>+ยกมา!J258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3">
        <f t="shared" si="25"/>
        <v>0</v>
      </c>
      <c r="H258" s="78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6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43">
        <f t="shared" si="23"/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2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x14ac:dyDescent="0.55000000000000004">
      <c r="A259" s="10"/>
      <c r="B259" s="10"/>
      <c r="C259" s="19"/>
      <c r="D259" s="10"/>
      <c r="E259" s="46">
        <f>+ยกมา!J259</f>
        <v>0</v>
      </c>
      <c r="F259" s="44">
        <f>+'1'!F259+'2'!F259+'3'!F259+'4'!F259+'5'!F259+'6'!F259+'7'!F259+'8'!F259+'9'!F259+'10'!F259+'11'!F259+'12'!F259+'13'!F259+'14'!F259+'15'!F259+'16'!F259+'17'!F259+'18'!F259+'19'!F259+'20'!F259+'21'!F259+'22'!F259+'23'!F259+'24'!F259+'25'!F259+'26'!F259+'27'!F259+'28'!F259+'29'!F259+'30'!F259+'31.'!F259</f>
        <v>0</v>
      </c>
      <c r="G259" s="43">
        <f t="shared" si="25"/>
        <v>0</v>
      </c>
      <c r="H259" s="78">
        <f>+'1'!H259+'2'!H259+'3'!H259+'4'!H259+'5'!H259+'6'!H259+'7'!H259+'8'!H259+'9'!H259+'10'!H259+'11'!H259+'12'!H259+'13'!H259+'14'!H259+'15'!H259+'16'!H259+'17'!H259+'18'!H259+'19'!H259+'20'!H259+'21'!H259+'22'!H259+'23'!H259+'24'!H259+'25'!H259+'26'!H259+'27'!H259+'28'!H259+'29'!H259+'30'!H259+'31.'!H259</f>
        <v>0</v>
      </c>
      <c r="I259" s="76">
        <f>+'1'!I259+'2'!I259+'3'!I259+'4'!I259+'5'!I259+'6'!I259+'7'!I259+'8'!I259+'9'!I259+'10'!I259+'11'!I259+'12'!I259+'13'!I259+'14'!I259+'15'!I259+'16'!I259+'17'!I259+'18'!I259+'19'!I259+'20'!I259+'21'!I259+'22'!I259+'23'!I259+'24'!I259+'25'!I259+'26'!I259+'27'!I259+'28'!I259+'29'!I259+'30'!I259+'31.'!I259</f>
        <v>0</v>
      </c>
      <c r="J259" s="43">
        <f t="shared" si="23"/>
        <v>0</v>
      </c>
      <c r="K259" s="44">
        <f>+'1'!K259+'2'!K259+'3'!K259+'4'!K259+'5'!K259+'6'!K259+'7'!K259+'8'!K259+'9'!K259+'10'!K259+'11'!K259+'12'!K259+'13'!K259+'14'!K259+'15'!K259+'16'!K259+'17'!K259+'18'!K259+'19'!K259+'20'!K259+'21'!K259+'22'!K259+'23'!K259+'24'!K259+'25'!K259+'26'!K259+'27'!K259+'28'!K259+'29'!K259+'30'!K259+'31.'!K259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2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ht="24" customHeight="1" x14ac:dyDescent="0.55000000000000004">
      <c r="A260" s="10"/>
      <c r="B260" s="10"/>
      <c r="C260" s="19"/>
      <c r="D260" s="10"/>
      <c r="E260" s="46">
        <f>+ยกมา!J260</f>
        <v>0</v>
      </c>
      <c r="F260" s="44">
        <f>+'1'!F260+'2'!F260+'3'!F260+'4'!F260+'5'!F260+'6'!F260+'7'!F260+'8'!F260+'9'!F260+'10'!F260+'11'!F260+'12'!F260+'13'!F260+'14'!F260+'15'!F260+'16'!F260+'17'!F260+'18'!F260+'19'!F260+'20'!F260+'21'!F260+'22'!F260+'23'!F260+'24'!F260+'25'!F260+'26'!F260+'27'!F260+'28'!F260+'29'!F260+'30'!F260+'31.'!F260</f>
        <v>0</v>
      </c>
      <c r="G260" s="43">
        <f t="shared" si="25"/>
        <v>0</v>
      </c>
      <c r="H260" s="78">
        <f>+'1'!H260+'2'!H260+'3'!H260+'4'!H260+'5'!H260+'6'!H260+'7'!H260+'8'!H260+'9'!H260+'10'!H260+'11'!H260+'12'!H260+'13'!H260+'14'!H260+'15'!H260+'16'!H260+'17'!H260+'18'!H260+'19'!H260+'20'!H260+'21'!H260+'22'!H260+'23'!H260+'24'!H260+'25'!H260+'26'!H260+'27'!H260+'28'!H260+'29'!H260+'30'!H260+'31.'!H260</f>
        <v>0</v>
      </c>
      <c r="I260" s="76">
        <f>+'1'!I260+'2'!I260+'3'!I260+'4'!I260+'5'!I260+'6'!I260+'7'!I260+'8'!I260+'9'!I260+'10'!I260+'11'!I260+'12'!I260+'13'!I260+'14'!I260+'15'!I260+'16'!I260+'17'!I260+'18'!I260+'19'!I260+'20'!I260+'21'!I260+'22'!I260+'23'!I260+'24'!I260+'25'!I260+'26'!I260+'27'!I260+'28'!I260+'29'!I260+'30'!I260+'31.'!I260</f>
        <v>0</v>
      </c>
      <c r="J260" s="43">
        <f t="shared" si="23"/>
        <v>0</v>
      </c>
      <c r="K260" s="44">
        <f>+'1'!K260+'2'!K260+'3'!K260+'4'!K260+'5'!K260+'6'!K260+'7'!K260+'8'!K260+'9'!K260+'10'!K260+'11'!K260+'12'!K260+'13'!K260+'14'!K260+'15'!K260+'16'!K260+'17'!K260+'18'!K260+'19'!K260+'20'!K260+'21'!K260+'22'!K260+'23'!K260+'24'!K260+'25'!K260+'26'!K260+'27'!K260+'28'!K260+'29'!K260+'30'!K260+'31.'!K260</f>
        <v>0</v>
      </c>
      <c r="L260" s="20"/>
      <c r="M260" s="44">
        <f>+'1'!M260+'2'!M260+'3'!M260+'4'!M260+'5'!M260+'6'!M260+'7'!M260+'8'!M260+'9'!M260+'10'!M260+'11'!M260+'12'!M260+'13'!M260+'14'!M260+'15'!M260+'16'!M260+'17'!M260+'18'!M260+'19'!M260+'20'!M260+'21'!M260+'22'!M260+'23'!M260+'24'!M260+'25'!M260+'26'!M260+'27'!M260+'28'!M260+'29'!M260+'30'!M260+'31.'!M260</f>
        <v>0</v>
      </c>
      <c r="N260" s="19"/>
      <c r="O260" s="90"/>
      <c r="P260" s="79">
        <f t="shared" si="26"/>
        <v>0</v>
      </c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9" x14ac:dyDescent="0.55000000000000004">
      <c r="A261" s="10"/>
      <c r="B261" s="10"/>
      <c r="C261" s="19"/>
      <c r="D261" s="10"/>
      <c r="E261" s="46">
        <f>+ยกมา!J261</f>
        <v>0</v>
      </c>
      <c r="F261" s="44">
        <f>+'1'!F261+'2'!F261+'3'!F261+'4'!F261+'5'!F261+'6'!F261+'7'!F261+'8'!F261+'9'!F261+'10'!F261+'11'!F261+'12'!F261+'13'!F261+'14'!F261+'15'!F261+'16'!F261+'17'!F261+'18'!F261+'19'!F261+'20'!F261+'21'!F261+'22'!F261+'23'!F261+'24'!F261+'25'!F261+'26'!F261+'27'!F261+'28'!F261+'29'!F261+'30'!F261+'31.'!F261</f>
        <v>0</v>
      </c>
      <c r="G261" s="43">
        <f t="shared" si="25"/>
        <v>0</v>
      </c>
      <c r="H261" s="78">
        <f>+'1'!H261+'2'!H261+'3'!H261+'4'!H261+'5'!H261+'6'!H261+'7'!H261+'8'!H261+'9'!H261+'10'!H261+'11'!H261+'12'!H261+'13'!H261+'14'!H261+'15'!H261+'16'!H261+'17'!H261+'18'!H261+'19'!H261+'20'!H261+'21'!H261+'22'!H261+'23'!H261+'24'!H261+'25'!H261+'26'!H261+'27'!H261+'28'!H261+'29'!H261+'30'!H261+'31.'!H261</f>
        <v>0</v>
      </c>
      <c r="I261" s="76">
        <f>+'1'!I261+'2'!I261+'3'!I261+'4'!I261+'5'!I261+'6'!I261+'7'!I261+'8'!I261+'9'!I261+'10'!I261+'11'!I261+'12'!I261+'13'!I261+'14'!I261+'15'!I261+'16'!I261+'17'!I261+'18'!I261+'19'!I261+'20'!I261+'21'!I261+'22'!I261+'23'!I261+'24'!I261+'25'!I261+'26'!I261+'27'!I261+'28'!I261+'29'!I261+'30'!I261+'31.'!I261</f>
        <v>0</v>
      </c>
      <c r="J261" s="43">
        <f t="shared" si="23"/>
        <v>0</v>
      </c>
      <c r="K261" s="44">
        <f>+'1'!K261+'2'!K261+'3'!K261+'4'!K261+'5'!K261+'6'!K261+'7'!K261+'8'!K261+'9'!K261+'10'!K261+'11'!K261+'12'!K261+'13'!K261+'14'!K261+'15'!K261+'16'!K261+'17'!K261+'18'!K261+'19'!K261+'20'!K261+'21'!K261+'22'!K261+'23'!K261+'24'!K261+'25'!K261+'26'!K261+'27'!K261+'28'!K261+'29'!K261+'30'!K261+'31.'!K261</f>
        <v>0</v>
      </c>
      <c r="L261" s="20"/>
      <c r="M261" s="44">
        <f>+'1'!M261+'2'!M261+'3'!M261+'4'!M261+'5'!M261+'6'!M261+'7'!M261+'8'!M261+'9'!M261+'10'!M261+'11'!M261+'12'!M261+'13'!M261+'14'!M261+'15'!M261+'16'!M261+'17'!M261+'18'!M261+'19'!M261+'20'!M261+'21'!M261+'22'!M261+'23'!M261+'24'!M261+'25'!M261+'26'!M261+'27'!M261+'28'!M261+'29'!M261+'30'!M261+'31.'!M261</f>
        <v>0</v>
      </c>
      <c r="N261" s="19"/>
      <c r="O261" s="90"/>
      <c r="P261" s="79">
        <f t="shared" si="26"/>
        <v>0</v>
      </c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9" x14ac:dyDescent="0.55000000000000004">
      <c r="A262" s="10"/>
      <c r="B262" s="10"/>
      <c r="C262" s="19"/>
      <c r="D262" s="10"/>
      <c r="E262" s="46">
        <f>+ยกมา!J262</f>
        <v>0</v>
      </c>
      <c r="F262" s="44">
        <f>+'1'!F262+'2'!F262+'3'!F262+'4'!F262+'5'!F262+'6'!F262+'7'!F262+'8'!F262+'9'!F262+'10'!F262+'11'!F262+'12'!F262+'13'!F262+'14'!F262+'15'!F262+'16'!F262+'17'!F262+'18'!F262+'19'!F262+'20'!F262+'21'!F262+'22'!F262+'23'!F262+'24'!F262+'25'!F262+'26'!F262+'27'!F262+'28'!F262+'29'!F262+'30'!F262+'31.'!F262</f>
        <v>0</v>
      </c>
      <c r="G262" s="43">
        <f t="shared" si="25"/>
        <v>0</v>
      </c>
      <c r="H262" s="78">
        <f>+'1'!H262+'2'!H262+'3'!H262+'4'!H262+'5'!H262+'6'!H262+'7'!H262+'8'!H262+'9'!H262+'10'!H262+'11'!H262+'12'!H262+'13'!H262+'14'!H262+'15'!H262+'16'!H262+'17'!H262+'18'!H262+'19'!H262+'20'!H262+'21'!H262+'22'!H262+'23'!H262+'24'!H262+'25'!H262+'26'!H262+'27'!H262+'28'!H262+'29'!H262+'30'!H262+'31.'!H262</f>
        <v>0</v>
      </c>
      <c r="I262" s="76">
        <f>+'1'!I262+'2'!I262+'3'!I262+'4'!I262+'5'!I262+'6'!I262+'7'!I262+'8'!I262+'9'!I262+'10'!I262+'11'!I262+'12'!I262+'13'!I262+'14'!I262+'15'!I262+'16'!I262+'17'!I262+'18'!I262+'19'!I262+'20'!I262+'21'!I262+'22'!I262+'23'!I262+'24'!I262+'25'!I262+'26'!I262+'27'!I262+'28'!I262+'29'!I262+'30'!I262+'31.'!I262</f>
        <v>0</v>
      </c>
      <c r="J262" s="43">
        <f t="shared" ref="J262:J265" si="29">E262+F262-H262-K262-I262</f>
        <v>0</v>
      </c>
      <c r="K262" s="44">
        <f>+'1'!K262+'2'!K262+'3'!K262+'4'!K262+'5'!K262+'6'!K262+'7'!K262+'8'!K262+'9'!K262+'10'!K262+'11'!K262+'12'!K262+'13'!K262+'14'!K262+'15'!K262+'16'!K262+'17'!K262+'18'!K262+'19'!K262+'20'!K262+'21'!K262+'22'!K262+'23'!K262+'24'!K262+'25'!K262+'26'!K262+'27'!K262+'28'!K262+'29'!K262+'30'!K262+'31.'!K262</f>
        <v>0</v>
      </c>
      <c r="L262" s="20"/>
      <c r="M262" s="44">
        <f>+'1'!M262+'2'!M262+'3'!M262+'4'!M262+'5'!M262+'6'!M262+'7'!M262+'8'!M262+'9'!M262+'10'!M262+'11'!M262+'12'!M262+'13'!M262+'14'!M262+'15'!M262+'16'!M262+'17'!M262+'18'!M262+'19'!M262+'20'!M262+'21'!M262+'22'!M262+'23'!M262+'24'!M262+'25'!M262+'26'!M262+'27'!M262+'28'!M262+'29'!M262+'30'!M262+'31.'!M262</f>
        <v>0</v>
      </c>
      <c r="N262" s="19"/>
      <c r="O262" s="90"/>
      <c r="P262" s="79">
        <f t="shared" si="26"/>
        <v>0</v>
      </c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9" x14ac:dyDescent="0.55000000000000004">
      <c r="A263" s="10"/>
      <c r="B263" s="10"/>
      <c r="C263" s="19"/>
      <c r="D263" s="10"/>
      <c r="E263" s="46">
        <f>+ยกมา!J263</f>
        <v>0</v>
      </c>
      <c r="F263" s="44">
        <f>+'1'!F263+'2'!F263+'3'!F263+'4'!F263+'5'!F263+'6'!F263+'7'!F263+'8'!F263+'9'!F263+'10'!F263+'11'!F263+'12'!F263+'13'!F263+'14'!F263+'15'!F263+'16'!F263+'17'!F263+'18'!F263+'19'!F263+'20'!F263+'21'!F263+'22'!F263+'23'!F263+'24'!F263+'25'!F263+'26'!F263+'27'!F263+'28'!F263+'29'!F263+'30'!F263+'31.'!F263</f>
        <v>0</v>
      </c>
      <c r="G263" s="43">
        <f t="shared" si="25"/>
        <v>0</v>
      </c>
      <c r="H263" s="78">
        <f>+'1'!H263+'2'!H263+'3'!H263+'4'!H263+'5'!H263+'6'!H263+'7'!H263+'8'!H263+'9'!H263+'10'!H263+'11'!H263+'12'!H263+'13'!H263+'14'!H263+'15'!H263+'16'!H263+'17'!H263+'18'!H263+'19'!H263+'20'!H263+'21'!H263+'22'!H263+'23'!H263+'24'!H263+'25'!H263+'26'!H263+'27'!H263+'28'!H263+'29'!H263+'30'!H263+'31.'!H263</f>
        <v>0</v>
      </c>
      <c r="I263" s="76">
        <f>+'1'!I263+'2'!I263+'3'!I263+'4'!I263+'5'!I263+'6'!I263+'7'!I263+'8'!I263+'9'!I263+'10'!I263+'11'!I263+'12'!I263+'13'!I263+'14'!I263+'15'!I263+'16'!I263+'17'!I263+'18'!I263+'19'!I263+'20'!I263+'21'!I263+'22'!I263+'23'!I263+'24'!I263+'25'!I263+'26'!I263+'27'!I263+'28'!I263+'29'!I263+'30'!I263+'31.'!I263</f>
        <v>0</v>
      </c>
      <c r="J263" s="43">
        <f t="shared" si="29"/>
        <v>0</v>
      </c>
      <c r="K263" s="44">
        <f>+'1'!K263+'2'!K263+'3'!K263+'4'!K263+'5'!K263+'6'!K263+'7'!K263+'8'!K263+'9'!K263+'10'!K263+'11'!K263+'12'!K263+'13'!K263+'14'!K263+'15'!K263+'16'!K263+'17'!K263+'18'!K263+'19'!K263+'20'!K263+'21'!K263+'22'!K263+'23'!K263+'24'!K263+'25'!K263+'26'!K263+'27'!K263+'28'!K263+'29'!K263+'30'!K263+'31.'!K263</f>
        <v>0</v>
      </c>
      <c r="L263" s="20"/>
      <c r="M263" s="44">
        <f>+'1'!M263+'2'!M263+'3'!M263+'4'!M263+'5'!M263+'6'!M263+'7'!M263+'8'!M263+'9'!M263+'10'!M263+'11'!M263+'12'!M263+'13'!M263+'14'!M263+'15'!M263+'16'!M263+'17'!M263+'18'!M263+'19'!M263+'20'!M263+'21'!M263+'22'!M263+'23'!M263+'24'!M263+'25'!M263+'26'!M263+'27'!M263+'28'!M263+'29'!M263+'30'!M263+'31.'!M263</f>
        <v>0</v>
      </c>
      <c r="N263" s="19"/>
      <c r="O263" s="90"/>
      <c r="P263" s="79">
        <f t="shared" si="26"/>
        <v>0</v>
      </c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9" x14ac:dyDescent="0.55000000000000004">
      <c r="A264" s="10"/>
      <c r="B264" s="10"/>
      <c r="C264" s="19"/>
      <c r="D264" s="10"/>
      <c r="E264" s="46">
        <f>+ยกมา!J264</f>
        <v>0</v>
      </c>
      <c r="F264" s="44">
        <f>+'1'!F264+'2'!F264+'3'!F264+'4'!F264+'5'!F264+'6'!F264+'7'!F264+'8'!F264+'9'!F264+'10'!F264+'11'!F264+'12'!F264+'13'!F264+'14'!F264+'15'!F264+'16'!F264+'17'!F264+'18'!F264+'19'!F264+'20'!F264+'21'!F264+'22'!F264+'23'!F264+'24'!F264+'25'!F264+'26'!F264+'27'!F264+'28'!F264+'29'!F264+'30'!F264+'31.'!F264</f>
        <v>0</v>
      </c>
      <c r="G264" s="43">
        <f t="shared" si="25"/>
        <v>0</v>
      </c>
      <c r="H264" s="78">
        <f>+'1'!H264+'2'!H264+'3'!H264+'4'!H264+'5'!H264+'6'!H264+'7'!H264+'8'!H264+'9'!H264+'10'!H264+'11'!H264+'12'!H264+'13'!H264+'14'!H264+'15'!H264+'16'!H264+'17'!H264+'18'!H264+'19'!H264+'20'!H264+'21'!H264+'22'!H264+'23'!H264+'24'!H264+'25'!H264+'26'!H264+'27'!H264+'28'!H264+'29'!H264+'30'!H264+'31.'!H264</f>
        <v>0</v>
      </c>
      <c r="I264" s="76">
        <f>+'1'!I264+'2'!I264+'3'!I264+'4'!I264+'5'!I264+'6'!I264+'7'!I264+'8'!I264+'9'!I264+'10'!I264+'11'!I264+'12'!I264+'13'!I264+'14'!I264+'15'!I264+'16'!I264+'17'!I264+'18'!I264+'19'!I264+'20'!I264+'21'!I264+'22'!I264+'23'!I264+'24'!I264+'25'!I264+'26'!I264+'27'!I264+'28'!I264+'29'!I264+'30'!I264+'31.'!I264</f>
        <v>0</v>
      </c>
      <c r="J264" s="43">
        <f t="shared" si="29"/>
        <v>0</v>
      </c>
      <c r="K264" s="44">
        <f>+'1'!K264+'2'!K264+'3'!K264+'4'!K264+'5'!K264+'6'!K264+'7'!K264+'8'!K264+'9'!K264+'10'!K264+'11'!K264+'12'!K264+'13'!K264+'14'!K264+'15'!K264+'16'!K264+'17'!K264+'18'!K264+'19'!K264+'20'!K264+'21'!K264+'22'!K264+'23'!K264+'24'!K264+'25'!K264+'26'!K264+'27'!K264+'28'!K264+'29'!K264+'30'!K264+'31.'!K264</f>
        <v>0</v>
      </c>
      <c r="L264" s="20"/>
      <c r="M264" s="44">
        <f>+'1'!M264+'2'!M264+'3'!M264+'4'!M264+'5'!M264+'6'!M264+'7'!M264+'8'!M264+'9'!M264+'10'!M264+'11'!M264+'12'!M264+'13'!M264+'14'!M264+'15'!M264+'16'!M264+'17'!M264+'18'!M264+'19'!M264+'20'!M264+'21'!M264+'22'!M264+'23'!M264+'24'!M264+'25'!M264+'26'!M264+'27'!M264+'28'!M264+'29'!M264+'30'!M264+'31.'!M264</f>
        <v>0</v>
      </c>
      <c r="N264" s="19"/>
      <c r="O264" s="90"/>
      <c r="P264" s="79">
        <f t="shared" si="26"/>
        <v>0</v>
      </c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9" x14ac:dyDescent="0.55000000000000004">
      <c r="A265" s="10"/>
      <c r="B265" s="10"/>
      <c r="C265" s="19"/>
      <c r="D265" s="10"/>
      <c r="E265" s="46">
        <f>+ยกมา!J265</f>
        <v>0</v>
      </c>
      <c r="F265" s="44">
        <f>+'1'!F265+'2'!F265+'3'!F265+'4'!F265+'5'!F265+'6'!F265+'7'!F265+'8'!F265+'9'!F265+'10'!F265+'11'!F265+'12'!F265+'13'!F265+'14'!F265+'15'!F265+'16'!F265+'17'!F265+'18'!F265+'19'!F265+'20'!F265+'21'!F265+'22'!F265+'23'!F265+'24'!F265+'25'!F265+'26'!F265+'27'!F265+'28'!F265+'29'!F265+'30'!F265+'31.'!F265</f>
        <v>0</v>
      </c>
      <c r="G265" s="43">
        <f t="shared" si="25"/>
        <v>0</v>
      </c>
      <c r="H265" s="78">
        <f>+'1'!H265+'2'!H265+'3'!H265+'4'!H265+'5'!H265+'6'!H265+'7'!H265+'8'!H265+'9'!H265+'10'!H265+'11'!H265+'12'!H265+'13'!H265+'14'!H265+'15'!H265+'16'!H265+'17'!H265+'18'!H265+'19'!H265+'20'!H265+'21'!H265+'22'!H265+'23'!H265+'24'!H265+'25'!H265+'26'!H265+'27'!H265+'28'!H265+'29'!H265+'30'!H265+'31.'!H265</f>
        <v>0</v>
      </c>
      <c r="I265" s="76">
        <f>+'1'!I265+'2'!I265+'3'!I265+'4'!I265+'5'!I265+'6'!I265+'7'!I265+'8'!I265+'9'!I265+'10'!I265+'11'!I265+'12'!I265+'13'!I265+'14'!I265+'15'!I265+'16'!I265+'17'!I265+'18'!I265+'19'!I265+'20'!I265+'21'!I265+'22'!I265+'23'!I265+'24'!I265+'25'!I265+'26'!I265+'27'!I265+'28'!I265+'29'!I265+'30'!I265+'31.'!I265</f>
        <v>0</v>
      </c>
      <c r="J265" s="43">
        <f t="shared" si="29"/>
        <v>0</v>
      </c>
      <c r="K265" s="44">
        <f>+'1'!K265+'2'!K265+'3'!K265+'4'!K265+'5'!K265+'6'!K265+'7'!K265+'8'!K265+'9'!K265+'10'!K265+'11'!K265+'12'!K265+'13'!K265+'14'!K265+'15'!K265+'16'!K265+'17'!K265+'18'!K265+'19'!K265+'20'!K265+'21'!K265+'22'!K265+'23'!K265+'24'!K265+'25'!K265+'26'!K265+'27'!K265+'28'!K265+'29'!K265+'30'!K265+'31.'!K265</f>
        <v>0</v>
      </c>
      <c r="L265" s="20"/>
      <c r="M265" s="44">
        <f>+'1'!M265+'2'!M265+'3'!M265+'4'!M265+'5'!M265+'6'!M265+'7'!M265+'8'!M265+'9'!M265+'10'!M265+'11'!M265+'12'!M265+'13'!M265+'14'!M265+'15'!M265+'16'!M265+'17'!M265+'18'!M265+'19'!M265+'20'!M265+'21'!M265+'22'!M265+'23'!M265+'24'!M265+'25'!M265+'26'!M265+'27'!M265+'28'!M265+'29'!M265+'30'!M265+'31.'!M265</f>
        <v>0</v>
      </c>
      <c r="N265" s="19"/>
      <c r="O265" s="90"/>
      <c r="P265" s="79">
        <f t="shared" ref="P265" si="30">+K265*O265</f>
        <v>0</v>
      </c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9" x14ac:dyDescent="0.55000000000000004">
      <c r="A266" s="10"/>
      <c r="B266" s="10"/>
      <c r="C266" s="19"/>
      <c r="D266" s="10"/>
      <c r="E266" s="46">
        <f>+ยกมา!J266</f>
        <v>0</v>
      </c>
      <c r="F266" s="44">
        <f>+'1'!F266+'2'!F266+'3'!F266+'4'!F266+'5'!F266+'6'!F266+'7'!F266+'8'!F266+'9'!F266+'10'!F266+'11'!F266+'12'!F266+'13'!F266+'14'!F266+'15'!F266+'16'!F266+'17'!F266+'18'!F266+'19'!F266+'20'!F266+'21'!F266+'22'!F266+'23'!F266+'24'!F266+'25'!F266+'26'!F266+'27'!F266+'28'!F266+'29'!F266+'30'!F266+'31.'!F266</f>
        <v>0</v>
      </c>
      <c r="G266" s="43">
        <f t="shared" ref="G266" si="31">+E266+F266</f>
        <v>0</v>
      </c>
      <c r="H266" s="78">
        <f>+'1'!H266+'2'!H266+'3'!H266+'4'!H266+'5'!H266+'6'!H266+'7'!H266+'8'!H266+'9'!H266+'10'!H266+'11'!H266+'12'!H266+'13'!H266+'14'!H266+'15'!H266+'16'!H266+'17'!H266+'18'!H266+'19'!H266+'20'!H266+'21'!H266+'22'!H266+'23'!H266+'24'!H266+'25'!H266+'26'!H266+'27'!H266+'28'!H266+'29'!H266+'30'!H266+'31.'!H266</f>
        <v>0</v>
      </c>
      <c r="I266" s="76">
        <f>+'1'!I266+'2'!I266+'3'!I266+'4'!I266+'5'!I266+'6'!I266+'7'!I266+'8'!I266+'9'!I266+'10'!I266+'11'!I266+'12'!I266+'13'!I266+'14'!I266+'15'!I266+'16'!I266+'17'!I266+'18'!I266+'19'!I266+'20'!I266+'21'!I266+'22'!I266+'23'!I266+'24'!I266+'25'!I266+'26'!I266+'27'!I266+'28'!I266+'29'!I266+'30'!I266+'31.'!I266</f>
        <v>0</v>
      </c>
      <c r="J266" s="43">
        <f t="shared" ref="J266" si="32">E266+F266-H266-K266-I266</f>
        <v>0</v>
      </c>
      <c r="K266" s="44">
        <f>+'1'!K266+'2'!K266+'3'!K266+'4'!K266+'5'!K266+'6'!K266+'7'!K266+'8'!K266+'9'!K266+'10'!K266+'11'!K266+'12'!K266+'13'!K266+'14'!K266+'15'!K266+'16'!K266+'17'!K266+'18'!K266+'19'!K266+'20'!K266+'21'!K266+'22'!K266+'23'!K266+'24'!K266+'25'!K266+'26'!K266+'27'!K266+'28'!K266+'29'!K266+'30'!K266+'31.'!K266</f>
        <v>0</v>
      </c>
      <c r="L266" s="20"/>
      <c r="M266" s="44">
        <f>+'1'!M266+'2'!M266+'3'!M266+'4'!M266+'5'!M266+'6'!M266+'7'!M266+'8'!M266+'9'!M266+'10'!M266+'11'!M266+'12'!M266+'13'!M266+'14'!M266+'15'!M266+'16'!M266+'17'!M266+'18'!M266+'19'!M266+'20'!M266+'21'!M266+'22'!M266+'23'!M266+'24'!M266+'25'!M266+'26'!M266+'27'!M266+'28'!M266+'29'!M266+'30'!M266+'31.'!M266</f>
        <v>0</v>
      </c>
      <c r="N266" s="19"/>
      <c r="O266" s="90"/>
      <c r="P266" s="79">
        <f t="shared" si="26"/>
        <v>0</v>
      </c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9" ht="24" customHeight="1" x14ac:dyDescent="0.55000000000000004">
      <c r="A267" s="10"/>
      <c r="B267" s="10"/>
      <c r="C267" s="19"/>
      <c r="D267" s="10"/>
      <c r="E267" s="46">
        <f>+ยกมา!J246</f>
        <v>0</v>
      </c>
      <c r="F267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67" s="43">
        <f t="shared" ref="G267" si="33">+E267+F267</f>
        <v>0</v>
      </c>
      <c r="H267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67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67" s="43">
        <f t="shared" ref="J267" si="34">E267+F267-H267-K267-I267</f>
        <v>0</v>
      </c>
      <c r="K267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67" s="20"/>
      <c r="M267" s="44">
        <f>+'1'!M267+'2'!M267+'3'!M267+'4'!M267+'5'!M267+'6'!M267+'7'!M267+'8'!M267+'9'!M267+'10'!M267+'11'!M267+'12'!M267+'13'!M267+'14'!M267+'15'!M267+'16'!M267+'17'!M267+'18'!M267+'19'!M267+'20'!M267+'21'!M267+'22'!M267+'23'!M267+'24'!M267+'25'!M267+'26'!M267+'27'!M267+'28'!M267+'29'!M267+'30'!M267+'31.'!M267</f>
        <v>0</v>
      </c>
      <c r="N267" s="19"/>
      <c r="O267" s="90"/>
      <c r="P267" s="79">
        <f t="shared" si="26"/>
        <v>0</v>
      </c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9" s="49" customFormat="1" ht="25.5" customHeight="1" x14ac:dyDescent="0.55000000000000004">
      <c r="A268" s="144" t="s">
        <v>223</v>
      </c>
      <c r="B268" s="145"/>
      <c r="C268" s="145"/>
      <c r="D268" s="146"/>
      <c r="E268" s="150" t="s">
        <v>239</v>
      </c>
      <c r="F268" s="151"/>
      <c r="G268" s="147" t="s">
        <v>224</v>
      </c>
      <c r="H268" s="148"/>
      <c r="I268" s="149"/>
      <c r="J268" s="152" t="s">
        <v>225</v>
      </c>
      <c r="K268" s="152"/>
      <c r="L268" s="152"/>
      <c r="M268" s="51">
        <f>SUM(M5:M267)</f>
        <v>58440</v>
      </c>
      <c r="N268" s="52" t="s">
        <v>219</v>
      </c>
      <c r="O268" s="2"/>
      <c r="P268" s="2"/>
      <c r="Q268" s="50"/>
      <c r="R268" s="58"/>
      <c r="S268" s="5"/>
      <c r="T268" s="5"/>
      <c r="U268" s="5"/>
      <c r="V268" s="5"/>
      <c r="W268" s="5"/>
      <c r="X268" s="5"/>
      <c r="Y268" s="5"/>
      <c r="Z268" s="2"/>
      <c r="AA268" s="2"/>
      <c r="AB268" s="2"/>
      <c r="AC268" s="50"/>
    </row>
    <row r="269" spans="1:29" s="50" customFormat="1" ht="24.75" customHeight="1" x14ac:dyDescent="0.55000000000000004">
      <c r="A269" s="153" t="s">
        <v>226</v>
      </c>
      <c r="B269" s="154"/>
      <c r="C269" s="159">
        <f>+M271</f>
        <v>58440</v>
      </c>
      <c r="D269" s="160"/>
      <c r="E269" s="53" t="s">
        <v>227</v>
      </c>
      <c r="F269" s="54">
        <f>+M268</f>
        <v>58440</v>
      </c>
      <c r="G269" s="55" t="s">
        <v>217</v>
      </c>
      <c r="H269" s="141">
        <f>SUM(U36)</f>
        <v>0</v>
      </c>
      <c r="I269" s="142"/>
      <c r="J269" s="134"/>
      <c r="K269" s="134"/>
      <c r="L269" s="134"/>
      <c r="M269" s="57"/>
      <c r="N269" s="57">
        <f>+W36</f>
        <v>3120</v>
      </c>
      <c r="O269" s="2"/>
      <c r="P269" s="2"/>
      <c r="Q269" s="2"/>
      <c r="R269" s="1"/>
      <c r="S269" s="1"/>
      <c r="T269" s="1"/>
      <c r="U269" s="1"/>
      <c r="V269" s="1"/>
      <c r="W269" s="1"/>
      <c r="X269" s="1"/>
      <c r="Y269" s="1"/>
      <c r="Z269" s="2"/>
      <c r="AA269" s="2"/>
      <c r="AB269" s="2"/>
    </row>
    <row r="270" spans="1:29" s="50" customFormat="1" ht="24.75" customHeight="1" x14ac:dyDescent="0.55000000000000004">
      <c r="A270" s="153"/>
      <c r="B270" s="154"/>
      <c r="C270" s="159"/>
      <c r="D270" s="160"/>
      <c r="E270" s="53" t="s">
        <v>228</v>
      </c>
      <c r="F270" s="54">
        <f>N271</f>
        <v>10080</v>
      </c>
      <c r="G270" s="55"/>
      <c r="H270" s="141">
        <v>0</v>
      </c>
      <c r="I270" s="142"/>
      <c r="J270" s="134" t="s">
        <v>229</v>
      </c>
      <c r="K270" s="134"/>
      <c r="L270" s="134"/>
      <c r="M270" s="57">
        <f>-T36</f>
        <v>0</v>
      </c>
      <c r="N270" s="57" t="s">
        <v>228</v>
      </c>
      <c r="O270" s="2"/>
      <c r="P270" s="2"/>
      <c r="Q270" s="2"/>
      <c r="R270" s="1"/>
      <c r="S270" s="1"/>
      <c r="T270" s="1"/>
      <c r="U270" s="1"/>
      <c r="V270" s="1"/>
      <c r="W270" s="1"/>
      <c r="X270" s="1"/>
      <c r="Y270" s="1"/>
      <c r="Z270" s="2"/>
      <c r="AA270" s="2"/>
      <c r="AB270" s="2"/>
    </row>
    <row r="271" spans="1:29" s="50" customFormat="1" ht="24.75" customHeight="1" x14ac:dyDescent="0.55000000000000004">
      <c r="A271" s="155" t="s">
        <v>10</v>
      </c>
      <c r="B271" s="156"/>
      <c r="C271" s="159">
        <f>+F270</f>
        <v>10080</v>
      </c>
      <c r="D271" s="160"/>
      <c r="E271" s="53"/>
      <c r="F271" s="54"/>
      <c r="G271" s="55" t="s">
        <v>230</v>
      </c>
      <c r="H271" s="141">
        <f>+V36</f>
        <v>0</v>
      </c>
      <c r="I271" s="142"/>
      <c r="J271" s="135" t="s">
        <v>231</v>
      </c>
      <c r="K271" s="136"/>
      <c r="L271" s="137"/>
      <c r="M271" s="57">
        <f>+M268-M269</f>
        <v>58440</v>
      </c>
      <c r="N271" s="59">
        <f>+S36</f>
        <v>10080</v>
      </c>
      <c r="O271" s="2"/>
      <c r="P271" s="2"/>
      <c r="Q271" s="2"/>
      <c r="R271" s="1"/>
      <c r="S271" s="1"/>
      <c r="T271" s="1"/>
      <c r="U271" s="1"/>
      <c r="V271" s="1"/>
      <c r="W271" s="1"/>
      <c r="X271" s="1"/>
      <c r="Y271" s="1"/>
      <c r="Z271" s="2"/>
      <c r="AA271" s="2"/>
      <c r="AB271" s="2"/>
    </row>
    <row r="272" spans="1:29" s="50" customFormat="1" ht="24.75" customHeight="1" x14ac:dyDescent="0.55000000000000004">
      <c r="A272" s="157" t="s">
        <v>232</v>
      </c>
      <c r="B272" s="158"/>
      <c r="C272" s="159">
        <f>+C269-C271</f>
        <v>48360</v>
      </c>
      <c r="D272" s="160"/>
      <c r="E272" s="53" t="s">
        <v>232</v>
      </c>
      <c r="F272" s="54">
        <f>+F269-F270</f>
        <v>48360</v>
      </c>
      <c r="G272" s="55" t="s">
        <v>233</v>
      </c>
      <c r="H272" s="141">
        <f>SUM(H269:H271)</f>
        <v>0</v>
      </c>
      <c r="I272" s="142"/>
      <c r="J272" s="134" t="s">
        <v>206</v>
      </c>
      <c r="K272" s="134"/>
      <c r="L272" s="134"/>
      <c r="M272" s="57">
        <f>H272</f>
        <v>0</v>
      </c>
      <c r="N272" s="56"/>
      <c r="O272" s="2"/>
      <c r="P272" s="2"/>
      <c r="Q272" s="2"/>
      <c r="R272" s="1"/>
      <c r="S272" s="1"/>
      <c r="T272" s="1"/>
      <c r="U272" s="1"/>
      <c r="V272" s="1"/>
      <c r="W272" s="1"/>
      <c r="X272" s="1"/>
      <c r="Y272" s="1"/>
      <c r="Z272" s="2"/>
      <c r="AA272" s="2"/>
      <c r="AB272" s="2"/>
    </row>
    <row r="273" spans="1:29" s="50" customFormat="1" ht="24.75" customHeight="1" x14ac:dyDescent="0.55000000000000004">
      <c r="A273" s="60"/>
      <c r="B273" s="117"/>
      <c r="C273" s="60"/>
      <c r="D273" s="60"/>
      <c r="E273" s="53" t="s">
        <v>234</v>
      </c>
      <c r="F273" s="54">
        <v>100000</v>
      </c>
      <c r="J273" s="138" t="s">
        <v>208</v>
      </c>
      <c r="K273" s="139"/>
      <c r="L273" s="140"/>
      <c r="M273" s="57">
        <f>M271-M272-N269-N271</f>
        <v>45240</v>
      </c>
      <c r="N273" s="56"/>
      <c r="O273" s="2"/>
      <c r="P273" s="2"/>
      <c r="Q273" s="2"/>
      <c r="R273" s="1"/>
      <c r="S273" s="1"/>
      <c r="T273" s="1"/>
      <c r="U273" s="1"/>
      <c r="V273" s="1"/>
      <c r="W273" s="1"/>
      <c r="X273" s="1"/>
      <c r="Y273" s="1"/>
      <c r="Z273" s="2"/>
      <c r="AA273" s="2"/>
      <c r="AB273" s="2"/>
    </row>
    <row r="274" spans="1:29" s="50" customFormat="1" ht="24.75" customHeight="1" x14ac:dyDescent="0.55000000000000004">
      <c r="A274" s="60"/>
      <c r="B274" s="117"/>
      <c r="C274" s="60"/>
      <c r="D274" s="60"/>
      <c r="E274" s="53" t="s">
        <v>235</v>
      </c>
      <c r="F274" s="54">
        <f>F272-F273</f>
        <v>-51640</v>
      </c>
      <c r="J274" s="138" t="s">
        <v>209</v>
      </c>
      <c r="K274" s="139"/>
      <c r="L274" s="140"/>
      <c r="M274" s="57">
        <f>+Y36</f>
        <v>45240</v>
      </c>
      <c r="N274" s="56"/>
      <c r="O274" s="2"/>
      <c r="P274" s="2"/>
      <c r="Q274" s="2"/>
      <c r="R274" s="1"/>
      <c r="S274" s="1"/>
      <c r="T274" s="1"/>
      <c r="U274" s="1"/>
      <c r="V274" s="1"/>
      <c r="W274" s="1"/>
      <c r="X274" s="1"/>
      <c r="Y274" s="1"/>
      <c r="Z274" s="2"/>
      <c r="AA274" s="2"/>
      <c r="AB274" s="2"/>
      <c r="AC274" s="2"/>
    </row>
    <row r="275" spans="1:29" s="50" customFormat="1" ht="24.75" customHeight="1" x14ac:dyDescent="0.55000000000000004">
      <c r="A275" s="60"/>
      <c r="B275" s="117"/>
      <c r="C275" s="60"/>
      <c r="D275" s="60"/>
      <c r="E275" s="53" t="s">
        <v>236</v>
      </c>
      <c r="F275" s="54">
        <v>0</v>
      </c>
      <c r="J275" s="138" t="s">
        <v>210</v>
      </c>
      <c r="K275" s="139"/>
      <c r="L275" s="140"/>
      <c r="M275" s="57">
        <v>0</v>
      </c>
      <c r="N275" s="56"/>
      <c r="O275" s="2"/>
      <c r="P275" s="2"/>
      <c r="Q275" s="2"/>
      <c r="R275" s="1"/>
      <c r="S275" s="1"/>
      <c r="T275" s="1"/>
      <c r="U275" s="1"/>
      <c r="V275" s="1"/>
      <c r="W275" s="1"/>
      <c r="X275" s="1"/>
      <c r="Y275" s="1"/>
      <c r="Z275" s="2"/>
      <c r="AA275" s="2"/>
      <c r="AB275" s="2"/>
      <c r="AC275" s="2"/>
    </row>
    <row r="276" spans="1:29" ht="24.75" customHeight="1" thickBot="1" x14ac:dyDescent="0.6">
      <c r="A276" s="60"/>
      <c r="B276" s="117"/>
      <c r="C276" s="60"/>
      <c r="D276" s="60"/>
      <c r="E276" s="100" t="s">
        <v>1370</v>
      </c>
      <c r="F276" s="101">
        <v>0</v>
      </c>
      <c r="J276" s="143" t="s">
        <v>211</v>
      </c>
      <c r="K276" s="143"/>
      <c r="L276" s="143"/>
      <c r="M276" s="61">
        <f>+M274-M273</f>
        <v>0</v>
      </c>
      <c r="N276" s="66"/>
    </row>
    <row r="277" spans="1:29" ht="24.75" customHeight="1" thickBot="1" x14ac:dyDescent="0.6">
      <c r="H277" s="131" t="s">
        <v>237</v>
      </c>
      <c r="I277" s="132"/>
      <c r="J277" s="132"/>
      <c r="K277" s="132"/>
      <c r="L277" s="132"/>
      <c r="M277" s="132"/>
      <c r="N277" s="133"/>
    </row>
    <row r="278" spans="1:29" x14ac:dyDescent="0.55000000000000004">
      <c r="F278" s="23"/>
    </row>
  </sheetData>
  <autoFilter ref="A4:AC277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68:D268"/>
    <mergeCell ref="G268:I268"/>
    <mergeCell ref="J275:L275"/>
    <mergeCell ref="E268:F268"/>
    <mergeCell ref="J268:L268"/>
    <mergeCell ref="A269:B269"/>
    <mergeCell ref="A271:B271"/>
    <mergeCell ref="A272:B272"/>
    <mergeCell ref="C269:D269"/>
    <mergeCell ref="C270:D270"/>
    <mergeCell ref="C271:D271"/>
    <mergeCell ref="C272:D272"/>
    <mergeCell ref="A270:B270"/>
    <mergeCell ref="H277:N277"/>
    <mergeCell ref="J269:L269"/>
    <mergeCell ref="J270:L270"/>
    <mergeCell ref="J271:L271"/>
    <mergeCell ref="J272:L272"/>
    <mergeCell ref="J273:L273"/>
    <mergeCell ref="J274:L274"/>
    <mergeCell ref="H272:I272"/>
    <mergeCell ref="H269:I269"/>
    <mergeCell ref="H270:I270"/>
    <mergeCell ref="H271:I271"/>
    <mergeCell ref="J276:L276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54"/>
  <sheetViews>
    <sheetView zoomScale="80" zoomScaleNormal="80" workbookViewId="0">
      <pane xSplit="10" ySplit="4" topLeftCell="K5" activePane="bottomRight" state="frozen"/>
      <selection activeCell="B253" sqref="B253"/>
      <selection pane="topRight" activeCell="B253" sqref="B253"/>
      <selection pane="bottomLeft" activeCell="B253" sqref="B253"/>
      <selection pane="bottomRight" activeCell="B253" sqref="B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13</v>
      </c>
      <c r="F5" s="71"/>
      <c r="G5" s="46">
        <f t="shared" ref="G5" si="0">E5+F5</f>
        <v>13</v>
      </c>
      <c r="H5" s="78">
        <v>0</v>
      </c>
      <c r="I5" s="76">
        <v>0</v>
      </c>
      <c r="J5" s="46">
        <f t="shared" ref="J5" si="1">+G5-H5-K5-I5</f>
        <v>13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28</v>
      </c>
      <c r="F6" s="71"/>
      <c r="G6" s="46">
        <f t="shared" ref="G6:G26" si="2">E6+F6</f>
        <v>28</v>
      </c>
      <c r="H6" s="78">
        <v>0</v>
      </c>
      <c r="I6" s="76">
        <v>0</v>
      </c>
      <c r="J6" s="46">
        <f t="shared" ref="J6:J26" si="3">+G6-H6-K6-I6</f>
        <v>28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19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2"/>
        <v>0</v>
      </c>
      <c r="H11" s="78">
        <v>0</v>
      </c>
      <c r="I11" s="76">
        <v>0</v>
      </c>
      <c r="J11" s="46">
        <f t="shared" si="3"/>
        <v>0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19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19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19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19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19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2"/>
        <v>0</v>
      </c>
      <c r="H18" s="78">
        <v>0</v>
      </c>
      <c r="I18" s="76">
        <v>0</v>
      </c>
      <c r="J18" s="46">
        <f t="shared" si="3"/>
        <v>0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19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19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2"/>
        <v>0</v>
      </c>
      <c r="H20" s="78">
        <v>0</v>
      </c>
      <c r="I20" s="76">
        <v>0</v>
      </c>
      <c r="J20" s="46">
        <f t="shared" si="3"/>
        <v>0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10</v>
      </c>
      <c r="F22" s="71"/>
      <c r="G22" s="46">
        <f t="shared" si="2"/>
        <v>10</v>
      </c>
      <c r="H22" s="78">
        <v>0</v>
      </c>
      <c r="I22" s="76">
        <v>0</v>
      </c>
      <c r="J22" s="46">
        <f t="shared" si="3"/>
        <v>10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19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19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2"/>
        <v>0</v>
      </c>
      <c r="H24" s="78">
        <v>0</v>
      </c>
      <c r="I24" s="76">
        <v>0</v>
      </c>
      <c r="J24" s="46">
        <f t="shared" si="3"/>
        <v>0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19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v>12</v>
      </c>
      <c r="F25" s="71"/>
      <c r="G25" s="46">
        <f t="shared" si="2"/>
        <v>12</v>
      </c>
      <c r="H25" s="78">
        <v>0</v>
      </c>
      <c r="I25" s="76">
        <v>0</v>
      </c>
      <c r="J25" s="46">
        <f t="shared" si="3"/>
        <v>12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19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19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12</v>
      </c>
      <c r="F28" s="71"/>
      <c r="G28" s="46">
        <f t="shared" si="7"/>
        <v>12</v>
      </c>
      <c r="H28" s="78">
        <v>0</v>
      </c>
      <c r="I28" s="76">
        <v>0</v>
      </c>
      <c r="J28" s="46">
        <f t="shared" si="8"/>
        <v>12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19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19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19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7</v>
      </c>
      <c r="F31" s="71"/>
      <c r="G31" s="46">
        <f t="shared" si="7"/>
        <v>7</v>
      </c>
      <c r="H31" s="78">
        <v>0</v>
      </c>
      <c r="I31" s="76">
        <v>0</v>
      </c>
      <c r="J31" s="46">
        <f t="shared" si="8"/>
        <v>7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19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7"/>
        <v>0</v>
      </c>
      <c r="H32" s="78">
        <v>0</v>
      </c>
      <c r="I32" s="76">
        <v>0</v>
      </c>
      <c r="J32" s="46">
        <f t="shared" si="8"/>
        <v>0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v>2</v>
      </c>
      <c r="F34" s="71"/>
      <c r="G34" s="46">
        <f t="shared" si="7"/>
        <v>2</v>
      </c>
      <c r="H34" s="78">
        <v>0</v>
      </c>
      <c r="I34" s="76">
        <v>0</v>
      </c>
      <c r="J34" s="46">
        <f t="shared" si="8"/>
        <v>2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7"/>
        <v>0</v>
      </c>
      <c r="H39" s="78">
        <v>0</v>
      </c>
      <c r="I39" s="76">
        <v>0</v>
      </c>
      <c r="J39" s="46">
        <f t="shared" si="8"/>
        <v>0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7"/>
        <v>0</v>
      </c>
      <c r="H40" s="78">
        <v>0</v>
      </c>
      <c r="I40" s="76">
        <v>0</v>
      </c>
      <c r="J40" s="46">
        <f t="shared" si="8"/>
        <v>0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7"/>
        <v>0</v>
      </c>
      <c r="H41" s="78">
        <v>0</v>
      </c>
      <c r="I41" s="76">
        <v>0</v>
      </c>
      <c r="J41" s="46">
        <f t="shared" si="8"/>
        <v>0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7"/>
        <v>0</v>
      </c>
      <c r="H46" s="78">
        <v>0</v>
      </c>
      <c r="I46" s="76">
        <v>0</v>
      </c>
      <c r="J46" s="46">
        <f t="shared" si="8"/>
        <v>0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19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7"/>
        <v>0</v>
      </c>
      <c r="H47" s="78">
        <v>0</v>
      </c>
      <c r="I47" s="76">
        <v>0</v>
      </c>
      <c r="J47" s="46">
        <f t="shared" si="8"/>
        <v>0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19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7"/>
        <v>0</v>
      </c>
      <c r="H48" s="78">
        <v>0</v>
      </c>
      <c r="I48" s="76">
        <v>0</v>
      </c>
      <c r="J48" s="46">
        <f t="shared" si="8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7"/>
        <v>0</v>
      </c>
      <c r="H49" s="78">
        <v>0</v>
      </c>
      <c r="I49" s="76">
        <v>0</v>
      </c>
      <c r="J49" s="46">
        <f t="shared" si="8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7"/>
        <v>0</v>
      </c>
      <c r="H50" s="78">
        <v>0</v>
      </c>
      <c r="I50" s="76">
        <v>0</v>
      </c>
      <c r="J50" s="46">
        <f t="shared" si="8"/>
        <v>0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19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7"/>
        <v>0</v>
      </c>
      <c r="H53" s="78">
        <v>0</v>
      </c>
      <c r="I53" s="76">
        <v>0</v>
      </c>
      <c r="J53" s="46">
        <f t="shared" si="8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19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7"/>
        <v>0</v>
      </c>
      <c r="H57" s="78">
        <v>0</v>
      </c>
      <c r="I57" s="76">
        <v>0</v>
      </c>
      <c r="J57" s="46">
        <f t="shared" si="8"/>
        <v>0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19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7"/>
        <v>0</v>
      </c>
      <c r="H58" s="78">
        <v>0</v>
      </c>
      <c r="I58" s="76">
        <v>0</v>
      </c>
      <c r="J58" s="46">
        <f t="shared" si="8"/>
        <v>0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19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19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19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19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7"/>
        <v>0</v>
      </c>
      <c r="H62" s="78">
        <v>0</v>
      </c>
      <c r="I62" s="76">
        <v>0</v>
      </c>
      <c r="J62" s="46">
        <f t="shared" si="8"/>
        <v>0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19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19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7"/>
        <v>0</v>
      </c>
      <c r="H65" s="78">
        <v>0</v>
      </c>
      <c r="I65" s="76">
        <v>0</v>
      </c>
      <c r="J65" s="46">
        <f t="shared" si="8"/>
        <v>0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7"/>
        <v>0</v>
      </c>
      <c r="H66" s="78">
        <v>0</v>
      </c>
      <c r="I66" s="76">
        <v>0</v>
      </c>
      <c r="J66" s="46">
        <f t="shared" si="8"/>
        <v>0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v>1</v>
      </c>
      <c r="F68" s="71"/>
      <c r="G68" s="46">
        <f t="shared" si="7"/>
        <v>1</v>
      </c>
      <c r="H68" s="78">
        <v>0</v>
      </c>
      <c r="I68" s="76">
        <v>0</v>
      </c>
      <c r="J68" s="46">
        <f t="shared" si="8"/>
        <v>1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7"/>
        <v>0</v>
      </c>
      <c r="H74" s="78">
        <v>0</v>
      </c>
      <c r="I74" s="76">
        <v>0</v>
      </c>
      <c r="J74" s="46">
        <f t="shared" si="8"/>
        <v>0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7"/>
        <v>0</v>
      </c>
      <c r="H77" s="78">
        <v>0</v>
      </c>
      <c r="I77" s="76">
        <v>0</v>
      </c>
      <c r="J77" s="46">
        <f t="shared" si="8"/>
        <v>0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8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8"/>
      <c r="R89" s="43">
        <f t="shared" si="14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8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8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8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8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8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26</v>
      </c>
      <c r="F112" s="71"/>
      <c r="G112" s="46">
        <f t="shared" si="25"/>
        <v>26</v>
      </c>
      <c r="H112" s="78">
        <v>0</v>
      </c>
      <c r="I112" s="76">
        <v>0</v>
      </c>
      <c r="J112" s="46">
        <f t="shared" si="26"/>
        <v>26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11</v>
      </c>
      <c r="F113" s="71"/>
      <c r="G113" s="46">
        <f t="shared" si="25"/>
        <v>11</v>
      </c>
      <c r="H113" s="78">
        <v>0</v>
      </c>
      <c r="I113" s="76">
        <v>0</v>
      </c>
      <c r="J113" s="46">
        <f t="shared" si="26"/>
        <v>11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19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10</v>
      </c>
      <c r="F115" s="71"/>
      <c r="G115" s="46">
        <f t="shared" si="25"/>
        <v>10</v>
      </c>
      <c r="H115" s="78">
        <v>0</v>
      </c>
      <c r="I115" s="76">
        <v>0</v>
      </c>
      <c r="J115" s="46">
        <f t="shared" si="26"/>
        <v>10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9</v>
      </c>
      <c r="F116" s="71"/>
      <c r="G116" s="46">
        <f t="shared" si="25"/>
        <v>9</v>
      </c>
      <c r="H116" s="78">
        <v>0</v>
      </c>
      <c r="I116" s="76">
        <v>0</v>
      </c>
      <c r="J116" s="46">
        <f t="shared" si="26"/>
        <v>9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v>10</v>
      </c>
      <c r="F125" s="71"/>
      <c r="G125" s="46">
        <f t="shared" si="25"/>
        <v>10</v>
      </c>
      <c r="H125" s="78">
        <v>0</v>
      </c>
      <c r="I125" s="76">
        <v>0</v>
      </c>
      <c r="J125" s="46">
        <f t="shared" si="26"/>
        <v>10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v>9</v>
      </c>
      <c r="F126" s="71"/>
      <c r="G126" s="46">
        <f t="shared" si="25"/>
        <v>9</v>
      </c>
      <c r="H126" s="78">
        <v>0</v>
      </c>
      <c r="I126" s="76">
        <v>0</v>
      </c>
      <c r="J126" s="46">
        <f t="shared" si="26"/>
        <v>9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v>40</v>
      </c>
      <c r="F127" s="71"/>
      <c r="G127" s="46">
        <f t="shared" si="25"/>
        <v>40</v>
      </c>
      <c r="H127" s="78">
        <v>0</v>
      </c>
      <c r="I127" s="76">
        <v>0</v>
      </c>
      <c r="J127" s="46">
        <f t="shared" si="26"/>
        <v>40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v>40</v>
      </c>
      <c r="F128" s="71"/>
      <c r="G128" s="46">
        <f t="shared" si="25"/>
        <v>40</v>
      </c>
      <c r="H128" s="78">
        <v>0</v>
      </c>
      <c r="I128" s="76">
        <v>0</v>
      </c>
      <c r="J128" s="46">
        <f t="shared" si="26"/>
        <v>40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v>8</v>
      </c>
      <c r="F131" s="71"/>
      <c r="G131" s="46">
        <f t="shared" si="25"/>
        <v>8</v>
      </c>
      <c r="H131" s="78">
        <v>0</v>
      </c>
      <c r="I131" s="76">
        <v>0</v>
      </c>
      <c r="J131" s="46">
        <f t="shared" si="26"/>
        <v>8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5"/>
        <v>0</v>
      </c>
      <c r="H133" s="78">
        <v>0</v>
      </c>
      <c r="I133" s="76">
        <v>0</v>
      </c>
      <c r="J133" s="46">
        <f t="shared" si="26"/>
        <v>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19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21</v>
      </c>
      <c r="F175" s="71"/>
      <c r="G175" s="46">
        <f t="shared" si="32"/>
        <v>21</v>
      </c>
      <c r="H175" s="78">
        <v>0</v>
      </c>
      <c r="I175" s="76">
        <v>0</v>
      </c>
      <c r="J175" s="46">
        <f t="shared" si="33"/>
        <v>21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66" si="36">+L177*K177</f>
        <v>0</v>
      </c>
      <c r="N177" s="17" t="s">
        <v>16</v>
      </c>
      <c r="O177" s="18"/>
      <c r="P177" s="23">
        <f t="shared" ref="P177:P266" si="37">SUM(M177-O177)</f>
        <v>0</v>
      </c>
      <c r="Q177" s="90"/>
      <c r="R177" s="43">
        <f t="shared" ref="R177:R266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v>5</v>
      </c>
      <c r="F178" s="71"/>
      <c r="G178" s="46">
        <f t="shared" si="32"/>
        <v>5</v>
      </c>
      <c r="H178" s="78">
        <v>0</v>
      </c>
      <c r="I178" s="76">
        <v>0</v>
      </c>
      <c r="J178" s="46">
        <f t="shared" si="33"/>
        <v>5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v>18</v>
      </c>
      <c r="F180" s="71"/>
      <c r="G180" s="46">
        <f t="shared" si="32"/>
        <v>18</v>
      </c>
      <c r="H180" s="78">
        <v>0</v>
      </c>
      <c r="I180" s="76">
        <v>0</v>
      </c>
      <c r="J180" s="46">
        <f t="shared" si="33"/>
        <v>18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v>10</v>
      </c>
      <c r="F185" s="71"/>
      <c r="G185" s="46">
        <f t="shared" si="32"/>
        <v>10</v>
      </c>
      <c r="H185" s="78">
        <v>0</v>
      </c>
      <c r="I185" s="76">
        <v>0</v>
      </c>
      <c r="J185" s="46">
        <f t="shared" si="33"/>
        <v>10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v>24</v>
      </c>
      <c r="F193" s="71"/>
      <c r="G193" s="46">
        <f t="shared" si="32"/>
        <v>24</v>
      </c>
      <c r="H193" s="78">
        <v>0</v>
      </c>
      <c r="I193" s="76">
        <v>0</v>
      </c>
      <c r="J193" s="46">
        <f t="shared" si="33"/>
        <v>24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v>16</v>
      </c>
      <c r="F194" s="71"/>
      <c r="G194" s="46">
        <f t="shared" si="32"/>
        <v>16</v>
      </c>
      <c r="H194" s="78">
        <v>0</v>
      </c>
      <c r="I194" s="76">
        <v>0</v>
      </c>
      <c r="J194" s="46">
        <f t="shared" si="33"/>
        <v>16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150</v>
      </c>
      <c r="F205" s="71"/>
      <c r="G205" s="46">
        <f t="shared" si="32"/>
        <v>150</v>
      </c>
      <c r="H205" s="78">
        <v>0</v>
      </c>
      <c r="I205" s="76">
        <v>0</v>
      </c>
      <c r="J205" s="46">
        <f t="shared" si="33"/>
        <v>150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v>7</v>
      </c>
      <c r="F208" s="71"/>
      <c r="G208" s="46">
        <f t="shared" si="32"/>
        <v>7</v>
      </c>
      <c r="H208" s="78">
        <v>0</v>
      </c>
      <c r="I208" s="76">
        <v>0</v>
      </c>
      <c r="J208" s="46">
        <f t="shared" si="33"/>
        <v>7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66" si="48">E231+F231</f>
        <v>0</v>
      </c>
      <c r="H231" s="78">
        <v>0</v>
      </c>
      <c r="I231" s="76">
        <v>0</v>
      </c>
      <c r="J231" s="46">
        <f t="shared" ref="J231:J266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62" si="50">E235+F235</f>
        <v>0</v>
      </c>
      <c r="H235" s="78">
        <v>0</v>
      </c>
      <c r="I235" s="76">
        <v>0</v>
      </c>
      <c r="J235" s="46">
        <f t="shared" ref="J235:J261" si="51">+G235-H235-K235-I235</f>
        <v>0</v>
      </c>
      <c r="K235" s="72"/>
      <c r="L235" s="20">
        <v>100</v>
      </c>
      <c r="M235" s="65">
        <f t="shared" ref="M235:M262" si="52">+L235*K235</f>
        <v>0</v>
      </c>
      <c r="N235" s="17" t="s">
        <v>16</v>
      </c>
      <c r="O235" s="18"/>
      <c r="P235" s="23">
        <f t="shared" ref="P235:P242" si="53">SUM(M235-O235)</f>
        <v>0</v>
      </c>
      <c r="Q235" s="90"/>
      <c r="R235" s="43">
        <f t="shared" ref="R235:R262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si="52"/>
        <v>0</v>
      </c>
      <c r="N243" s="17" t="s">
        <v>16</v>
      </c>
      <c r="O243" s="18"/>
      <c r="P243" s="23">
        <f t="shared" ref="P243:P262" si="55">SUM(M243-O243)</f>
        <v>0</v>
      </c>
      <c r="Q243" s="90"/>
      <c r="R243" s="43">
        <f t="shared" si="54"/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2"/>
        <v>0</v>
      </c>
      <c r="N244" s="17" t="s">
        <v>16</v>
      </c>
      <c r="O244" s="18"/>
      <c r="P244" s="23">
        <f t="shared" si="55"/>
        <v>0</v>
      </c>
      <c r="Q244" s="90"/>
      <c r="R244" s="43">
        <f t="shared" si="5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2"/>
        <v>0</v>
      </c>
      <c r="N245" s="17" t="s">
        <v>16</v>
      </c>
      <c r="O245" s="18"/>
      <c r="P245" s="23">
        <f t="shared" si="55"/>
        <v>0</v>
      </c>
      <c r="Q245" s="90"/>
      <c r="R245" s="43">
        <f t="shared" si="5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2"/>
        <v>0</v>
      </c>
      <c r="N246" s="17" t="s">
        <v>16</v>
      </c>
      <c r="O246" s="18"/>
      <c r="P246" s="23">
        <f t="shared" si="55"/>
        <v>0</v>
      </c>
      <c r="Q246" s="90"/>
      <c r="R246" s="43">
        <f t="shared" si="5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5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50"/>
        <v>0</v>
      </c>
      <c r="H248" s="78">
        <v>0</v>
      </c>
      <c r="I248" s="76">
        <v>0</v>
      </c>
      <c r="J248" s="46">
        <f t="shared" si="51"/>
        <v>0</v>
      </c>
      <c r="K248" s="72"/>
      <c r="L248" s="20">
        <v>50</v>
      </c>
      <c r="M248" s="65">
        <f t="shared" si="52"/>
        <v>0</v>
      </c>
      <c r="N248" s="17" t="s">
        <v>16</v>
      </c>
      <c r="O248" s="18"/>
      <c r="P248" s="23">
        <f t="shared" si="55"/>
        <v>0</v>
      </c>
      <c r="Q248" s="90"/>
      <c r="R248" s="43">
        <f t="shared" si="5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50"/>
        <v>0</v>
      </c>
      <c r="H249" s="78">
        <v>0</v>
      </c>
      <c r="I249" s="76">
        <v>0</v>
      </c>
      <c r="J249" s="46">
        <f t="shared" si="51"/>
        <v>0</v>
      </c>
      <c r="K249" s="72"/>
      <c r="L249" s="20">
        <v>50</v>
      </c>
      <c r="M249" s="65">
        <f t="shared" si="52"/>
        <v>0</v>
      </c>
      <c r="N249" s="17" t="s">
        <v>16</v>
      </c>
      <c r="O249" s="18"/>
      <c r="P249" s="23">
        <f t="shared" si="55"/>
        <v>0</v>
      </c>
      <c r="Q249" s="90"/>
      <c r="R249" s="43">
        <f t="shared" si="54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50"/>
        <v>0</v>
      </c>
      <c r="H250" s="78">
        <v>0</v>
      </c>
      <c r="I250" s="76">
        <v>0</v>
      </c>
      <c r="J250" s="46">
        <f t="shared" si="51"/>
        <v>0</v>
      </c>
      <c r="K250" s="72"/>
      <c r="L250" s="20">
        <v>35</v>
      </c>
      <c r="M250" s="65">
        <f t="shared" si="52"/>
        <v>0</v>
      </c>
      <c r="N250" s="17" t="s">
        <v>16</v>
      </c>
      <c r="O250" s="18"/>
      <c r="P250" s="23">
        <f t="shared" si="55"/>
        <v>0</v>
      </c>
      <c r="Q250" s="90"/>
      <c r="R250" s="43">
        <f t="shared" si="54"/>
        <v>0</v>
      </c>
    </row>
    <row r="251" spans="1:18" ht="25.5" x14ac:dyDescent="0.55000000000000004">
      <c r="A251" s="10"/>
      <c r="B251" s="10">
        <v>1200032</v>
      </c>
      <c r="C251" s="19" t="s">
        <v>1427</v>
      </c>
      <c r="D251" s="10" t="s">
        <v>564</v>
      </c>
      <c r="E251" s="64">
        <v>9</v>
      </c>
      <c r="F251" s="71"/>
      <c r="G251" s="46">
        <f t="shared" si="50"/>
        <v>9</v>
      </c>
      <c r="H251" s="78">
        <v>0</v>
      </c>
      <c r="I251" s="76">
        <v>0</v>
      </c>
      <c r="J251" s="46">
        <f t="shared" si="51"/>
        <v>9</v>
      </c>
      <c r="K251" s="72"/>
      <c r="L251" s="20">
        <v>80</v>
      </c>
      <c r="M251" s="65">
        <f t="shared" si="52"/>
        <v>0</v>
      </c>
      <c r="N251" s="17" t="s">
        <v>16</v>
      </c>
      <c r="O251" s="18"/>
      <c r="P251" s="23">
        <f t="shared" si="55"/>
        <v>0</v>
      </c>
      <c r="Q251" s="90"/>
      <c r="R251" s="43">
        <f t="shared" si="54"/>
        <v>0</v>
      </c>
    </row>
    <row r="252" spans="1:18" ht="25.5" x14ac:dyDescent="0.55000000000000004">
      <c r="A252" s="10"/>
      <c r="B252" s="10"/>
      <c r="C252" s="19"/>
      <c r="D252" s="10"/>
      <c r="E252" s="64"/>
      <c r="F252" s="71"/>
      <c r="G252" s="46">
        <f t="shared" si="50"/>
        <v>0</v>
      </c>
      <c r="H252" s="78">
        <v>0</v>
      </c>
      <c r="I252" s="76">
        <v>0</v>
      </c>
      <c r="J252" s="46">
        <f t="shared" si="51"/>
        <v>0</v>
      </c>
      <c r="K252" s="72"/>
      <c r="L252" s="20"/>
      <c r="M252" s="65">
        <f t="shared" si="52"/>
        <v>0</v>
      </c>
      <c r="N252" s="17" t="s">
        <v>16</v>
      </c>
      <c r="O252" s="18"/>
      <c r="P252" s="23">
        <f t="shared" si="55"/>
        <v>0</v>
      </c>
      <c r="Q252" s="90"/>
      <c r="R252" s="43">
        <f t="shared" si="54"/>
        <v>0</v>
      </c>
    </row>
    <row r="253" spans="1:18" ht="25.5" x14ac:dyDescent="0.55000000000000004">
      <c r="A253" s="10"/>
      <c r="B253" s="10"/>
      <c r="C253" s="19"/>
      <c r="D253" s="10"/>
      <c r="E253" s="64"/>
      <c r="F253" s="71"/>
      <c r="G253" s="46">
        <f t="shared" si="50"/>
        <v>0</v>
      </c>
      <c r="H253" s="78">
        <v>0</v>
      </c>
      <c r="I253" s="76">
        <v>0</v>
      </c>
      <c r="J253" s="46">
        <f t="shared" si="51"/>
        <v>0</v>
      </c>
      <c r="K253" s="72"/>
      <c r="L253" s="20"/>
      <c r="M253" s="65">
        <f t="shared" si="52"/>
        <v>0</v>
      </c>
      <c r="N253" s="17" t="s">
        <v>16</v>
      </c>
      <c r="O253" s="18"/>
      <c r="P253" s="23">
        <f t="shared" si="55"/>
        <v>0</v>
      </c>
      <c r="Q253" s="90"/>
      <c r="R253" s="43">
        <f t="shared" si="54"/>
        <v>0</v>
      </c>
    </row>
    <row r="254" spans="1:18" ht="25.5" x14ac:dyDescent="0.55000000000000004">
      <c r="A254" s="10"/>
      <c r="B254" s="10"/>
      <c r="C254" s="19"/>
      <c r="D254" s="10"/>
      <c r="E254" s="64"/>
      <c r="F254" s="71"/>
      <c r="G254" s="46">
        <f t="shared" si="50"/>
        <v>0</v>
      </c>
      <c r="H254" s="78">
        <v>0</v>
      </c>
      <c r="I254" s="76">
        <v>0</v>
      </c>
      <c r="J254" s="46">
        <f t="shared" si="51"/>
        <v>0</v>
      </c>
      <c r="K254" s="72"/>
      <c r="L254" s="20"/>
      <c r="M254" s="65">
        <f t="shared" si="52"/>
        <v>0</v>
      </c>
      <c r="N254" s="17" t="s">
        <v>16</v>
      </c>
      <c r="O254" s="18"/>
      <c r="P254" s="23">
        <f t="shared" si="55"/>
        <v>0</v>
      </c>
      <c r="Q254" s="90"/>
      <c r="R254" s="43">
        <f t="shared" si="54"/>
        <v>0</v>
      </c>
    </row>
    <row r="255" spans="1:18" ht="25.5" x14ac:dyDescent="0.55000000000000004">
      <c r="A255" s="10"/>
      <c r="B255" s="10"/>
      <c r="C255" s="19"/>
      <c r="D255" s="10"/>
      <c r="E255" s="64"/>
      <c r="F255" s="71"/>
      <c r="G255" s="46">
        <f t="shared" si="50"/>
        <v>0</v>
      </c>
      <c r="H255" s="78">
        <v>0</v>
      </c>
      <c r="I255" s="76">
        <v>0</v>
      </c>
      <c r="J255" s="46">
        <f t="shared" si="51"/>
        <v>0</v>
      </c>
      <c r="K255" s="72"/>
      <c r="L255" s="20"/>
      <c r="M255" s="65">
        <f t="shared" si="52"/>
        <v>0</v>
      </c>
      <c r="N255" s="17" t="s">
        <v>16</v>
      </c>
      <c r="O255" s="18"/>
      <c r="P255" s="23">
        <f t="shared" si="55"/>
        <v>0</v>
      </c>
      <c r="Q255" s="90"/>
      <c r="R255" s="43">
        <f t="shared" si="54"/>
        <v>0</v>
      </c>
    </row>
    <row r="256" spans="1:18" ht="25.5" x14ac:dyDescent="0.55000000000000004">
      <c r="A256" s="10"/>
      <c r="B256" s="10"/>
      <c r="C256" s="19"/>
      <c r="D256" s="10"/>
      <c r="E256" s="64"/>
      <c r="F256" s="71"/>
      <c r="G256" s="46">
        <f t="shared" si="50"/>
        <v>0</v>
      </c>
      <c r="H256" s="78">
        <v>0</v>
      </c>
      <c r="I256" s="76">
        <v>0</v>
      </c>
      <c r="J256" s="46">
        <f t="shared" si="51"/>
        <v>0</v>
      </c>
      <c r="K256" s="72"/>
      <c r="L256" s="20"/>
      <c r="M256" s="65">
        <f t="shared" si="52"/>
        <v>0</v>
      </c>
      <c r="N256" s="17"/>
      <c r="O256" s="18"/>
      <c r="P256" s="23">
        <f t="shared" si="55"/>
        <v>0</v>
      </c>
      <c r="Q256" s="90"/>
      <c r="R256" s="43">
        <f t="shared" si="54"/>
        <v>0</v>
      </c>
    </row>
    <row r="257" spans="1:19" ht="25.5" x14ac:dyDescent="0.55000000000000004">
      <c r="A257" s="10"/>
      <c r="B257" s="10"/>
      <c r="C257" s="19"/>
      <c r="D257" s="10"/>
      <c r="E257" s="64"/>
      <c r="F257" s="71"/>
      <c r="G257" s="46">
        <f t="shared" si="50"/>
        <v>0</v>
      </c>
      <c r="H257" s="78">
        <v>0</v>
      </c>
      <c r="I257" s="76">
        <v>0</v>
      </c>
      <c r="J257" s="46">
        <f t="shared" si="51"/>
        <v>0</v>
      </c>
      <c r="K257" s="72"/>
      <c r="L257" s="20"/>
      <c r="M257" s="65">
        <f t="shared" si="52"/>
        <v>0</v>
      </c>
      <c r="N257" s="17"/>
      <c r="O257" s="18"/>
      <c r="P257" s="23">
        <f t="shared" si="55"/>
        <v>0</v>
      </c>
      <c r="Q257" s="90"/>
      <c r="R257" s="43">
        <f t="shared" si="54"/>
        <v>0</v>
      </c>
    </row>
    <row r="258" spans="1:19" ht="25.5" x14ac:dyDescent="0.55000000000000004">
      <c r="A258" s="10"/>
      <c r="B258" s="10"/>
      <c r="C258" s="19"/>
      <c r="D258" s="10"/>
      <c r="E258" s="64"/>
      <c r="F258" s="71"/>
      <c r="G258" s="46">
        <f t="shared" si="50"/>
        <v>0</v>
      </c>
      <c r="H258" s="78">
        <v>0</v>
      </c>
      <c r="I258" s="76">
        <v>0</v>
      </c>
      <c r="J258" s="46">
        <f t="shared" si="51"/>
        <v>0</v>
      </c>
      <c r="K258" s="72"/>
      <c r="L258" s="20"/>
      <c r="M258" s="65">
        <f t="shared" si="52"/>
        <v>0</v>
      </c>
      <c r="N258" s="17"/>
      <c r="O258" s="18"/>
      <c r="P258" s="23">
        <f t="shared" si="55"/>
        <v>0</v>
      </c>
      <c r="Q258" s="90"/>
      <c r="R258" s="43">
        <f t="shared" si="54"/>
        <v>0</v>
      </c>
    </row>
    <row r="259" spans="1:19" ht="25.5" x14ac:dyDescent="0.55000000000000004">
      <c r="A259" s="10"/>
      <c r="B259" s="10"/>
      <c r="C259" s="19"/>
      <c r="D259" s="10"/>
      <c r="E259" s="64"/>
      <c r="F259" s="71"/>
      <c r="G259" s="46">
        <f t="shared" si="50"/>
        <v>0</v>
      </c>
      <c r="H259" s="78">
        <v>0</v>
      </c>
      <c r="I259" s="76">
        <v>0</v>
      </c>
      <c r="J259" s="46">
        <f t="shared" si="51"/>
        <v>0</v>
      </c>
      <c r="K259" s="72"/>
      <c r="L259" s="20"/>
      <c r="M259" s="65">
        <f t="shared" si="52"/>
        <v>0</v>
      </c>
      <c r="N259" s="17" t="s">
        <v>16</v>
      </c>
      <c r="O259" s="18"/>
      <c r="P259" s="23">
        <f t="shared" si="55"/>
        <v>0</v>
      </c>
      <c r="Q259" s="90"/>
      <c r="R259" s="43">
        <f t="shared" si="54"/>
        <v>0</v>
      </c>
    </row>
    <row r="260" spans="1:19" ht="24" customHeight="1" x14ac:dyDescent="0.55000000000000004">
      <c r="A260" s="10"/>
      <c r="B260" s="10"/>
      <c r="C260" s="19"/>
      <c r="D260" s="10"/>
      <c r="E260" s="64"/>
      <c r="F260" s="71"/>
      <c r="G260" s="46">
        <f t="shared" si="50"/>
        <v>0</v>
      </c>
      <c r="H260" s="78">
        <v>0</v>
      </c>
      <c r="I260" s="76">
        <v>0</v>
      </c>
      <c r="J260" s="46">
        <f t="shared" si="51"/>
        <v>0</v>
      </c>
      <c r="K260" s="72"/>
      <c r="L260" s="20"/>
      <c r="M260" s="65">
        <f t="shared" si="52"/>
        <v>0</v>
      </c>
      <c r="N260" s="17" t="s">
        <v>16</v>
      </c>
      <c r="O260" s="18"/>
      <c r="P260" s="23">
        <f t="shared" si="55"/>
        <v>0</v>
      </c>
      <c r="Q260" s="90"/>
      <c r="R260" s="43">
        <f t="shared" si="54"/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50"/>
        <v>0</v>
      </c>
      <c r="H261" s="78">
        <v>0</v>
      </c>
      <c r="I261" s="76">
        <v>0</v>
      </c>
      <c r="J261" s="46">
        <f t="shared" si="51"/>
        <v>0</v>
      </c>
      <c r="K261" s="72"/>
      <c r="L261" s="20"/>
      <c r="M261" s="65">
        <f t="shared" si="52"/>
        <v>0</v>
      </c>
      <c r="N261" s="17" t="s">
        <v>16</v>
      </c>
      <c r="O261" s="18"/>
      <c r="P261" s="23">
        <f t="shared" si="55"/>
        <v>0</v>
      </c>
      <c r="Q261" s="90"/>
      <c r="R261" s="43">
        <f t="shared" si="54"/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>
        <f t="shared" si="50"/>
        <v>0</v>
      </c>
      <c r="H262" s="78">
        <v>0</v>
      </c>
      <c r="I262" s="76">
        <v>0</v>
      </c>
      <c r="J262" s="46">
        <f t="shared" si="49"/>
        <v>0</v>
      </c>
      <c r="K262" s="72"/>
      <c r="L262" s="20"/>
      <c r="M262" s="65">
        <f t="shared" si="52"/>
        <v>0</v>
      </c>
      <c r="N262" s="17" t="s">
        <v>16</v>
      </c>
      <c r="O262" s="18"/>
      <c r="P262" s="23">
        <f t="shared" si="55"/>
        <v>0</v>
      </c>
      <c r="Q262" s="90"/>
      <c r="R262" s="43">
        <f t="shared" si="54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>
        <f t="shared" si="48"/>
        <v>0</v>
      </c>
      <c r="H263" s="78">
        <v>0</v>
      </c>
      <c r="I263" s="76">
        <v>0</v>
      </c>
      <c r="J263" s="46">
        <f t="shared" si="49"/>
        <v>0</v>
      </c>
      <c r="K263" s="72"/>
      <c r="L263" s="20"/>
      <c r="M263" s="65">
        <f t="shared" si="36"/>
        <v>0</v>
      </c>
      <c r="N263" s="17" t="s">
        <v>16</v>
      </c>
      <c r="O263" s="18"/>
      <c r="P263" s="23">
        <f t="shared" si="37"/>
        <v>0</v>
      </c>
      <c r="Q263" s="90"/>
      <c r="R263" s="43">
        <f t="shared" si="38"/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48"/>
        <v>0</v>
      </c>
      <c r="H264" s="78">
        <v>0</v>
      </c>
      <c r="I264" s="76">
        <v>0</v>
      </c>
      <c r="J264" s="46">
        <f t="shared" si="49"/>
        <v>0</v>
      </c>
      <c r="K264" s="72"/>
      <c r="L264" s="20"/>
      <c r="M264" s="65">
        <f t="shared" si="36"/>
        <v>0</v>
      </c>
      <c r="N264" s="17" t="s">
        <v>16</v>
      </c>
      <c r="O264" s="18"/>
      <c r="P264" s="23">
        <f t="shared" si="37"/>
        <v>0</v>
      </c>
      <c r="Q264" s="90"/>
      <c r="R264" s="43">
        <f t="shared" si="38"/>
        <v>0</v>
      </c>
    </row>
    <row r="265" spans="1:19" ht="25.5" x14ac:dyDescent="0.55000000000000004">
      <c r="A265" s="10"/>
      <c r="B265" s="10"/>
      <c r="C265" s="19"/>
      <c r="D265" s="10"/>
      <c r="E265" s="64"/>
      <c r="F265" s="71"/>
      <c r="G265" s="46">
        <f t="shared" ref="G265" si="56">E265+F265</f>
        <v>0</v>
      </c>
      <c r="H265" s="78">
        <v>0</v>
      </c>
      <c r="I265" s="76">
        <v>0</v>
      </c>
      <c r="J265" s="46">
        <f t="shared" ref="J265" si="57">+G265-H265-K265-I265</f>
        <v>0</v>
      </c>
      <c r="K265" s="72"/>
      <c r="L265" s="20"/>
      <c r="M265" s="65">
        <f t="shared" ref="M265" si="58">+L265*K265</f>
        <v>0</v>
      </c>
      <c r="N265" s="17" t="s">
        <v>16</v>
      </c>
      <c r="O265" s="18"/>
      <c r="P265" s="23">
        <f t="shared" ref="P265" si="59">SUM(M265-O265)</f>
        <v>0</v>
      </c>
      <c r="Q265" s="90"/>
      <c r="R265" s="43">
        <f t="shared" ref="R265" si="60">+K265*Q265</f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48"/>
        <v>0</v>
      </c>
      <c r="H266" s="78">
        <v>0</v>
      </c>
      <c r="I266" s="76">
        <v>0</v>
      </c>
      <c r="J266" s="46">
        <f t="shared" si="49"/>
        <v>0</v>
      </c>
      <c r="K266" s="72"/>
      <c r="L266" s="20"/>
      <c r="M266" s="65">
        <f t="shared" si="36"/>
        <v>0</v>
      </c>
      <c r="N266" s="17" t="s">
        <v>16</v>
      </c>
      <c r="O266" s="18"/>
      <c r="P266" s="23">
        <f t="shared" si="37"/>
        <v>0</v>
      </c>
      <c r="Q266" s="90"/>
      <c r="R266" s="43">
        <f t="shared" si="38"/>
        <v>0</v>
      </c>
    </row>
    <row r="267" spans="1:19" ht="24" customHeight="1" x14ac:dyDescent="0.55000000000000004">
      <c r="A267" s="10"/>
      <c r="B267" s="10"/>
      <c r="C267" s="19"/>
      <c r="D267" s="10"/>
      <c r="E267" s="64"/>
      <c r="F267" s="71"/>
      <c r="G267" s="46">
        <f t="shared" ref="G267" si="61">E267+F267</f>
        <v>0</v>
      </c>
      <c r="H267" s="78">
        <v>0</v>
      </c>
      <c r="I267" s="76">
        <v>0</v>
      </c>
      <c r="J267" s="46">
        <f t="shared" ref="J267" si="62">+G267-H267-K267-I267</f>
        <v>0</v>
      </c>
      <c r="K267" s="72"/>
      <c r="L267" s="20"/>
      <c r="M267" s="65">
        <f t="shared" ref="M267" si="63">+L267*K267</f>
        <v>0</v>
      </c>
      <c r="N267" s="17" t="s">
        <v>16</v>
      </c>
      <c r="O267" s="18"/>
      <c r="P267" s="23">
        <f t="shared" ref="P267" si="64">SUM(M267-O267)</f>
        <v>0</v>
      </c>
      <c r="Q267" s="90"/>
      <c r="R267" s="43">
        <f t="shared" ref="R267" si="65">+K267*Q267</f>
        <v>0</v>
      </c>
    </row>
    <row r="268" spans="1:19" ht="25.5" x14ac:dyDescent="0.55000000000000004">
      <c r="A268" s="1"/>
      <c r="E268" s="24"/>
      <c r="F268" s="25"/>
      <c r="G268" s="24"/>
      <c r="H268" s="25"/>
      <c r="I268" s="25"/>
      <c r="J268" s="24"/>
      <c r="K268" s="24"/>
      <c r="L268" s="26"/>
      <c r="M268" s="28"/>
      <c r="N268" s="27"/>
      <c r="O268" s="18">
        <v>0</v>
      </c>
      <c r="P268" s="74" t="s">
        <v>213</v>
      </c>
      <c r="Q268" s="91"/>
      <c r="R268" s="75">
        <f>SUM(R5:R267)</f>
        <v>0</v>
      </c>
      <c r="S268" s="75"/>
    </row>
    <row r="269" spans="1:19" ht="25.5" customHeight="1" x14ac:dyDescent="0.5">
      <c r="A269" s="1"/>
      <c r="E269" s="24"/>
      <c r="F269" s="25"/>
      <c r="G269" s="24"/>
      <c r="H269" s="25"/>
      <c r="I269" s="25"/>
      <c r="J269" s="24"/>
      <c r="K269" s="106" t="s">
        <v>212</v>
      </c>
      <c r="L269" s="107"/>
      <c r="M269" s="30">
        <f>+O268</f>
        <v>0</v>
      </c>
      <c r="N269" s="27"/>
      <c r="O269" s="29"/>
    </row>
    <row r="270" spans="1:19" ht="25.5" x14ac:dyDescent="0.55000000000000004">
      <c r="A270" s="1"/>
      <c r="E270" s="31"/>
      <c r="G270" s="31"/>
      <c r="J270" s="31"/>
      <c r="K270" s="32"/>
      <c r="L270" s="95" t="s">
        <v>202</v>
      </c>
      <c r="M270" s="95"/>
      <c r="N270" s="33">
        <f>SUM(M5:M269)</f>
        <v>0</v>
      </c>
    </row>
    <row r="271" spans="1:19" ht="25.5" x14ac:dyDescent="0.55000000000000004">
      <c r="A271" s="1"/>
      <c r="E271" s="31"/>
      <c r="G271" s="31"/>
      <c r="J271" s="31"/>
      <c r="L271" s="34" t="s">
        <v>203</v>
      </c>
      <c r="M271" s="35"/>
      <c r="N271" s="36"/>
    </row>
    <row r="272" spans="1:19" ht="25.5" x14ac:dyDescent="0.55000000000000004">
      <c r="A272" s="1"/>
      <c r="E272" s="31"/>
      <c r="G272" s="31"/>
      <c r="J272" s="31"/>
      <c r="L272" s="34" t="s">
        <v>204</v>
      </c>
      <c r="M272" s="35"/>
      <c r="N272" s="36">
        <f>SUM(O272:AF272)</f>
        <v>0</v>
      </c>
    </row>
    <row r="273" spans="1:14" ht="25.5" x14ac:dyDescent="0.55000000000000004">
      <c r="A273" s="1"/>
      <c r="E273" s="31"/>
      <c r="G273" s="31"/>
      <c r="J273" s="31"/>
      <c r="L273" s="34" t="s">
        <v>205</v>
      </c>
      <c r="M273" s="35"/>
      <c r="N273" s="36">
        <v>0</v>
      </c>
    </row>
    <row r="274" spans="1:14" ht="25.5" x14ac:dyDescent="0.55000000000000004">
      <c r="A274" s="1"/>
      <c r="E274" s="31"/>
      <c r="G274" s="31"/>
      <c r="J274" s="31"/>
      <c r="L274" s="34" t="s">
        <v>206</v>
      </c>
      <c r="M274" s="35"/>
      <c r="N274" s="36"/>
    </row>
    <row r="275" spans="1:14" ht="25.5" x14ac:dyDescent="0.55000000000000004">
      <c r="A275" s="1"/>
      <c r="E275" s="31"/>
      <c r="G275" s="31"/>
      <c r="J275" s="31"/>
      <c r="L275" s="34" t="s">
        <v>207</v>
      </c>
      <c r="M275" s="35"/>
      <c r="N275" s="37">
        <f>SUM(O5:O268)</f>
        <v>0</v>
      </c>
    </row>
    <row r="276" spans="1:14" ht="25.5" x14ac:dyDescent="0.55000000000000004">
      <c r="A276" s="1"/>
      <c r="E276" s="31"/>
      <c r="G276" s="31"/>
      <c r="J276" s="31"/>
      <c r="L276" s="34" t="s">
        <v>208</v>
      </c>
      <c r="M276" s="35"/>
      <c r="N276" s="33">
        <f>N270-N271-N272-N274-N275</f>
        <v>0</v>
      </c>
    </row>
    <row r="277" spans="1:14" ht="25.5" x14ac:dyDescent="0.55000000000000004">
      <c r="A277" s="1"/>
      <c r="E277" s="31"/>
      <c r="G277" s="31"/>
      <c r="J277" s="31"/>
      <c r="L277" s="34" t="s">
        <v>209</v>
      </c>
      <c r="M277" s="35"/>
      <c r="N277" s="37"/>
    </row>
    <row r="278" spans="1:14" ht="25.5" x14ac:dyDescent="0.55000000000000004">
      <c r="A278" s="1"/>
      <c r="E278" s="31"/>
      <c r="G278" s="31"/>
      <c r="J278" s="31"/>
      <c r="L278" s="34" t="s">
        <v>210</v>
      </c>
      <c r="M278" s="35"/>
      <c r="N278" s="33">
        <f>+N277-N276</f>
        <v>0</v>
      </c>
    </row>
    <row r="279" spans="1:14" ht="25.5" x14ac:dyDescent="0.55000000000000004">
      <c r="J279" s="2"/>
      <c r="L279" s="34" t="s">
        <v>211</v>
      </c>
      <c r="M279" s="35"/>
      <c r="N279" s="33">
        <f>+N277-N276</f>
        <v>0</v>
      </c>
    </row>
    <row r="280" spans="1:14" x14ac:dyDescent="0.5">
      <c r="J280" s="2"/>
      <c r="L280" s="2"/>
    </row>
    <row r="281" spans="1:14" ht="25.5" x14ac:dyDescent="0.55000000000000004">
      <c r="J281" s="2"/>
      <c r="L281" s="73" t="s">
        <v>272</v>
      </c>
      <c r="M281" s="2" t="s">
        <v>307</v>
      </c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</sheetData>
  <autoFilter ref="A1:S279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 filterMode="1">
    <tabColor rgb="FFFFCCFF"/>
  </sheetPr>
  <dimension ref="A1:S354"/>
  <sheetViews>
    <sheetView zoomScale="70" zoomScaleNormal="70" workbookViewId="0">
      <pane xSplit="10" ySplit="4" topLeftCell="K252" activePane="bottomRight" state="frozen"/>
      <selection activeCell="B253" sqref="B253"/>
      <selection pane="topRight" activeCell="B253" sqref="B253"/>
      <selection pane="bottomLeft" activeCell="B253" sqref="B253"/>
      <selection pane="bottomRight" activeCell="B253" sqref="B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66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67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0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28</v>
      </c>
      <c r="F6" s="71"/>
      <c r="G6" s="46">
        <f t="shared" si="0"/>
        <v>28</v>
      </c>
      <c r="H6" s="78">
        <v>0</v>
      </c>
      <c r="I6" s="76">
        <v>0</v>
      </c>
      <c r="J6" s="46">
        <f t="shared" si="1"/>
        <v>28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>SUM(M6-O6)</f>
        <v>0</v>
      </c>
      <c r="Q6" s="119">
        <v>36.43</v>
      </c>
      <c r="R6" s="43">
        <f t="shared" ref="R6:R80" si="3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119">
        <v>19.36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19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19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19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19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119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19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4"/>
        <v>0</v>
      </c>
      <c r="Q22" s="119">
        <v>27.98</v>
      </c>
      <c r="R22" s="43">
        <f t="shared" si="3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19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119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12</v>
      </c>
      <c r="F25" s="71"/>
      <c r="G25" s="46">
        <f t="shared" si="0"/>
        <v>12</v>
      </c>
      <c r="H25" s="78">
        <v>1</v>
      </c>
      <c r="I25" s="76">
        <v>0</v>
      </c>
      <c r="J25" s="46">
        <f t="shared" si="1"/>
        <v>11</v>
      </c>
      <c r="K25" s="72"/>
      <c r="L25" s="15">
        <v>100</v>
      </c>
      <c r="M25" s="65">
        <f t="shared" si="2"/>
        <v>0</v>
      </c>
      <c r="N25" s="17" t="s">
        <v>1428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19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19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12</v>
      </c>
      <c r="F28" s="71"/>
      <c r="G28" s="46">
        <f t="shared" si="5"/>
        <v>12</v>
      </c>
      <c r="H28" s="78">
        <v>1</v>
      </c>
      <c r="I28" s="76">
        <v>0</v>
      </c>
      <c r="J28" s="46">
        <f t="shared" si="6"/>
        <v>10</v>
      </c>
      <c r="K28" s="72">
        <v>1</v>
      </c>
      <c r="L28" s="15">
        <v>100</v>
      </c>
      <c r="M28" s="65">
        <f t="shared" si="2"/>
        <v>100</v>
      </c>
      <c r="N28" s="17" t="s">
        <v>1428</v>
      </c>
      <c r="O28" s="18">
        <v>50</v>
      </c>
      <c r="P28" s="120">
        <f t="shared" si="4"/>
        <v>50</v>
      </c>
      <c r="Q28" s="119">
        <v>30.86</v>
      </c>
      <c r="R28" s="43">
        <f t="shared" si="3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19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19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5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0">
        <f t="shared" si="4"/>
        <v>200</v>
      </c>
      <c r="Q31" s="119">
        <v>34.64</v>
      </c>
      <c r="R31" s="43">
        <f t="shared" si="3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0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>
        <v>130</v>
      </c>
      <c r="P34" s="120">
        <f t="shared" si="4"/>
        <v>130</v>
      </c>
      <c r="Q34" s="90">
        <v>38.07</v>
      </c>
      <c r="R34" s="43">
        <f t="shared" si="3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0</v>
      </c>
      <c r="F40" s="71">
        <v>5</v>
      </c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0">
        <f t="shared" si="4"/>
        <v>50</v>
      </c>
      <c r="Q40" s="90">
        <v>27.12</v>
      </c>
      <c r="R40" s="43">
        <f t="shared" si="3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0</v>
      </c>
      <c r="F46" s="71">
        <v>5</v>
      </c>
      <c r="G46" s="46">
        <f t="shared" si="5"/>
        <v>5</v>
      </c>
      <c r="H46" s="78">
        <v>0</v>
      </c>
      <c r="I46" s="76">
        <v>0</v>
      </c>
      <c r="J46" s="46">
        <f t="shared" si="6"/>
        <v>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0">
        <f t="shared" si="4"/>
        <v>50</v>
      </c>
      <c r="Q46" s="119">
        <v>17.78</v>
      </c>
      <c r="R46" s="43">
        <f t="shared" si="3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119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0</v>
      </c>
      <c r="F48" s="71">
        <v>5</v>
      </c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0">
        <f>SUM(M48-O48)</f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0</v>
      </c>
      <c r="F49" s="71">
        <v>5</v>
      </c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119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0</v>
      </c>
      <c r="F53" s="71">
        <v>5</v>
      </c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19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119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119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19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19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19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119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19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0</v>
      </c>
      <c r="F64" s="71">
        <v>5</v>
      </c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0</v>
      </c>
      <c r="F65" s="71">
        <v>5</v>
      </c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0</v>
      </c>
      <c r="F66" s="71">
        <v>5</v>
      </c>
      <c r="G66" s="46">
        <f t="shared" si="5"/>
        <v>5</v>
      </c>
      <c r="H66" s="78">
        <v>0</v>
      </c>
      <c r="I66" s="76">
        <v>0</v>
      </c>
      <c r="J66" s="46">
        <f t="shared" si="6"/>
        <v>4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0">
        <f t="shared" si="4"/>
        <v>50</v>
      </c>
      <c r="Q66" s="90">
        <v>23.12</v>
      </c>
      <c r="R66" s="43">
        <f t="shared" si="3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4"/>
        <v>0</v>
      </c>
      <c r="Q77" s="90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26</v>
      </c>
      <c r="F112" s="71">
        <v>20</v>
      </c>
      <c r="G112" s="46">
        <f t="shared" si="23"/>
        <v>46</v>
      </c>
      <c r="H112" s="78">
        <v>0</v>
      </c>
      <c r="I112" s="76">
        <v>0</v>
      </c>
      <c r="J112" s="46">
        <f t="shared" si="24"/>
        <v>44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0">
        <f>SUM(M112-O112)</f>
        <v>200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10</v>
      </c>
      <c r="F125" s="71"/>
      <c r="G125" s="46">
        <f t="shared" si="23"/>
        <v>10</v>
      </c>
      <c r="H125" s="78">
        <v>0</v>
      </c>
      <c r="I125" s="76">
        <v>0</v>
      </c>
      <c r="J125" s="46">
        <f t="shared" si="24"/>
        <v>10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9</v>
      </c>
      <c r="F126" s="71"/>
      <c r="G126" s="46">
        <f t="shared" si="23"/>
        <v>9</v>
      </c>
      <c r="H126" s="78">
        <v>0</v>
      </c>
      <c r="I126" s="76">
        <v>0</v>
      </c>
      <c r="J126" s="46">
        <f t="shared" si="24"/>
        <v>7</v>
      </c>
      <c r="K126" s="72">
        <v>2</v>
      </c>
      <c r="L126" s="22">
        <v>100</v>
      </c>
      <c r="M126" s="65">
        <f t="shared" si="7"/>
        <v>200</v>
      </c>
      <c r="N126" s="17" t="s">
        <v>16</v>
      </c>
      <c r="O126" s="18"/>
      <c r="P126" s="120">
        <f t="shared" si="8"/>
        <v>200</v>
      </c>
      <c r="Q126" s="90">
        <v>68</v>
      </c>
      <c r="R126" s="43">
        <f t="shared" si="9"/>
        <v>136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40</v>
      </c>
      <c r="F127" s="71"/>
      <c r="G127" s="46">
        <f t="shared" si="23"/>
        <v>40</v>
      </c>
      <c r="H127" s="78">
        <v>0</v>
      </c>
      <c r="I127" s="76">
        <v>0</v>
      </c>
      <c r="J127" s="46">
        <f t="shared" si="24"/>
        <v>36</v>
      </c>
      <c r="K127" s="72">
        <v>4</v>
      </c>
      <c r="L127" s="22">
        <v>25</v>
      </c>
      <c r="M127" s="65">
        <f t="shared" si="7"/>
        <v>100</v>
      </c>
      <c r="N127" s="17" t="s">
        <v>1430</v>
      </c>
      <c r="O127" s="18"/>
      <c r="P127" s="120">
        <f t="shared" si="8"/>
        <v>100</v>
      </c>
      <c r="Q127" s="90">
        <v>13.67</v>
      </c>
      <c r="R127" s="43">
        <f t="shared" si="9"/>
        <v>54.68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40</v>
      </c>
      <c r="F128" s="71"/>
      <c r="G128" s="46">
        <f t="shared" si="23"/>
        <v>40</v>
      </c>
      <c r="H128" s="78">
        <v>0</v>
      </c>
      <c r="I128" s="76">
        <v>0</v>
      </c>
      <c r="J128" s="46">
        <f t="shared" si="24"/>
        <v>36</v>
      </c>
      <c r="K128" s="72">
        <v>4</v>
      </c>
      <c r="L128" s="22">
        <v>25</v>
      </c>
      <c r="M128" s="65">
        <f t="shared" si="7"/>
        <v>100</v>
      </c>
      <c r="N128" s="17" t="s">
        <v>1430</v>
      </c>
      <c r="O128" s="18"/>
      <c r="P128" s="120">
        <f t="shared" si="8"/>
        <v>100</v>
      </c>
      <c r="Q128" s="90">
        <v>11.48</v>
      </c>
      <c r="R128" s="43">
        <f t="shared" si="9"/>
        <v>45.92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8</v>
      </c>
      <c r="F131" s="71"/>
      <c r="G131" s="46">
        <f t="shared" si="23"/>
        <v>8</v>
      </c>
      <c r="H131" s="78">
        <v>0</v>
      </c>
      <c r="I131" s="76">
        <v>0</v>
      </c>
      <c r="J131" s="46">
        <f t="shared" si="24"/>
        <v>5</v>
      </c>
      <c r="K131" s="72">
        <v>3</v>
      </c>
      <c r="L131" s="22">
        <v>50</v>
      </c>
      <c r="M131" s="65">
        <f t="shared" si="7"/>
        <v>150</v>
      </c>
      <c r="N131" s="17" t="s">
        <v>16</v>
      </c>
      <c r="O131" s="18">
        <v>75</v>
      </c>
      <c r="P131" s="120">
        <f t="shared" si="8"/>
        <v>75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21</v>
      </c>
      <c r="F175" s="71"/>
      <c r="G175" s="46">
        <f t="shared" si="30"/>
        <v>21</v>
      </c>
      <c r="H175" s="78">
        <v>0</v>
      </c>
      <c r="I175" s="76">
        <v>0</v>
      </c>
      <c r="J175" s="46">
        <f t="shared" si="31"/>
        <v>18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>
        <v>75</v>
      </c>
      <c r="P175" s="120">
        <f>SUM(M175-O175)</f>
        <v>75</v>
      </c>
      <c r="Q175" s="119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6" si="34">+L177*K177</f>
        <v>0</v>
      </c>
      <c r="N177" s="17" t="s">
        <v>16</v>
      </c>
      <c r="O177" s="18"/>
      <c r="P177" s="23">
        <f t="shared" ref="P177:P266" si="35">SUM(M177-O177)</f>
        <v>0</v>
      </c>
      <c r="Q177" s="90"/>
      <c r="R177" s="43">
        <f t="shared" ref="R177:R266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5</v>
      </c>
      <c r="F178" s="71"/>
      <c r="G178" s="46">
        <f t="shared" si="30"/>
        <v>5</v>
      </c>
      <c r="H178" s="78">
        <v>0</v>
      </c>
      <c r="I178" s="76">
        <v>0</v>
      </c>
      <c r="J178" s="46">
        <f t="shared" si="31"/>
        <v>5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18</v>
      </c>
      <c r="F180" s="71"/>
      <c r="G180" s="46">
        <f t="shared" si="30"/>
        <v>18</v>
      </c>
      <c r="H180" s="78">
        <v>0</v>
      </c>
      <c r="I180" s="76">
        <v>0</v>
      </c>
      <c r="J180" s="46">
        <f t="shared" si="31"/>
        <v>18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10</v>
      </c>
      <c r="F185" s="71"/>
      <c r="G185" s="46">
        <f t="shared" si="30"/>
        <v>10</v>
      </c>
      <c r="H185" s="78">
        <v>0</v>
      </c>
      <c r="I185" s="76">
        <v>0</v>
      </c>
      <c r="J185" s="46">
        <f t="shared" si="31"/>
        <v>10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24</v>
      </c>
      <c r="F193" s="71"/>
      <c r="G193" s="46">
        <f t="shared" si="30"/>
        <v>24</v>
      </c>
      <c r="H193" s="78">
        <v>0</v>
      </c>
      <c r="I193" s="76">
        <v>0</v>
      </c>
      <c r="J193" s="46">
        <f t="shared" si="31"/>
        <v>23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0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16</v>
      </c>
      <c r="F194" s="71"/>
      <c r="G194" s="46">
        <f t="shared" si="30"/>
        <v>16</v>
      </c>
      <c r="H194" s="78">
        <v>0</v>
      </c>
      <c r="I194" s="76">
        <v>0</v>
      </c>
      <c r="J194" s="46">
        <f t="shared" si="31"/>
        <v>15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0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150</v>
      </c>
      <c r="F205" s="71"/>
      <c r="G205" s="46">
        <f t="shared" si="30"/>
        <v>150</v>
      </c>
      <c r="H205" s="78">
        <v>0</v>
      </c>
      <c r="I205" s="76">
        <v>0</v>
      </c>
      <c r="J205" s="46">
        <f t="shared" si="31"/>
        <v>149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0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7</v>
      </c>
      <c r="F208" s="71">
        <v>10</v>
      </c>
      <c r="G208" s="46">
        <f t="shared" si="30"/>
        <v>17</v>
      </c>
      <c r="H208" s="78">
        <v>0</v>
      </c>
      <c r="I208" s="76">
        <v>0</v>
      </c>
      <c r="J208" s="46">
        <f t="shared" si="31"/>
        <v>17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66" si="46">E231+F231</f>
        <v>0</v>
      </c>
      <c r="H231" s="78">
        <v>0</v>
      </c>
      <c r="I231" s="76">
        <v>0</v>
      </c>
      <c r="J231" s="46">
        <f t="shared" ref="J231:J266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65" si="48">E235+F235</f>
        <v>0</v>
      </c>
      <c r="H235" s="78">
        <v>0</v>
      </c>
      <c r="I235" s="76">
        <v>0</v>
      </c>
      <c r="J235" s="46">
        <f t="shared" ref="J235:J264" si="49">+G235-H235-K235-I235</f>
        <v>0</v>
      </c>
      <c r="K235" s="72"/>
      <c r="L235" s="20">
        <v>100</v>
      </c>
      <c r="M235" s="65">
        <f t="shared" ref="M235:M262" si="50">+L235*K235</f>
        <v>0</v>
      </c>
      <c r="N235" s="17" t="s">
        <v>16</v>
      </c>
      <c r="O235" s="18"/>
      <c r="P235" s="23">
        <f t="shared" ref="P235:P242" si="51">SUM(M235-O235)</f>
        <v>0</v>
      </c>
      <c r="Q235" s="90"/>
      <c r="R235" s="43">
        <f t="shared" ref="R235:R242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+ยกมา!J243</f>
        <v>0</v>
      </c>
      <c r="F243" s="71"/>
      <c r="G243" s="46">
        <f t="shared" si="48"/>
        <v>0</v>
      </c>
      <c r="H243" s="78">
        <v>0</v>
      </c>
      <c r="I243" s="76">
        <v>0</v>
      </c>
      <c r="J243" s="46">
        <f t="shared" si="49"/>
        <v>0</v>
      </c>
      <c r="K243" s="72"/>
      <c r="L243" s="20">
        <v>39</v>
      </c>
      <c r="M243" s="65">
        <f t="shared" si="50"/>
        <v>0</v>
      </c>
      <c r="N243" s="17" t="s">
        <v>16</v>
      </c>
      <c r="O243" s="18"/>
      <c r="P243" s="23">
        <f t="shared" ref="P243:P262" si="53">SUM(M243-O243)</f>
        <v>0</v>
      </c>
      <c r="Q243" s="90"/>
      <c r="R243" s="43">
        <f t="shared" ref="R243:R263" si="5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+ยกมา!J244</f>
        <v>0</v>
      </c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55</v>
      </c>
      <c r="M244" s="65">
        <f t="shared" si="50"/>
        <v>0</v>
      </c>
      <c r="N244" s="17" t="s">
        <v>16</v>
      </c>
      <c r="O244" s="18"/>
      <c r="P244" s="23">
        <f t="shared" si="53"/>
        <v>0</v>
      </c>
      <c r="Q244" s="90"/>
      <c r="R244" s="43">
        <f t="shared" si="5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+ยกมา!J245</f>
        <v>0</v>
      </c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40</v>
      </c>
      <c r="M245" s="65">
        <f t="shared" si="50"/>
        <v>0</v>
      </c>
      <c r="N245" s="17" t="s">
        <v>16</v>
      </c>
      <c r="O245" s="18"/>
      <c r="P245" s="23">
        <f t="shared" si="53"/>
        <v>0</v>
      </c>
      <c r="Q245" s="90"/>
      <c r="R245" s="43">
        <f t="shared" si="5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+ยกมา!J246</f>
        <v>0</v>
      </c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49</v>
      </c>
      <c r="M246" s="65">
        <f t="shared" si="50"/>
        <v>0</v>
      </c>
      <c r="N246" s="17" t="s">
        <v>16</v>
      </c>
      <c r="O246" s="18"/>
      <c r="P246" s="23">
        <f t="shared" si="53"/>
        <v>0</v>
      </c>
      <c r="Q246" s="90"/>
      <c r="R246" s="43">
        <f t="shared" si="5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+ยกมา!J247</f>
        <v>0</v>
      </c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>
        <v>39</v>
      </c>
      <c r="M247" s="65">
        <f t="shared" si="50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+ยกมา!J248</f>
        <v>0</v>
      </c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>
        <v>50</v>
      </c>
      <c r="M248" s="65">
        <f t="shared" si="50"/>
        <v>0</v>
      </c>
      <c r="N248" s="17" t="s">
        <v>16</v>
      </c>
      <c r="O248" s="18"/>
      <c r="P248" s="23">
        <f t="shared" si="53"/>
        <v>0</v>
      </c>
      <c r="Q248" s="90"/>
      <c r="R248" s="43">
        <f t="shared" si="5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+ยกมา!J249</f>
        <v>0</v>
      </c>
      <c r="F249" s="71"/>
      <c r="G249" s="46">
        <f t="shared" si="48"/>
        <v>0</v>
      </c>
      <c r="H249" s="78">
        <v>0</v>
      </c>
      <c r="I249" s="76">
        <v>0</v>
      </c>
      <c r="J249" s="46">
        <f t="shared" si="49"/>
        <v>0</v>
      </c>
      <c r="K249" s="72"/>
      <c r="L249" s="20">
        <v>50</v>
      </c>
      <c r="M249" s="65">
        <f t="shared" si="50"/>
        <v>0</v>
      </c>
      <c r="N249" s="17" t="s">
        <v>16</v>
      </c>
      <c r="O249" s="18"/>
      <c r="P249" s="23">
        <f t="shared" si="53"/>
        <v>0</v>
      </c>
      <c r="Q249" s="90"/>
      <c r="R249" s="43">
        <f t="shared" si="54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+ยกมา!J250</f>
        <v>0</v>
      </c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>
        <v>35</v>
      </c>
      <c r="M250" s="65">
        <f t="shared" si="50"/>
        <v>0</v>
      </c>
      <c r="N250" s="17" t="s">
        <v>16</v>
      </c>
      <c r="O250" s="18"/>
      <c r="P250" s="23">
        <f t="shared" si="53"/>
        <v>0</v>
      </c>
      <c r="Q250" s="90"/>
      <c r="R250" s="43">
        <f t="shared" si="54"/>
        <v>0</v>
      </c>
    </row>
    <row r="251" spans="1:18" ht="25.5" hidden="1" x14ac:dyDescent="0.55000000000000004">
      <c r="A251" s="10"/>
      <c r="B251" s="10">
        <v>1200032</v>
      </c>
      <c r="C251" s="19" t="s">
        <v>1427</v>
      </c>
      <c r="D251" s="10" t="s">
        <v>564</v>
      </c>
      <c r="E251" s="64">
        <f>+ยกมา!J251</f>
        <v>9</v>
      </c>
      <c r="F251" s="71"/>
      <c r="G251" s="46">
        <f t="shared" si="48"/>
        <v>9</v>
      </c>
      <c r="H251" s="78">
        <v>0</v>
      </c>
      <c r="I251" s="76">
        <v>0</v>
      </c>
      <c r="J251" s="46">
        <f t="shared" si="49"/>
        <v>7</v>
      </c>
      <c r="K251" s="72">
        <v>2</v>
      </c>
      <c r="L251" s="20">
        <v>80</v>
      </c>
      <c r="M251" s="65">
        <f t="shared" si="50"/>
        <v>160</v>
      </c>
      <c r="N251" s="17" t="s">
        <v>16</v>
      </c>
      <c r="O251" s="18"/>
      <c r="P251" s="120">
        <f t="shared" si="53"/>
        <v>160</v>
      </c>
      <c r="Q251" s="90"/>
      <c r="R251" s="43">
        <f t="shared" si="54"/>
        <v>0</v>
      </c>
    </row>
    <row r="252" spans="1:18" ht="25.5" x14ac:dyDescent="0.55000000000000004">
      <c r="A252" s="10"/>
      <c r="B252" s="10"/>
      <c r="C252" s="19"/>
      <c r="D252" s="10"/>
      <c r="E252" s="64">
        <f>+ยกมา!J252</f>
        <v>0</v>
      </c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/>
      <c r="M252" s="65">
        <f t="shared" si="50"/>
        <v>0</v>
      </c>
      <c r="N252" s="17" t="s">
        <v>16</v>
      </c>
      <c r="O252" s="18"/>
      <c r="P252" s="23">
        <f t="shared" si="53"/>
        <v>0</v>
      </c>
      <c r="Q252" s="90"/>
      <c r="R252" s="43">
        <f t="shared" si="54"/>
        <v>0</v>
      </c>
    </row>
    <row r="253" spans="1:18" ht="25.5" x14ac:dyDescent="0.55000000000000004">
      <c r="A253" s="10"/>
      <c r="B253" s="10"/>
      <c r="C253" s="19"/>
      <c r="D253" s="10"/>
      <c r="E253" s="64">
        <f>+ยกมา!J253</f>
        <v>0</v>
      </c>
      <c r="F253" s="71"/>
      <c r="G253" s="46">
        <f t="shared" si="48"/>
        <v>0</v>
      </c>
      <c r="H253" s="78">
        <v>0</v>
      </c>
      <c r="I253" s="76">
        <v>0</v>
      </c>
      <c r="J253" s="46">
        <f t="shared" si="49"/>
        <v>0</v>
      </c>
      <c r="K253" s="72"/>
      <c r="L253" s="20"/>
      <c r="M253" s="65">
        <f t="shared" si="50"/>
        <v>0</v>
      </c>
      <c r="N253" s="17" t="s">
        <v>16</v>
      </c>
      <c r="O253" s="18"/>
      <c r="P253" s="23">
        <f t="shared" si="53"/>
        <v>0</v>
      </c>
      <c r="Q253" s="90"/>
      <c r="R253" s="43">
        <f t="shared" si="54"/>
        <v>0</v>
      </c>
    </row>
    <row r="254" spans="1:18" ht="25.5" x14ac:dyDescent="0.55000000000000004">
      <c r="A254" s="10"/>
      <c r="B254" s="10"/>
      <c r="C254" s="19"/>
      <c r="D254" s="10"/>
      <c r="E254" s="64">
        <f>+ยกมา!J254</f>
        <v>0</v>
      </c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50"/>
        <v>0</v>
      </c>
      <c r="N254" s="17" t="s">
        <v>16</v>
      </c>
      <c r="O254" s="18"/>
      <c r="P254" s="23">
        <f t="shared" si="53"/>
        <v>0</v>
      </c>
      <c r="Q254" s="90"/>
      <c r="R254" s="43">
        <f t="shared" si="54"/>
        <v>0</v>
      </c>
    </row>
    <row r="255" spans="1:18" ht="25.5" x14ac:dyDescent="0.55000000000000004">
      <c r="A255" s="10"/>
      <c r="B255" s="10"/>
      <c r="C255" s="19"/>
      <c r="D255" s="10"/>
      <c r="E255" s="64">
        <f>+ยกมา!J255</f>
        <v>0</v>
      </c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50"/>
        <v>0</v>
      </c>
      <c r="N255" s="17" t="s">
        <v>16</v>
      </c>
      <c r="O255" s="18"/>
      <c r="P255" s="23">
        <f t="shared" si="53"/>
        <v>0</v>
      </c>
      <c r="Q255" s="90"/>
      <c r="R255" s="43">
        <f t="shared" si="54"/>
        <v>0</v>
      </c>
    </row>
    <row r="256" spans="1:18" ht="25.5" x14ac:dyDescent="0.55000000000000004">
      <c r="A256" s="10"/>
      <c r="B256" s="10"/>
      <c r="C256" s="19"/>
      <c r="D256" s="10"/>
      <c r="E256" s="64">
        <f>+ยกมา!J256</f>
        <v>0</v>
      </c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50"/>
        <v>0</v>
      </c>
      <c r="N256" s="17" t="s">
        <v>16</v>
      </c>
      <c r="O256" s="18"/>
      <c r="P256" s="23">
        <f t="shared" si="53"/>
        <v>0</v>
      </c>
      <c r="Q256" s="90"/>
      <c r="R256" s="43">
        <f t="shared" si="54"/>
        <v>0</v>
      </c>
    </row>
    <row r="257" spans="1:19" ht="25.5" x14ac:dyDescent="0.55000000000000004">
      <c r="A257" s="10"/>
      <c r="B257" s="10"/>
      <c r="C257" s="19"/>
      <c r="D257" s="10"/>
      <c r="E257" s="64">
        <f>+ยกมา!J257</f>
        <v>0</v>
      </c>
      <c r="F257" s="71"/>
      <c r="G257" s="46">
        <f t="shared" si="48"/>
        <v>0</v>
      </c>
      <c r="H257" s="78">
        <v>0</v>
      </c>
      <c r="I257" s="76">
        <v>0</v>
      </c>
      <c r="J257" s="46">
        <f t="shared" si="49"/>
        <v>0</v>
      </c>
      <c r="K257" s="72"/>
      <c r="L257" s="20"/>
      <c r="M257" s="65">
        <f t="shared" si="50"/>
        <v>0</v>
      </c>
      <c r="N257" s="17" t="s">
        <v>16</v>
      </c>
      <c r="O257" s="18"/>
      <c r="P257" s="23">
        <f t="shared" si="53"/>
        <v>0</v>
      </c>
      <c r="Q257" s="90"/>
      <c r="R257" s="43">
        <f t="shared" si="54"/>
        <v>0</v>
      </c>
    </row>
    <row r="258" spans="1:19" ht="25.5" x14ac:dyDescent="0.55000000000000004">
      <c r="A258" s="10"/>
      <c r="B258" s="10"/>
      <c r="C258" s="19"/>
      <c r="D258" s="10"/>
      <c r="E258" s="64">
        <f>+ยกมา!J258</f>
        <v>0</v>
      </c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50"/>
        <v>0</v>
      </c>
      <c r="N258" s="17" t="s">
        <v>16</v>
      </c>
      <c r="O258" s="18"/>
      <c r="P258" s="23">
        <f t="shared" si="53"/>
        <v>0</v>
      </c>
      <c r="Q258" s="90"/>
      <c r="R258" s="43">
        <f t="shared" si="54"/>
        <v>0</v>
      </c>
    </row>
    <row r="259" spans="1:19" ht="25.5" x14ac:dyDescent="0.55000000000000004">
      <c r="A259" s="10"/>
      <c r="B259" s="10"/>
      <c r="C259" s="19"/>
      <c r="D259" s="10"/>
      <c r="E259" s="64">
        <f>+ยกมา!J259</f>
        <v>0</v>
      </c>
      <c r="F259" s="71"/>
      <c r="G259" s="46">
        <f t="shared" si="48"/>
        <v>0</v>
      </c>
      <c r="H259" s="78">
        <v>0</v>
      </c>
      <c r="I259" s="76">
        <v>0</v>
      </c>
      <c r="J259" s="46">
        <f t="shared" si="49"/>
        <v>0</v>
      </c>
      <c r="K259" s="72"/>
      <c r="L259" s="20"/>
      <c r="M259" s="65">
        <f t="shared" si="50"/>
        <v>0</v>
      </c>
      <c r="N259" s="17" t="s">
        <v>16</v>
      </c>
      <c r="O259" s="18"/>
      <c r="P259" s="23">
        <f t="shared" si="53"/>
        <v>0</v>
      </c>
      <c r="Q259" s="90"/>
      <c r="R259" s="43">
        <f t="shared" si="54"/>
        <v>0</v>
      </c>
    </row>
    <row r="260" spans="1:19" ht="24" customHeight="1" x14ac:dyDescent="0.55000000000000004">
      <c r="A260" s="10"/>
      <c r="B260" s="10"/>
      <c r="C260" s="19"/>
      <c r="D260" s="10"/>
      <c r="E260" s="64">
        <f>+ยกมา!J260</f>
        <v>0</v>
      </c>
      <c r="F260" s="71"/>
      <c r="G260" s="46">
        <f t="shared" si="48"/>
        <v>0</v>
      </c>
      <c r="H260" s="78">
        <v>0</v>
      </c>
      <c r="I260" s="76">
        <v>0</v>
      </c>
      <c r="J260" s="46">
        <f t="shared" si="49"/>
        <v>0</v>
      </c>
      <c r="K260" s="72"/>
      <c r="L260" s="20"/>
      <c r="M260" s="65">
        <f t="shared" si="50"/>
        <v>0</v>
      </c>
      <c r="N260" s="17" t="s">
        <v>16</v>
      </c>
      <c r="O260" s="18"/>
      <c r="P260" s="23">
        <f t="shared" si="53"/>
        <v>0</v>
      </c>
      <c r="Q260" s="90"/>
      <c r="R260" s="43">
        <f t="shared" si="54"/>
        <v>0</v>
      </c>
    </row>
    <row r="261" spans="1:19" ht="25.5" x14ac:dyDescent="0.55000000000000004">
      <c r="A261" s="10"/>
      <c r="B261" s="10"/>
      <c r="C261" s="19"/>
      <c r="D261" s="10"/>
      <c r="E261" s="64">
        <f>+ยกมา!J261</f>
        <v>0</v>
      </c>
      <c r="F261" s="71"/>
      <c r="G261" s="46">
        <f t="shared" si="48"/>
        <v>0</v>
      </c>
      <c r="H261" s="78">
        <v>0</v>
      </c>
      <c r="I261" s="76">
        <v>0</v>
      </c>
      <c r="J261" s="46">
        <f t="shared" si="49"/>
        <v>0</v>
      </c>
      <c r="K261" s="72"/>
      <c r="L261" s="20"/>
      <c r="M261" s="65">
        <f t="shared" si="50"/>
        <v>0</v>
      </c>
      <c r="N261" s="17" t="s">
        <v>16</v>
      </c>
      <c r="O261" s="18"/>
      <c r="P261" s="23">
        <f t="shared" si="53"/>
        <v>0</v>
      </c>
      <c r="Q261" s="90"/>
      <c r="R261" s="43">
        <f t="shared" si="54"/>
        <v>0</v>
      </c>
    </row>
    <row r="262" spans="1:19" ht="25.5" x14ac:dyDescent="0.55000000000000004">
      <c r="A262" s="10"/>
      <c r="B262" s="10"/>
      <c r="C262" s="19"/>
      <c r="D262" s="10"/>
      <c r="E262" s="64">
        <f>+ยกมา!J262</f>
        <v>0</v>
      </c>
      <c r="F262" s="71"/>
      <c r="G262" s="46">
        <f t="shared" si="48"/>
        <v>0</v>
      </c>
      <c r="H262" s="78">
        <v>0</v>
      </c>
      <c r="I262" s="76">
        <v>0</v>
      </c>
      <c r="J262" s="46">
        <f t="shared" si="49"/>
        <v>0</v>
      </c>
      <c r="K262" s="72"/>
      <c r="L262" s="20"/>
      <c r="M262" s="65">
        <f t="shared" si="50"/>
        <v>0</v>
      </c>
      <c r="N262" s="17" t="s">
        <v>16</v>
      </c>
      <c r="O262" s="18"/>
      <c r="P262" s="23">
        <f t="shared" si="53"/>
        <v>0</v>
      </c>
      <c r="Q262" s="90"/>
      <c r="R262" s="43">
        <f t="shared" si="54"/>
        <v>0</v>
      </c>
    </row>
    <row r="263" spans="1:19" ht="25.5" x14ac:dyDescent="0.55000000000000004">
      <c r="A263" s="10"/>
      <c r="B263" s="10"/>
      <c r="C263" s="19"/>
      <c r="D263" s="10"/>
      <c r="E263" s="64">
        <f>+ยกมา!J263</f>
        <v>0</v>
      </c>
      <c r="F263" s="71"/>
      <c r="G263" s="46">
        <f t="shared" si="48"/>
        <v>0</v>
      </c>
      <c r="H263" s="78">
        <v>0</v>
      </c>
      <c r="I263" s="76">
        <v>0</v>
      </c>
      <c r="J263" s="46">
        <f t="shared" si="49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54"/>
        <v>0</v>
      </c>
    </row>
    <row r="264" spans="1:19" ht="25.5" x14ac:dyDescent="0.55000000000000004">
      <c r="A264" s="10"/>
      <c r="B264" s="10"/>
      <c r="C264" s="19"/>
      <c r="D264" s="10"/>
      <c r="E264" s="64">
        <f>+ยกมา!J264</f>
        <v>0</v>
      </c>
      <c r="F264" s="71"/>
      <c r="G264" s="46">
        <f t="shared" si="48"/>
        <v>0</v>
      </c>
      <c r="H264" s="78">
        <v>0</v>
      </c>
      <c r="I264" s="76">
        <v>0</v>
      </c>
      <c r="J264" s="46">
        <f t="shared" si="49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+ยกมา!J265</f>
        <v>0</v>
      </c>
      <c r="F265" s="71"/>
      <c r="G265" s="46">
        <f t="shared" si="48"/>
        <v>0</v>
      </c>
      <c r="H265" s="78">
        <v>0</v>
      </c>
      <c r="I265" s="76">
        <v>0</v>
      </c>
      <c r="J265" s="46">
        <f t="shared" ref="J265" si="55">+G265-H265-K265-I265</f>
        <v>0</v>
      </c>
      <c r="K265" s="72"/>
      <c r="L265" s="20"/>
      <c r="M265" s="65">
        <f t="shared" ref="M265" si="56">+L265*K265</f>
        <v>0</v>
      </c>
      <c r="N265" s="17" t="s">
        <v>16</v>
      </c>
      <c r="O265" s="18"/>
      <c r="P265" s="23">
        <f t="shared" ref="P265" si="57">SUM(M265-O265)</f>
        <v>0</v>
      </c>
      <c r="Q265" s="90"/>
      <c r="R265" s="43">
        <f t="shared" ref="R265" si="58">+K265*Q265</f>
        <v>0</v>
      </c>
    </row>
    <row r="266" spans="1:19" ht="25.5" x14ac:dyDescent="0.55000000000000004">
      <c r="A266" s="10"/>
      <c r="B266" s="10"/>
      <c r="C266" s="19"/>
      <c r="D266" s="10"/>
      <c r="E266" s="64">
        <f>+ยกมา!J266</f>
        <v>0</v>
      </c>
      <c r="F266" s="71"/>
      <c r="G266" s="46">
        <f t="shared" si="46"/>
        <v>0</v>
      </c>
      <c r="H266" s="78">
        <v>0</v>
      </c>
      <c r="I266" s="76">
        <v>0</v>
      </c>
      <c r="J266" s="46">
        <f t="shared" si="47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4" customHeight="1" x14ac:dyDescent="0.55000000000000004">
      <c r="A267" s="10"/>
      <c r="B267" s="10"/>
      <c r="C267" s="19"/>
      <c r="D267" s="10"/>
      <c r="E267" s="64">
        <f>+ยกมา!J267</f>
        <v>0</v>
      </c>
      <c r="F267" s="71"/>
      <c r="G267" s="46">
        <f t="shared" ref="G267" si="59">E267+F267</f>
        <v>0</v>
      </c>
      <c r="H267" s="78">
        <v>0</v>
      </c>
      <c r="I267" s="76">
        <v>0</v>
      </c>
      <c r="J267" s="46">
        <f t="shared" ref="J267" si="60">+G267-H267-K267-I267</f>
        <v>0</v>
      </c>
      <c r="K267" s="72"/>
      <c r="L267" s="20"/>
      <c r="M267" s="65">
        <f t="shared" ref="M267" si="61">+L267*K267</f>
        <v>0</v>
      </c>
      <c r="N267" s="17" t="s">
        <v>16</v>
      </c>
      <c r="O267" s="18"/>
      <c r="P267" s="23">
        <f t="shared" ref="P267" si="62">SUM(M267-O267)</f>
        <v>0</v>
      </c>
      <c r="Q267" s="90"/>
      <c r="R267" s="43">
        <f t="shared" ref="R267" si="63">+K267*Q267</f>
        <v>0</v>
      </c>
    </row>
    <row r="268" spans="1:19" ht="25.5" x14ac:dyDescent="0.55000000000000004">
      <c r="A268" s="1"/>
      <c r="E268" s="24"/>
      <c r="F268" s="1"/>
      <c r="G268" s="24"/>
      <c r="H268" s="25"/>
      <c r="I268" s="25"/>
      <c r="J268" s="24"/>
      <c r="K268" s="24"/>
      <c r="L268" s="26"/>
      <c r="M268" s="28"/>
      <c r="N268" s="27"/>
      <c r="O268" s="18">
        <v>0</v>
      </c>
      <c r="P268" s="74" t="s">
        <v>213</v>
      </c>
      <c r="R268" s="75">
        <f>SUM(R5:R267)</f>
        <v>836.48</v>
      </c>
      <c r="S268" s="75"/>
    </row>
    <row r="269" spans="1:19" ht="25.5" customHeight="1" x14ac:dyDescent="0.5">
      <c r="A269" s="1"/>
      <c r="E269" s="24"/>
      <c r="F269" s="1"/>
      <c r="G269" s="24"/>
      <c r="H269" s="25"/>
      <c r="I269" s="25"/>
      <c r="J269" s="24"/>
      <c r="K269" s="172" t="s">
        <v>212</v>
      </c>
      <c r="L269" s="173"/>
      <c r="M269" s="30">
        <f>+O268</f>
        <v>0</v>
      </c>
      <c r="N269" s="27"/>
      <c r="O269" s="29"/>
    </row>
    <row r="270" spans="1:19" ht="25.5" x14ac:dyDescent="0.55000000000000004">
      <c r="A270" s="1"/>
      <c r="E270" s="24"/>
      <c r="F270" s="1"/>
      <c r="G270" s="31"/>
      <c r="J270" s="31"/>
      <c r="K270" s="32"/>
      <c r="L270" s="95" t="s">
        <v>202</v>
      </c>
      <c r="M270" s="95"/>
      <c r="N270" s="33">
        <f>SUM(M5:M269)</f>
        <v>2105</v>
      </c>
    </row>
    <row r="271" spans="1:19" ht="25.5" x14ac:dyDescent="0.55000000000000004">
      <c r="A271" s="1"/>
      <c r="E271" s="24"/>
      <c r="F271" s="1"/>
      <c r="G271" s="31"/>
      <c r="J271" s="31"/>
      <c r="L271" s="34" t="s">
        <v>203</v>
      </c>
      <c r="M271" s="35"/>
      <c r="N271" s="36"/>
    </row>
    <row r="272" spans="1:19" ht="25.5" x14ac:dyDescent="0.55000000000000004">
      <c r="A272" s="1"/>
      <c r="E272" s="24"/>
      <c r="F272" s="1"/>
      <c r="G272" s="31"/>
      <c r="J272" s="31"/>
      <c r="L272" s="34" t="s">
        <v>204</v>
      </c>
      <c r="M272" s="35"/>
      <c r="N272" s="36">
        <f>SUM(O272:AF272)</f>
        <v>0</v>
      </c>
    </row>
    <row r="273" spans="1:14" ht="25.5" x14ac:dyDescent="0.55000000000000004">
      <c r="A273" s="1"/>
      <c r="E273" s="24"/>
      <c r="F273" s="1"/>
      <c r="G273" s="31"/>
      <c r="J273" s="31"/>
      <c r="L273" s="34" t="s">
        <v>205</v>
      </c>
      <c r="M273" s="35"/>
      <c r="N273" s="36">
        <v>0</v>
      </c>
    </row>
    <row r="274" spans="1:14" ht="25.5" x14ac:dyDescent="0.55000000000000004">
      <c r="A274" s="1"/>
      <c r="E274" s="24"/>
      <c r="F274" s="1"/>
      <c r="G274" s="31"/>
      <c r="J274" s="31"/>
      <c r="L274" s="34" t="s">
        <v>206</v>
      </c>
      <c r="M274" s="35"/>
      <c r="N274" s="36"/>
    </row>
    <row r="275" spans="1:14" ht="25.5" x14ac:dyDescent="0.55000000000000004">
      <c r="A275" s="1"/>
      <c r="E275" s="24"/>
      <c r="F275" s="1"/>
      <c r="G275" s="31"/>
      <c r="J275" s="31"/>
      <c r="L275" s="34" t="s">
        <v>207</v>
      </c>
      <c r="M275" s="35"/>
      <c r="N275" s="37">
        <f>SUM(O5:O268)</f>
        <v>330</v>
      </c>
    </row>
    <row r="276" spans="1:14" ht="25.5" x14ac:dyDescent="0.55000000000000004">
      <c r="A276" s="1"/>
      <c r="E276" s="24"/>
      <c r="F276" s="1"/>
      <c r="G276" s="31"/>
      <c r="J276" s="31"/>
      <c r="L276" s="34" t="s">
        <v>208</v>
      </c>
      <c r="M276" s="35"/>
      <c r="N276" s="33">
        <f>N270-N271-N272-N274-N275</f>
        <v>1775</v>
      </c>
    </row>
    <row r="277" spans="1:14" ht="25.5" x14ac:dyDescent="0.55000000000000004">
      <c r="A277" s="1"/>
      <c r="E277" s="24"/>
      <c r="F277" s="1"/>
      <c r="G277" s="31"/>
      <c r="J277" s="31"/>
      <c r="L277" s="34" t="s">
        <v>209</v>
      </c>
      <c r="M277" s="35"/>
      <c r="N277" s="37">
        <v>1775</v>
      </c>
    </row>
    <row r="278" spans="1:14" ht="25.5" x14ac:dyDescent="0.55000000000000004">
      <c r="A278" s="1"/>
      <c r="E278" s="24"/>
      <c r="F278" s="1"/>
      <c r="G278" s="31"/>
      <c r="J278" s="31"/>
      <c r="L278" s="34" t="s">
        <v>210</v>
      </c>
      <c r="M278" s="35"/>
      <c r="N278" s="33">
        <f>+N277-N276</f>
        <v>0</v>
      </c>
    </row>
    <row r="279" spans="1:14" ht="25.5" x14ac:dyDescent="0.55000000000000004">
      <c r="E279" s="24"/>
      <c r="F279" s="1"/>
      <c r="J279" s="2"/>
      <c r="L279" s="34" t="s">
        <v>211</v>
      </c>
      <c r="M279" s="35"/>
      <c r="N279" s="33">
        <f>+N277-N276</f>
        <v>0</v>
      </c>
    </row>
    <row r="280" spans="1:14" x14ac:dyDescent="0.5">
      <c r="J280" s="2"/>
      <c r="L280" s="2"/>
    </row>
    <row r="281" spans="1:14" ht="25.5" x14ac:dyDescent="0.55000000000000004">
      <c r="J281" s="2"/>
      <c r="L281" s="73" t="s">
        <v>272</v>
      </c>
      <c r="M281" s="2" t="s">
        <v>307</v>
      </c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</sheetData>
  <autoFilter ref="A1:S279" xr:uid="{A8659A1D-7742-48A0-A8EC-0F2280F9B025}">
    <filterColumn colId="15">
      <filters blank="1">
        <filter val="-"/>
        <filter val="100.00"/>
        <filter val="120.00"/>
        <filter val="130.00"/>
        <filter val="200.00"/>
        <filter val="50.00"/>
        <filter val="55.00"/>
        <filter val="60.00"/>
        <filter val="75.00"/>
        <filter val="ส่วนลดสินค้า SALE"/>
      </filters>
    </filterColumn>
  </autoFilter>
  <mergeCells count="16">
    <mergeCell ref="Q3:Q4"/>
    <mergeCell ref="R3:R4"/>
    <mergeCell ref="K269:L269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54"/>
  <sheetViews>
    <sheetView zoomScale="70" zoomScaleNormal="70" workbookViewId="0">
      <pane xSplit="10" ySplit="4" topLeftCell="K258" activePane="bottomRight" state="frozen"/>
      <selection activeCell="B253" sqref="B253"/>
      <selection pane="topRight" activeCell="B253" sqref="B253"/>
      <selection pane="bottomLeft" activeCell="B253" sqref="B253"/>
      <selection pane="bottomRight" activeCell="B253" sqref="B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0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28</v>
      </c>
      <c r="F6" s="71"/>
      <c r="G6" s="46">
        <f t="shared" si="0"/>
        <v>28</v>
      </c>
      <c r="H6" s="78">
        <v>0</v>
      </c>
      <c r="I6" s="76">
        <v>0</v>
      </c>
      <c r="J6" s="46">
        <f t="shared" si="1"/>
        <v>15</v>
      </c>
      <c r="K6" s="72">
        <v>13</v>
      </c>
      <c r="L6" s="15">
        <v>100</v>
      </c>
      <c r="M6" s="65">
        <f t="shared" ref="M6:M80" si="2">+L6*K6</f>
        <v>1300</v>
      </c>
      <c r="N6" s="17" t="s">
        <v>16</v>
      </c>
      <c r="O6" s="18"/>
      <c r="P6" s="120">
        <f t="shared" ref="P6:P80" si="3">SUM(M6-O6)</f>
        <v>1300</v>
      </c>
      <c r="Q6" s="119">
        <v>36.43</v>
      </c>
      <c r="R6" s="43">
        <f t="shared" ref="R6:R80" si="4">+K6*Q6</f>
        <v>473.59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11</v>
      </c>
      <c r="F25" s="71"/>
      <c r="G25" s="46">
        <f t="shared" si="0"/>
        <v>11</v>
      </c>
      <c r="H25" s="78">
        <v>0</v>
      </c>
      <c r="I25" s="76">
        <v>0</v>
      </c>
      <c r="J25" s="46">
        <f t="shared" si="1"/>
        <v>11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3</v>
      </c>
      <c r="K31" s="72">
        <v>2</v>
      </c>
      <c r="L31" s="15">
        <v>100</v>
      </c>
      <c r="M31" s="65">
        <f t="shared" si="2"/>
        <v>200</v>
      </c>
      <c r="N31" s="17" t="s">
        <v>1429</v>
      </c>
      <c r="O31" s="18"/>
      <c r="P31" s="120">
        <f t="shared" si="3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3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/>
      <c r="P64" s="120">
        <f t="shared" si="3"/>
        <v>100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0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44</v>
      </c>
      <c r="F112" s="71"/>
      <c r="G112" s="46">
        <f t="shared" si="23"/>
        <v>44</v>
      </c>
      <c r="H112" s="78">
        <v>0</v>
      </c>
      <c r="I112" s="76">
        <v>0</v>
      </c>
      <c r="J112" s="46">
        <f t="shared" si="24"/>
        <v>44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8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0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10</v>
      </c>
      <c r="F125" s="71"/>
      <c r="G125" s="46">
        <f t="shared" si="23"/>
        <v>10</v>
      </c>
      <c r="H125" s="78">
        <v>0</v>
      </c>
      <c r="I125" s="76">
        <v>0</v>
      </c>
      <c r="J125" s="46">
        <f t="shared" si="24"/>
        <v>10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7</v>
      </c>
      <c r="F126" s="71"/>
      <c r="G126" s="46">
        <f t="shared" si="23"/>
        <v>7</v>
      </c>
      <c r="H126" s="78">
        <v>0</v>
      </c>
      <c r="I126" s="76">
        <v>0</v>
      </c>
      <c r="J126" s="46">
        <f t="shared" si="24"/>
        <v>7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36</v>
      </c>
      <c r="F127" s="71"/>
      <c r="G127" s="46">
        <f t="shared" si="23"/>
        <v>36</v>
      </c>
      <c r="H127" s="78">
        <v>0</v>
      </c>
      <c r="I127" s="76">
        <v>0</v>
      </c>
      <c r="J127" s="46">
        <f t="shared" si="24"/>
        <v>32</v>
      </c>
      <c r="K127" s="72">
        <v>4</v>
      </c>
      <c r="L127" s="22">
        <v>25</v>
      </c>
      <c r="M127" s="65">
        <f t="shared" si="7"/>
        <v>100</v>
      </c>
      <c r="N127" s="17" t="s">
        <v>1430</v>
      </c>
      <c r="O127" s="18"/>
      <c r="P127" s="120">
        <f t="shared" si="8"/>
        <v>100</v>
      </c>
      <c r="Q127" s="90">
        <v>13.67</v>
      </c>
      <c r="R127" s="43">
        <f t="shared" si="9"/>
        <v>54.68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36</v>
      </c>
      <c r="F128" s="71"/>
      <c r="G128" s="46">
        <f t="shared" si="23"/>
        <v>36</v>
      </c>
      <c r="H128" s="78">
        <v>0</v>
      </c>
      <c r="I128" s="76">
        <v>0</v>
      </c>
      <c r="J128" s="46">
        <f t="shared" si="24"/>
        <v>32</v>
      </c>
      <c r="K128" s="72">
        <v>4</v>
      </c>
      <c r="L128" s="22">
        <v>25</v>
      </c>
      <c r="M128" s="65">
        <f t="shared" si="7"/>
        <v>100</v>
      </c>
      <c r="N128" s="17" t="s">
        <v>1430</v>
      </c>
      <c r="O128" s="18"/>
      <c r="P128" s="120">
        <f t="shared" si="8"/>
        <v>100</v>
      </c>
      <c r="Q128" s="90">
        <v>11.48</v>
      </c>
      <c r="R128" s="43">
        <f t="shared" si="9"/>
        <v>45.92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18</v>
      </c>
      <c r="F175" s="71"/>
      <c r="G175" s="46">
        <f t="shared" si="30"/>
        <v>18</v>
      </c>
      <c r="H175" s="78">
        <v>0</v>
      </c>
      <c r="I175" s="76">
        <v>0</v>
      </c>
      <c r="J175" s="46">
        <f t="shared" si="31"/>
        <v>12</v>
      </c>
      <c r="K175" s="72">
        <v>6</v>
      </c>
      <c r="L175" s="15">
        <v>50</v>
      </c>
      <c r="M175" s="65">
        <f>+L175*K175</f>
        <v>300</v>
      </c>
      <c r="N175" s="17" t="s">
        <v>16</v>
      </c>
      <c r="O175" s="18">
        <v>150</v>
      </c>
      <c r="P175" s="120">
        <f>SUM(M175-O175)</f>
        <v>150</v>
      </c>
      <c r="Q175" s="119">
        <v>23.02</v>
      </c>
      <c r="R175" s="43">
        <f>+K175*Q175</f>
        <v>138.12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6" si="34">+L177*K177</f>
        <v>0</v>
      </c>
      <c r="N177" s="17" t="s">
        <v>16</v>
      </c>
      <c r="O177" s="18"/>
      <c r="P177" s="23">
        <f t="shared" ref="P177:P266" si="35">SUM(M177-O177)</f>
        <v>0</v>
      </c>
      <c r="Q177" s="90"/>
      <c r="R177" s="43">
        <f t="shared" ref="R177:R266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5</v>
      </c>
      <c r="F178" s="71"/>
      <c r="G178" s="46">
        <f t="shared" si="30"/>
        <v>5</v>
      </c>
      <c r="H178" s="78">
        <v>0</v>
      </c>
      <c r="I178" s="76">
        <v>0</v>
      </c>
      <c r="J178" s="46">
        <f t="shared" si="31"/>
        <v>5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18</v>
      </c>
      <c r="F180" s="71"/>
      <c r="G180" s="46">
        <f t="shared" si="30"/>
        <v>18</v>
      </c>
      <c r="H180" s="78">
        <v>0</v>
      </c>
      <c r="I180" s="76">
        <v>0</v>
      </c>
      <c r="J180" s="46">
        <f t="shared" si="31"/>
        <v>12</v>
      </c>
      <c r="K180" s="72">
        <v>6</v>
      </c>
      <c r="L180" s="20">
        <v>35</v>
      </c>
      <c r="M180" s="65">
        <f t="shared" si="34"/>
        <v>210</v>
      </c>
      <c r="N180" s="17" t="s">
        <v>16</v>
      </c>
      <c r="O180" s="18"/>
      <c r="P180" s="120">
        <f t="shared" si="35"/>
        <v>210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10</v>
      </c>
      <c r="F185" s="71"/>
      <c r="G185" s="46">
        <f t="shared" si="30"/>
        <v>10</v>
      </c>
      <c r="H185" s="78">
        <v>0</v>
      </c>
      <c r="I185" s="76">
        <v>0</v>
      </c>
      <c r="J185" s="46">
        <f t="shared" si="31"/>
        <v>10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23</v>
      </c>
      <c r="F193" s="71"/>
      <c r="G193" s="46">
        <f t="shared" si="30"/>
        <v>23</v>
      </c>
      <c r="H193" s="78">
        <v>0</v>
      </c>
      <c r="I193" s="76">
        <v>0</v>
      </c>
      <c r="J193" s="46">
        <f t="shared" si="31"/>
        <v>22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0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15</v>
      </c>
      <c r="F194" s="71"/>
      <c r="G194" s="46">
        <f t="shared" si="30"/>
        <v>15</v>
      </c>
      <c r="H194" s="78">
        <v>0</v>
      </c>
      <c r="I194" s="76">
        <v>0</v>
      </c>
      <c r="J194" s="46">
        <f t="shared" si="31"/>
        <v>14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0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149</v>
      </c>
      <c r="F205" s="71"/>
      <c r="G205" s="46">
        <f t="shared" si="30"/>
        <v>149</v>
      </c>
      <c r="H205" s="78">
        <v>0</v>
      </c>
      <c r="I205" s="76">
        <v>0</v>
      </c>
      <c r="J205" s="46">
        <f t="shared" si="31"/>
        <v>149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17</v>
      </c>
      <c r="F208" s="71"/>
      <c r="G208" s="46">
        <f t="shared" si="30"/>
        <v>17</v>
      </c>
      <c r="H208" s="78">
        <v>0</v>
      </c>
      <c r="I208" s="76">
        <v>0</v>
      </c>
      <c r="J208" s="46">
        <f t="shared" si="31"/>
        <v>17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66" si="40">E231+F231</f>
        <v>0</v>
      </c>
      <c r="H231" s="78">
        <v>0</v>
      </c>
      <c r="I231" s="76">
        <v>0</v>
      </c>
      <c r="J231" s="46">
        <f t="shared" ref="J231:J266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1" si="42">E235+F235</f>
        <v>0</v>
      </c>
      <c r="H235" s="78">
        <v>0</v>
      </c>
      <c r="I235" s="76">
        <v>0</v>
      </c>
      <c r="J235" s="46">
        <f t="shared" ref="J235:J258" si="43">+G235-H235-K235-I235</f>
        <v>0</v>
      </c>
      <c r="K235" s="72"/>
      <c r="L235" s="20">
        <v>100</v>
      </c>
      <c r="M235" s="65">
        <f t="shared" ref="M235:M262" si="44">+L235*K235</f>
        <v>0</v>
      </c>
      <c r="N235" s="17" t="s">
        <v>16</v>
      </c>
      <c r="O235" s="18"/>
      <c r="P235" s="23">
        <f t="shared" ref="P235:P242" si="45">SUM(M235-O235)</f>
        <v>0</v>
      </c>
      <c r="Q235" s="90"/>
      <c r="R235" s="43">
        <f t="shared" ref="R235:R242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+'1'!J243</f>
        <v>0</v>
      </c>
      <c r="F243" s="71"/>
      <c r="G243" s="46">
        <f t="shared" ref="G243:G263" si="47">E243+F243</f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si="44"/>
        <v>0</v>
      </c>
      <c r="N243" s="17" t="s">
        <v>16</v>
      </c>
      <c r="O243" s="18"/>
      <c r="P243" s="23">
        <f t="shared" ref="P243:P261" si="48">SUM(M243-O243)</f>
        <v>0</v>
      </c>
      <c r="Q243" s="90"/>
      <c r="R243" s="43">
        <f t="shared" ref="R243:R257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+'1'!J247</f>
        <v>0</v>
      </c>
      <c r="F247" s="71"/>
      <c r="G247" s="46">
        <f t="shared" si="47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8"/>
        <v>0</v>
      </c>
      <c r="Q247" s="90"/>
      <c r="R247" s="43">
        <f t="shared" si="49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+'1'!J248</f>
        <v>0</v>
      </c>
      <c r="F248" s="71"/>
      <c r="G248" s="46">
        <f t="shared" si="47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44"/>
        <v>0</v>
      </c>
      <c r="N248" s="17" t="s">
        <v>16</v>
      </c>
      <c r="O248" s="18"/>
      <c r="P248" s="23">
        <f t="shared" si="48"/>
        <v>0</v>
      </c>
      <c r="Q248" s="90"/>
      <c r="R248" s="43">
        <f t="shared" si="49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+'1'!J249</f>
        <v>0</v>
      </c>
      <c r="F249" s="71"/>
      <c r="G249" s="46">
        <f t="shared" si="47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44"/>
        <v>0</v>
      </c>
      <c r="N249" s="17" t="s">
        <v>16</v>
      </c>
      <c r="O249" s="18"/>
      <c r="P249" s="23">
        <f t="shared" si="48"/>
        <v>0</v>
      </c>
      <c r="Q249" s="90"/>
      <c r="R249" s="43">
        <f t="shared" si="49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+'1'!J250</f>
        <v>0</v>
      </c>
      <c r="F250" s="71"/>
      <c r="G250" s="46">
        <f t="shared" si="47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44"/>
        <v>0</v>
      </c>
      <c r="N250" s="17" t="s">
        <v>16</v>
      </c>
      <c r="O250" s="18"/>
      <c r="P250" s="23">
        <f t="shared" si="48"/>
        <v>0</v>
      </c>
      <c r="Q250" s="90"/>
      <c r="R250" s="43">
        <f t="shared" si="49"/>
        <v>0</v>
      </c>
    </row>
    <row r="251" spans="1:18" ht="25.5" x14ac:dyDescent="0.55000000000000004">
      <c r="A251" s="10"/>
      <c r="B251" s="10">
        <v>1200032</v>
      </c>
      <c r="C251" s="19" t="s">
        <v>1427</v>
      </c>
      <c r="D251" s="10" t="s">
        <v>564</v>
      </c>
      <c r="E251" s="64">
        <f>+'1'!J251</f>
        <v>7</v>
      </c>
      <c r="F251" s="71"/>
      <c r="G251" s="46">
        <f t="shared" si="47"/>
        <v>7</v>
      </c>
      <c r="H251" s="78">
        <v>0</v>
      </c>
      <c r="I251" s="76">
        <v>0</v>
      </c>
      <c r="J251" s="46">
        <f t="shared" si="43"/>
        <v>4</v>
      </c>
      <c r="K251" s="72">
        <v>3</v>
      </c>
      <c r="L251" s="20">
        <v>80</v>
      </c>
      <c r="M251" s="65">
        <f t="shared" si="44"/>
        <v>240</v>
      </c>
      <c r="N251" s="17" t="s">
        <v>16</v>
      </c>
      <c r="O251" s="18">
        <v>120</v>
      </c>
      <c r="P251" s="23">
        <f t="shared" si="48"/>
        <v>120</v>
      </c>
      <c r="Q251" s="90"/>
      <c r="R251" s="43">
        <f t="shared" si="49"/>
        <v>0</v>
      </c>
    </row>
    <row r="252" spans="1:18" ht="25.5" x14ac:dyDescent="0.55000000000000004">
      <c r="A252" s="10"/>
      <c r="B252" s="10"/>
      <c r="C252" s="19"/>
      <c r="D252" s="10"/>
      <c r="E252" s="64">
        <f>+'1'!J252</f>
        <v>0</v>
      </c>
      <c r="F252" s="71"/>
      <c r="G252" s="46">
        <f t="shared" si="47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44"/>
        <v>0</v>
      </c>
      <c r="N252" s="17" t="s">
        <v>16</v>
      </c>
      <c r="O252" s="18"/>
      <c r="P252" s="23">
        <f t="shared" si="48"/>
        <v>0</v>
      </c>
      <c r="Q252" s="90"/>
      <c r="R252" s="43">
        <f t="shared" si="49"/>
        <v>0</v>
      </c>
    </row>
    <row r="253" spans="1:18" ht="25.5" x14ac:dyDescent="0.55000000000000004">
      <c r="A253" s="10"/>
      <c r="B253" s="10"/>
      <c r="C253" s="19"/>
      <c r="D253" s="10"/>
      <c r="E253" s="64">
        <f>+'1'!J253</f>
        <v>0</v>
      </c>
      <c r="F253" s="71"/>
      <c r="G253" s="46">
        <f t="shared" si="47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si="44"/>
        <v>0</v>
      </c>
      <c r="N253" s="17" t="s">
        <v>16</v>
      </c>
      <c r="O253" s="18"/>
      <c r="P253" s="23">
        <f t="shared" si="48"/>
        <v>0</v>
      </c>
      <c r="Q253" s="90"/>
      <c r="R253" s="43">
        <f t="shared" si="49"/>
        <v>0</v>
      </c>
    </row>
    <row r="254" spans="1:18" ht="25.5" x14ac:dyDescent="0.55000000000000004">
      <c r="A254" s="10"/>
      <c r="B254" s="10"/>
      <c r="C254" s="19"/>
      <c r="D254" s="10"/>
      <c r="E254" s="64">
        <f>+'1'!J254</f>
        <v>0</v>
      </c>
      <c r="F254" s="71"/>
      <c r="G254" s="46">
        <f t="shared" si="47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44"/>
        <v>0</v>
      </c>
      <c r="N254" s="17" t="s">
        <v>16</v>
      </c>
      <c r="O254" s="18"/>
      <c r="P254" s="23">
        <f t="shared" si="48"/>
        <v>0</v>
      </c>
      <c r="Q254" s="90"/>
      <c r="R254" s="43">
        <f t="shared" si="49"/>
        <v>0</v>
      </c>
    </row>
    <row r="255" spans="1:18" ht="25.5" x14ac:dyDescent="0.55000000000000004">
      <c r="A255" s="10"/>
      <c r="B255" s="10"/>
      <c r="C255" s="19"/>
      <c r="D255" s="10"/>
      <c r="E255" s="64">
        <f>+'1'!J255</f>
        <v>0</v>
      </c>
      <c r="F255" s="71"/>
      <c r="G255" s="46">
        <f t="shared" si="47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44"/>
        <v>0</v>
      </c>
      <c r="N255" s="17"/>
      <c r="O255" s="18"/>
      <c r="P255" s="23">
        <f t="shared" si="48"/>
        <v>0</v>
      </c>
      <c r="Q255" s="90"/>
      <c r="R255" s="43">
        <f t="shared" si="49"/>
        <v>0</v>
      </c>
    </row>
    <row r="256" spans="1:18" ht="25.5" x14ac:dyDescent="0.55000000000000004">
      <c r="A256" s="10"/>
      <c r="B256" s="10"/>
      <c r="C256" s="19"/>
      <c r="D256" s="10"/>
      <c r="E256" s="64">
        <f>+'1'!J256</f>
        <v>0</v>
      </c>
      <c r="F256" s="71"/>
      <c r="G256" s="46">
        <f t="shared" si="47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44"/>
        <v>0</v>
      </c>
      <c r="N256" s="17"/>
      <c r="O256" s="18"/>
      <c r="P256" s="23">
        <f t="shared" si="48"/>
        <v>0</v>
      </c>
      <c r="Q256" s="90"/>
      <c r="R256" s="43">
        <f t="shared" si="49"/>
        <v>0</v>
      </c>
    </row>
    <row r="257" spans="1:19" ht="25.5" x14ac:dyDescent="0.55000000000000004">
      <c r="A257" s="10"/>
      <c r="B257" s="10"/>
      <c r="C257" s="19"/>
      <c r="D257" s="10"/>
      <c r="E257" s="64">
        <f>+'1'!J257</f>
        <v>0</v>
      </c>
      <c r="F257" s="71"/>
      <c r="G257" s="46">
        <f t="shared" si="47"/>
        <v>0</v>
      </c>
      <c r="H257" s="78"/>
      <c r="I257" s="76">
        <v>0</v>
      </c>
      <c r="J257" s="46">
        <f t="shared" si="43"/>
        <v>0</v>
      </c>
      <c r="K257" s="72"/>
      <c r="L257" s="20"/>
      <c r="M257" s="65">
        <f t="shared" si="44"/>
        <v>0</v>
      </c>
      <c r="N257" s="17"/>
      <c r="O257" s="18"/>
      <c r="P257" s="23">
        <f t="shared" si="48"/>
        <v>0</v>
      </c>
      <c r="Q257" s="90"/>
      <c r="R257" s="43">
        <f t="shared" si="49"/>
        <v>0</v>
      </c>
    </row>
    <row r="258" spans="1:19" ht="25.5" x14ac:dyDescent="0.55000000000000004">
      <c r="A258" s="10"/>
      <c r="B258" s="10"/>
      <c r="C258" s="19"/>
      <c r="D258" s="10"/>
      <c r="E258" s="64">
        <f>+'1'!J258</f>
        <v>0</v>
      </c>
      <c r="F258" s="71"/>
      <c r="G258" s="46">
        <f t="shared" si="47"/>
        <v>0</v>
      </c>
      <c r="H258" s="78"/>
      <c r="I258" s="76">
        <v>0</v>
      </c>
      <c r="J258" s="46">
        <f t="shared" si="43"/>
        <v>0</v>
      </c>
      <c r="K258" s="72"/>
      <c r="L258" s="20"/>
      <c r="M258" s="65">
        <f t="shared" si="44"/>
        <v>0</v>
      </c>
      <c r="N258" s="17"/>
      <c r="O258" s="18"/>
      <c r="P258" s="23">
        <f t="shared" si="48"/>
        <v>0</v>
      </c>
      <c r="Q258" s="90"/>
      <c r="R258" s="43"/>
    </row>
    <row r="259" spans="1:19" ht="25.5" x14ac:dyDescent="0.55000000000000004">
      <c r="A259" s="10"/>
      <c r="B259" s="10"/>
      <c r="C259" s="19"/>
      <c r="D259" s="10"/>
      <c r="E259" s="64">
        <f>+'1'!J259</f>
        <v>0</v>
      </c>
      <c r="F259" s="71"/>
      <c r="G259" s="46">
        <f t="shared" si="47"/>
        <v>0</v>
      </c>
      <c r="H259" s="78">
        <v>0</v>
      </c>
      <c r="I259" s="76">
        <v>0</v>
      </c>
      <c r="J259" s="46">
        <f t="shared" si="41"/>
        <v>0</v>
      </c>
      <c r="K259" s="72"/>
      <c r="L259" s="20"/>
      <c r="M259" s="65">
        <f t="shared" si="44"/>
        <v>0</v>
      </c>
      <c r="N259" s="17" t="s">
        <v>16</v>
      </c>
      <c r="O259" s="18"/>
      <c r="P259" s="23">
        <f t="shared" si="48"/>
        <v>0</v>
      </c>
      <c r="Q259" s="90"/>
      <c r="R259" s="43">
        <f t="shared" si="36"/>
        <v>0</v>
      </c>
    </row>
    <row r="260" spans="1:19" ht="24" customHeight="1" x14ac:dyDescent="0.55000000000000004">
      <c r="A260" s="10"/>
      <c r="B260" s="10"/>
      <c r="C260" s="19"/>
      <c r="D260" s="10"/>
      <c r="E260" s="64">
        <f>+'1'!J260</f>
        <v>0</v>
      </c>
      <c r="F260" s="71"/>
      <c r="G260" s="46">
        <f t="shared" si="47"/>
        <v>0</v>
      </c>
      <c r="H260" s="78">
        <v>0</v>
      </c>
      <c r="I260" s="76">
        <v>0</v>
      </c>
      <c r="J260" s="46">
        <f t="shared" si="41"/>
        <v>0</v>
      </c>
      <c r="K260" s="72"/>
      <c r="L260" s="20"/>
      <c r="M260" s="65">
        <f t="shared" si="44"/>
        <v>0</v>
      </c>
      <c r="N260" s="17" t="s">
        <v>16</v>
      </c>
      <c r="O260" s="18"/>
      <c r="P260" s="23">
        <f t="shared" si="48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>
        <f>+'1'!J261</f>
        <v>0</v>
      </c>
      <c r="F261" s="71"/>
      <c r="G261" s="46">
        <f t="shared" si="47"/>
        <v>0</v>
      </c>
      <c r="H261" s="78">
        <v>0</v>
      </c>
      <c r="I261" s="76">
        <v>0</v>
      </c>
      <c r="J261" s="46">
        <f t="shared" ref="J261" si="50">+G261-H261-K261-I261</f>
        <v>0</v>
      </c>
      <c r="K261" s="72"/>
      <c r="L261" s="20"/>
      <c r="M261" s="65">
        <f t="shared" si="44"/>
        <v>0</v>
      </c>
      <c r="N261" s="17" t="s">
        <v>16</v>
      </c>
      <c r="O261" s="18"/>
      <c r="P261" s="23">
        <f t="shared" si="48"/>
        <v>0</v>
      </c>
      <c r="Q261" s="90"/>
      <c r="R261" s="43">
        <f t="shared" ref="R261" si="51">+K261*Q261</f>
        <v>0</v>
      </c>
    </row>
    <row r="262" spans="1:19" ht="25.5" x14ac:dyDescent="0.55000000000000004">
      <c r="A262" s="10"/>
      <c r="B262" s="10"/>
      <c r="C262" s="19"/>
      <c r="D262" s="10"/>
      <c r="E262" s="64">
        <f>+'1'!J262</f>
        <v>0</v>
      </c>
      <c r="F262" s="71"/>
      <c r="G262" s="46">
        <f t="shared" si="47"/>
        <v>0</v>
      </c>
      <c r="H262" s="78">
        <v>0</v>
      </c>
      <c r="I262" s="76">
        <v>0</v>
      </c>
      <c r="J262" s="46">
        <f t="shared" si="41"/>
        <v>0</v>
      </c>
      <c r="K262" s="72"/>
      <c r="L262" s="20"/>
      <c r="M262" s="65">
        <f t="shared" si="4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>
        <f t="shared" si="47"/>
        <v>0</v>
      </c>
      <c r="H263" s="78">
        <v>0</v>
      </c>
      <c r="I263" s="76">
        <v>0</v>
      </c>
      <c r="J263" s="46">
        <f t="shared" si="41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/>
      <c r="F265" s="71"/>
      <c r="G265" s="46">
        <f t="shared" ref="G265" si="52">E265+F265</f>
        <v>0</v>
      </c>
      <c r="H265" s="78">
        <v>0</v>
      </c>
      <c r="I265" s="76">
        <v>0</v>
      </c>
      <c r="J265" s="46">
        <f t="shared" ref="J265" si="53">+G265-H265-K265-I265</f>
        <v>0</v>
      </c>
      <c r="K265" s="72"/>
      <c r="L265" s="20"/>
      <c r="M265" s="65">
        <f t="shared" ref="M265" si="54">+L265*K265</f>
        <v>0</v>
      </c>
      <c r="N265" s="17" t="s">
        <v>16</v>
      </c>
      <c r="O265" s="18"/>
      <c r="P265" s="23">
        <f t="shared" ref="P265" si="55">SUM(M265-O265)</f>
        <v>0</v>
      </c>
      <c r="Q265" s="90"/>
      <c r="R265" s="43">
        <f t="shared" ref="R265" si="56">+K265*Q265</f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40"/>
        <v>0</v>
      </c>
      <c r="H266" s="78">
        <v>0</v>
      </c>
      <c r="I266" s="76">
        <v>0</v>
      </c>
      <c r="J266" s="46">
        <f t="shared" si="41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4" customHeight="1" x14ac:dyDescent="0.55000000000000004">
      <c r="A267" s="10"/>
      <c r="B267" s="10"/>
      <c r="C267" s="19"/>
      <c r="D267" s="10"/>
      <c r="E267" s="64"/>
      <c r="F267" s="71"/>
      <c r="G267" s="46">
        <f t="shared" ref="G267" si="57">E267+F267</f>
        <v>0</v>
      </c>
      <c r="H267" s="78">
        <v>0</v>
      </c>
      <c r="I267" s="76">
        <v>0</v>
      </c>
      <c r="J267" s="46">
        <f t="shared" ref="J267" si="58">+G267-H267-K267-I267</f>
        <v>0</v>
      </c>
      <c r="K267" s="72"/>
      <c r="L267" s="20"/>
      <c r="M267" s="65">
        <f t="shared" ref="M267" si="59">+L267*K267</f>
        <v>0</v>
      </c>
      <c r="N267" s="17" t="s">
        <v>16</v>
      </c>
      <c r="O267" s="18"/>
      <c r="P267" s="23">
        <f t="shared" ref="P267" si="60">SUM(M267-O267)</f>
        <v>0</v>
      </c>
      <c r="Q267" s="90"/>
      <c r="R267" s="43">
        <f t="shared" ref="R267" si="61">+K267*Q267</f>
        <v>0</v>
      </c>
    </row>
    <row r="268" spans="1:19" ht="25.5" x14ac:dyDescent="0.55000000000000004">
      <c r="A268" s="1"/>
      <c r="E268" s="1"/>
      <c r="F268" s="1"/>
      <c r="G268" s="24"/>
      <c r="H268" s="25"/>
      <c r="I268" s="25"/>
      <c r="J268" s="24"/>
      <c r="K268" s="24"/>
      <c r="L268" s="26"/>
      <c r="M268" s="28"/>
      <c r="N268" s="27"/>
      <c r="O268" s="18">
        <v>0</v>
      </c>
      <c r="P268" s="74" t="s">
        <v>213</v>
      </c>
      <c r="Q268" s="91"/>
      <c r="R268" s="75">
        <f>SUM(R5:R267)</f>
        <v>995.0899999999998</v>
      </c>
      <c r="S268" s="75"/>
    </row>
    <row r="269" spans="1:19" ht="25.5" customHeight="1" x14ac:dyDescent="0.5">
      <c r="A269" s="1"/>
      <c r="E269" s="1"/>
      <c r="F269" s="1"/>
      <c r="G269" s="24"/>
      <c r="H269" s="25"/>
      <c r="I269" s="25"/>
      <c r="J269" s="24"/>
      <c r="K269" s="172" t="s">
        <v>212</v>
      </c>
      <c r="L269" s="173"/>
      <c r="M269" s="30">
        <f>+O268</f>
        <v>0</v>
      </c>
      <c r="N269" s="27"/>
      <c r="O269" s="29"/>
    </row>
    <row r="270" spans="1:19" ht="25.5" x14ac:dyDescent="0.55000000000000004">
      <c r="A270" s="1"/>
      <c r="E270" s="1"/>
      <c r="F270" s="1"/>
      <c r="G270" s="31"/>
      <c r="J270" s="31"/>
      <c r="K270" s="32"/>
      <c r="L270" s="95" t="s">
        <v>202</v>
      </c>
      <c r="M270" s="95"/>
      <c r="N270" s="33">
        <f>SUM(M5:M269)</f>
        <v>2930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203</v>
      </c>
      <c r="M271" s="35"/>
      <c r="N271" s="36"/>
    </row>
    <row r="272" spans="1:19" ht="25.5" x14ac:dyDescent="0.55000000000000004">
      <c r="A272" s="1"/>
      <c r="E272" s="1"/>
      <c r="F272" s="1"/>
      <c r="G272" s="31"/>
      <c r="J272" s="31"/>
      <c r="L272" s="34" t="s">
        <v>204</v>
      </c>
      <c r="M272" s="35"/>
      <c r="N272" s="36">
        <f>SUM(O272:AF272)</f>
        <v>1250</v>
      </c>
      <c r="O272" s="2">
        <v>1250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205</v>
      </c>
      <c r="M273" s="35"/>
      <c r="N273" s="36">
        <v>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206</v>
      </c>
      <c r="M274" s="35"/>
      <c r="N274" s="36"/>
    </row>
    <row r="275" spans="1:14" ht="25.5" x14ac:dyDescent="0.55000000000000004">
      <c r="A275" s="1"/>
      <c r="E275" s="1"/>
      <c r="F275" s="1"/>
      <c r="G275" s="31"/>
      <c r="J275" s="31"/>
      <c r="L275" s="34" t="s">
        <v>207</v>
      </c>
      <c r="M275" s="35"/>
      <c r="N275" s="37">
        <f>SUM(O5:O268)</f>
        <v>270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208</v>
      </c>
      <c r="M276" s="35"/>
      <c r="N276" s="33">
        <f>N270-N271-N272-N274-N275</f>
        <v>1410</v>
      </c>
    </row>
    <row r="277" spans="1:14" ht="25.5" x14ac:dyDescent="0.55000000000000004">
      <c r="A277" s="1"/>
      <c r="E277" s="1"/>
      <c r="F277" s="1"/>
      <c r="G277" s="31"/>
      <c r="J277" s="31"/>
      <c r="L277" s="34" t="s">
        <v>209</v>
      </c>
      <c r="M277" s="35"/>
      <c r="N277" s="37">
        <v>1410</v>
      </c>
    </row>
    <row r="278" spans="1:14" ht="25.5" x14ac:dyDescent="0.55000000000000004">
      <c r="A278" s="1"/>
      <c r="E278" s="1"/>
      <c r="F278" s="1"/>
      <c r="G278" s="31"/>
      <c r="J278" s="31"/>
      <c r="L278" s="34" t="s">
        <v>210</v>
      </c>
      <c r="M278" s="35"/>
      <c r="N278" s="33">
        <f>+N277-N276</f>
        <v>0</v>
      </c>
    </row>
    <row r="279" spans="1:14" ht="25.5" x14ac:dyDescent="0.55000000000000004">
      <c r="E279" s="1"/>
      <c r="F279" s="1"/>
      <c r="J279" s="2"/>
      <c r="L279" s="34" t="s">
        <v>211</v>
      </c>
      <c r="M279" s="35"/>
      <c r="N279" s="33">
        <f>+N277-N276</f>
        <v>0</v>
      </c>
    </row>
    <row r="280" spans="1:14" x14ac:dyDescent="0.5">
      <c r="J280" s="2"/>
      <c r="L280" s="2"/>
    </row>
    <row r="281" spans="1:14" ht="25.5" x14ac:dyDescent="0.55000000000000004">
      <c r="J281" s="2"/>
      <c r="L281" s="73" t="s">
        <v>272</v>
      </c>
      <c r="M281" s="2" t="s">
        <v>307</v>
      </c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</sheetData>
  <autoFilter ref="A1:S279" xr:uid="{A8659A1D-7742-48A0-A8EC-0F2280F9B025}"/>
  <mergeCells count="16">
    <mergeCell ref="Q3:Q4"/>
    <mergeCell ref="R3:R4"/>
    <mergeCell ref="K269:L269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 filterMode="1">
    <tabColor rgb="FFFFCCFF"/>
  </sheetPr>
  <dimension ref="A1:S355"/>
  <sheetViews>
    <sheetView zoomScale="70" zoomScaleNormal="70" workbookViewId="0">
      <pane xSplit="10" ySplit="4" topLeftCell="K256" activePane="bottomRight" state="frozen"/>
      <selection activeCell="B253" sqref="B253"/>
      <selection pane="topRight" activeCell="B253" sqref="B253"/>
      <selection pane="bottomLeft" activeCell="B253" sqref="B253"/>
      <selection pane="bottomRight" activeCell="B253" sqref="B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15</v>
      </c>
      <c r="F6" s="71"/>
      <c r="G6" s="46">
        <f t="shared" si="0"/>
        <v>15</v>
      </c>
      <c r="H6" s="78">
        <v>0</v>
      </c>
      <c r="I6" s="76">
        <v>0</v>
      </c>
      <c r="J6" s="46">
        <f t="shared" si="1"/>
        <v>15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11</v>
      </c>
      <c r="F25" s="71"/>
      <c r="G25" s="46">
        <f t="shared" si="0"/>
        <v>11</v>
      </c>
      <c r="H25" s="78">
        <v>0</v>
      </c>
      <c r="I25" s="76">
        <v>0</v>
      </c>
      <c r="J25" s="46">
        <f t="shared" si="1"/>
        <v>9</v>
      </c>
      <c r="K25" s="72">
        <v>2</v>
      </c>
      <c r="L25" s="15">
        <v>100</v>
      </c>
      <c r="M25" s="65">
        <f t="shared" si="2"/>
        <v>200</v>
      </c>
      <c r="N25" s="17" t="s">
        <v>16</v>
      </c>
      <c r="O25" s="18"/>
      <c r="P25" s="120">
        <f t="shared" si="3"/>
        <v>200</v>
      </c>
      <c r="Q25" s="90">
        <v>39.770000000000003</v>
      </c>
      <c r="R25" s="43">
        <f t="shared" si="4"/>
        <v>79.540000000000006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9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0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0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2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0">
        <f t="shared" si="3"/>
        <v>100</v>
      </c>
      <c r="Q46" s="119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0">
        <f>SUM(M48-O48)</f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0">
        <f>SUM(M49-O49)</f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0">
        <f>SUM(M53-O53)</f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1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/>
      <c r="P64" s="120">
        <f t="shared" si="3"/>
        <v>100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0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20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44</v>
      </c>
      <c r="F112" s="71"/>
      <c r="G112" s="46">
        <f t="shared" si="23"/>
        <v>44</v>
      </c>
      <c r="H112" s="78">
        <v>0</v>
      </c>
      <c r="I112" s="76">
        <v>0</v>
      </c>
      <c r="J112" s="46">
        <f t="shared" si="24"/>
        <v>41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0">
        <f>SUM(M112-O112)</f>
        <v>300</v>
      </c>
      <c r="Q112" s="119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10</v>
      </c>
      <c r="F125" s="71"/>
      <c r="G125" s="46">
        <f t="shared" si="23"/>
        <v>10</v>
      </c>
      <c r="H125" s="78">
        <v>0</v>
      </c>
      <c r="I125" s="76">
        <v>0</v>
      </c>
      <c r="J125" s="46">
        <f t="shared" si="24"/>
        <v>7</v>
      </c>
      <c r="K125" s="72">
        <v>3</v>
      </c>
      <c r="L125" s="22">
        <v>50</v>
      </c>
      <c r="M125" s="65">
        <f t="shared" si="7"/>
        <v>150</v>
      </c>
      <c r="N125" s="17" t="s">
        <v>16</v>
      </c>
      <c r="O125" s="18"/>
      <c r="P125" s="120">
        <f t="shared" si="8"/>
        <v>150</v>
      </c>
      <c r="Q125" s="90">
        <v>33</v>
      </c>
      <c r="R125" s="43">
        <f t="shared" si="9"/>
        <v>99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7</v>
      </c>
      <c r="F126" s="71"/>
      <c r="G126" s="46">
        <f t="shared" si="23"/>
        <v>7</v>
      </c>
      <c r="H126" s="78">
        <v>0</v>
      </c>
      <c r="I126" s="76">
        <v>0</v>
      </c>
      <c r="J126" s="46">
        <f t="shared" si="24"/>
        <v>2</v>
      </c>
      <c r="K126" s="72">
        <v>5</v>
      </c>
      <c r="L126" s="22">
        <v>100</v>
      </c>
      <c r="M126" s="65">
        <f t="shared" si="7"/>
        <v>500</v>
      </c>
      <c r="N126" s="17" t="s">
        <v>16</v>
      </c>
      <c r="O126" s="18"/>
      <c r="P126" s="120">
        <f t="shared" si="8"/>
        <v>500</v>
      </c>
      <c r="Q126" s="90">
        <v>68</v>
      </c>
      <c r="R126" s="43">
        <f t="shared" si="9"/>
        <v>340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32</v>
      </c>
      <c r="F127" s="71"/>
      <c r="G127" s="46">
        <f t="shared" si="23"/>
        <v>32</v>
      </c>
      <c r="H127" s="78">
        <v>0</v>
      </c>
      <c r="I127" s="76">
        <v>0</v>
      </c>
      <c r="J127" s="46">
        <f t="shared" si="24"/>
        <v>18</v>
      </c>
      <c r="K127" s="72">
        <v>14</v>
      </c>
      <c r="L127" s="22">
        <v>25</v>
      </c>
      <c r="M127" s="65">
        <f t="shared" si="7"/>
        <v>350</v>
      </c>
      <c r="N127" s="17" t="s">
        <v>16</v>
      </c>
      <c r="O127" s="18">
        <v>50</v>
      </c>
      <c r="P127" s="120">
        <f t="shared" si="8"/>
        <v>300</v>
      </c>
      <c r="Q127" s="90">
        <v>13.67</v>
      </c>
      <c r="R127" s="43">
        <f t="shared" si="9"/>
        <v>191.38</v>
      </c>
    </row>
    <row r="128" spans="1:18" ht="25.5" hidden="1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32</v>
      </c>
      <c r="F128" s="71"/>
      <c r="G128" s="46">
        <f t="shared" si="23"/>
        <v>32</v>
      </c>
      <c r="H128" s="78">
        <v>0</v>
      </c>
      <c r="I128" s="76">
        <v>0</v>
      </c>
      <c r="J128" s="46">
        <f t="shared" si="24"/>
        <v>14</v>
      </c>
      <c r="K128" s="72">
        <v>18</v>
      </c>
      <c r="L128" s="22">
        <v>25</v>
      </c>
      <c r="M128" s="65">
        <f t="shared" si="7"/>
        <v>450</v>
      </c>
      <c r="N128" s="17" t="s">
        <v>16</v>
      </c>
      <c r="O128" s="18">
        <v>90</v>
      </c>
      <c r="P128" s="120">
        <f t="shared" si="8"/>
        <v>360</v>
      </c>
      <c r="Q128" s="90">
        <v>11.48</v>
      </c>
      <c r="R128" s="43">
        <f t="shared" si="9"/>
        <v>206.64000000000001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12</v>
      </c>
      <c r="F175" s="71"/>
      <c r="G175" s="46">
        <f t="shared" si="30"/>
        <v>12</v>
      </c>
      <c r="H175" s="78">
        <v>1</v>
      </c>
      <c r="I175" s="76">
        <v>0</v>
      </c>
      <c r="J175" s="46">
        <f t="shared" si="31"/>
        <v>9</v>
      </c>
      <c r="K175" s="72">
        <v>2</v>
      </c>
      <c r="L175" s="15">
        <v>50</v>
      </c>
      <c r="M175" s="65">
        <f>+L175*K175</f>
        <v>100</v>
      </c>
      <c r="N175" s="17" t="s">
        <v>1428</v>
      </c>
      <c r="O175" s="18">
        <v>25</v>
      </c>
      <c r="P175" s="120">
        <f>SUM(M175-O175)</f>
        <v>75</v>
      </c>
      <c r="Q175" s="119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7" si="34">+L177*K177</f>
        <v>0</v>
      </c>
      <c r="N177" s="17" t="s">
        <v>16</v>
      </c>
      <c r="O177" s="18"/>
      <c r="P177" s="23">
        <f t="shared" ref="P177:P267" si="35">SUM(M177-O177)</f>
        <v>0</v>
      </c>
      <c r="Q177" s="90"/>
      <c r="R177" s="43">
        <f t="shared" ref="R177:R267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5</v>
      </c>
      <c r="F178" s="71"/>
      <c r="G178" s="46">
        <f t="shared" si="30"/>
        <v>5</v>
      </c>
      <c r="H178" s="78">
        <v>0</v>
      </c>
      <c r="I178" s="76">
        <v>0</v>
      </c>
      <c r="J178" s="46">
        <f t="shared" si="31"/>
        <v>5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12</v>
      </c>
      <c r="F180" s="71"/>
      <c r="G180" s="46">
        <f t="shared" si="30"/>
        <v>12</v>
      </c>
      <c r="H180" s="78">
        <v>0</v>
      </c>
      <c r="I180" s="76">
        <v>0</v>
      </c>
      <c r="J180" s="46">
        <f t="shared" si="31"/>
        <v>10</v>
      </c>
      <c r="K180" s="72">
        <v>2</v>
      </c>
      <c r="L180" s="20">
        <v>35</v>
      </c>
      <c r="M180" s="65">
        <f t="shared" si="34"/>
        <v>70</v>
      </c>
      <c r="N180" s="17" t="s">
        <v>16</v>
      </c>
      <c r="O180" s="18">
        <v>35</v>
      </c>
      <c r="P180" s="120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10</v>
      </c>
      <c r="F185" s="71"/>
      <c r="G185" s="46">
        <f t="shared" si="30"/>
        <v>10</v>
      </c>
      <c r="H185" s="78">
        <v>0</v>
      </c>
      <c r="I185" s="76">
        <v>0</v>
      </c>
      <c r="J185" s="46">
        <f t="shared" si="31"/>
        <v>8</v>
      </c>
      <c r="K185" s="72">
        <v>2</v>
      </c>
      <c r="L185" s="20">
        <v>80</v>
      </c>
      <c r="M185" s="65">
        <f t="shared" si="34"/>
        <v>160</v>
      </c>
      <c r="N185" s="17" t="s">
        <v>16</v>
      </c>
      <c r="O185" s="18"/>
      <c r="P185" s="120">
        <f t="shared" si="35"/>
        <v>160</v>
      </c>
      <c r="Q185" s="90">
        <v>63</v>
      </c>
      <c r="R185" s="43">
        <f t="shared" si="36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22</v>
      </c>
      <c r="F193" s="71"/>
      <c r="G193" s="46">
        <f t="shared" si="30"/>
        <v>22</v>
      </c>
      <c r="H193" s="78">
        <v>0</v>
      </c>
      <c r="I193" s="76">
        <v>0</v>
      </c>
      <c r="J193" s="46">
        <f t="shared" si="31"/>
        <v>22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14</v>
      </c>
      <c r="F194" s="71"/>
      <c r="G194" s="46">
        <f t="shared" si="30"/>
        <v>14</v>
      </c>
      <c r="H194" s="78">
        <v>0</v>
      </c>
      <c r="I194" s="76">
        <v>0</v>
      </c>
      <c r="J194" s="46">
        <f t="shared" si="31"/>
        <v>13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0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149</v>
      </c>
      <c r="F205" s="71"/>
      <c r="G205" s="46">
        <f t="shared" si="30"/>
        <v>149</v>
      </c>
      <c r="H205" s="78">
        <v>0</v>
      </c>
      <c r="I205" s="76">
        <v>0</v>
      </c>
      <c r="J205" s="46">
        <f t="shared" si="31"/>
        <v>146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20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17</v>
      </c>
      <c r="F208" s="71"/>
      <c r="G208" s="46">
        <f t="shared" si="30"/>
        <v>17</v>
      </c>
      <c r="H208" s="78">
        <v>0</v>
      </c>
      <c r="I208" s="76">
        <v>0</v>
      </c>
      <c r="J208" s="46">
        <f t="shared" si="31"/>
        <v>16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0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67" si="40">E231+F231</f>
        <v>0</v>
      </c>
      <c r="H231" s="78">
        <v>0</v>
      </c>
      <c r="I231" s="76">
        <v>0</v>
      </c>
      <c r="J231" s="46">
        <f t="shared" ref="J231:J267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65" si="42">E235+F235</f>
        <v>0</v>
      </c>
      <c r="H235" s="78">
        <v>0</v>
      </c>
      <c r="I235" s="76">
        <v>0</v>
      </c>
      <c r="J235" s="46">
        <f t="shared" ref="J235:J264" si="43">+G235-H235-K235-I235</f>
        <v>0</v>
      </c>
      <c r="K235" s="72"/>
      <c r="L235" s="20">
        <v>100</v>
      </c>
      <c r="M235" s="65">
        <f t="shared" ref="M235:M264" si="44">+L235*K235</f>
        <v>0</v>
      </c>
      <c r="N235" s="17" t="s">
        <v>16</v>
      </c>
      <c r="O235" s="18"/>
      <c r="P235" s="23">
        <f t="shared" ref="P235:P242" si="45">SUM(M235-O235)</f>
        <v>0</v>
      </c>
      <c r="Q235" s="90"/>
      <c r="R235" s="43">
        <f t="shared" ref="R235:R242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65" si="48">SUM(M243-O243)</f>
        <v>0</v>
      </c>
      <c r="Q243" s="90"/>
      <c r="R243" s="43">
        <f t="shared" ref="R243:R265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8"/>
        <v>0</v>
      </c>
      <c r="Q247" s="90"/>
      <c r="R247" s="43">
        <f t="shared" si="49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44"/>
        <v>0</v>
      </c>
      <c r="N248" s="17" t="s">
        <v>16</v>
      </c>
      <c r="O248" s="18"/>
      <c r="P248" s="23">
        <f t="shared" si="48"/>
        <v>0</v>
      </c>
      <c r="Q248" s="90"/>
      <c r="R248" s="43">
        <f t="shared" si="49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44"/>
        <v>0</v>
      </c>
      <c r="N249" s="17" t="s">
        <v>16</v>
      </c>
      <c r="O249" s="18"/>
      <c r="P249" s="23">
        <f t="shared" si="48"/>
        <v>0</v>
      </c>
      <c r="Q249" s="90"/>
      <c r="R249" s="43">
        <f t="shared" si="49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44"/>
        <v>0</v>
      </c>
      <c r="N250" s="17" t="s">
        <v>16</v>
      </c>
      <c r="O250" s="18"/>
      <c r="P250" s="23">
        <f t="shared" si="48"/>
        <v>0</v>
      </c>
      <c r="Q250" s="90"/>
      <c r="R250" s="43">
        <f t="shared" si="49"/>
        <v>0</v>
      </c>
    </row>
    <row r="251" spans="1:18" ht="25.5" x14ac:dyDescent="0.55000000000000004">
      <c r="A251" s="10"/>
      <c r="B251" s="10">
        <v>1200032</v>
      </c>
      <c r="C251" s="19" t="s">
        <v>1427</v>
      </c>
      <c r="D251" s="10" t="s">
        <v>564</v>
      </c>
      <c r="E251" s="64">
        <f>+'2'!J251</f>
        <v>4</v>
      </c>
      <c r="F251" s="71"/>
      <c r="G251" s="46">
        <f t="shared" si="42"/>
        <v>4</v>
      </c>
      <c r="H251" s="78">
        <v>0</v>
      </c>
      <c r="I251" s="76">
        <v>0</v>
      </c>
      <c r="J251" s="46">
        <f t="shared" si="43"/>
        <v>2</v>
      </c>
      <c r="K251" s="72">
        <v>2</v>
      </c>
      <c r="L251" s="20">
        <v>80</v>
      </c>
      <c r="M251" s="65">
        <f t="shared" si="44"/>
        <v>160</v>
      </c>
      <c r="N251" s="17" t="s">
        <v>1428</v>
      </c>
      <c r="O251" s="18">
        <v>80</v>
      </c>
      <c r="P251" s="120">
        <f t="shared" si="48"/>
        <v>80</v>
      </c>
      <c r="Q251" s="90"/>
      <c r="R251" s="43">
        <f t="shared" si="49"/>
        <v>0</v>
      </c>
    </row>
    <row r="252" spans="1:18" ht="25.5" x14ac:dyDescent="0.55000000000000004">
      <c r="A252" s="10"/>
      <c r="B252" s="10"/>
      <c r="C252" s="19"/>
      <c r="D252" s="10"/>
      <c r="E252" s="64">
        <f>+'2'!J252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44"/>
        <v>0</v>
      </c>
      <c r="N252" s="17" t="s">
        <v>16</v>
      </c>
      <c r="O252" s="18"/>
      <c r="P252" s="23">
        <f t="shared" si="48"/>
        <v>0</v>
      </c>
      <c r="Q252" s="90"/>
      <c r="R252" s="43">
        <f t="shared" si="49"/>
        <v>0</v>
      </c>
    </row>
    <row r="253" spans="1:18" ht="25.5" x14ac:dyDescent="0.55000000000000004">
      <c r="A253" s="10"/>
      <c r="B253" s="10"/>
      <c r="C253" s="19"/>
      <c r="D253" s="10"/>
      <c r="E253" s="64">
        <f>+'2'!J253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si="44"/>
        <v>0</v>
      </c>
      <c r="N253" s="17" t="s">
        <v>16</v>
      </c>
      <c r="O253" s="18"/>
      <c r="P253" s="23">
        <f t="shared" si="48"/>
        <v>0</v>
      </c>
      <c r="Q253" s="90"/>
      <c r="R253" s="43">
        <f t="shared" si="49"/>
        <v>0</v>
      </c>
    </row>
    <row r="254" spans="1:18" ht="25.5" x14ac:dyDescent="0.55000000000000004">
      <c r="A254" s="10"/>
      <c r="B254" s="10"/>
      <c r="C254" s="19"/>
      <c r="D254" s="10"/>
      <c r="E254" s="64">
        <f>+'2'!J254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44"/>
        <v>0</v>
      </c>
      <c r="N254" s="17"/>
      <c r="O254" s="18"/>
      <c r="P254" s="23">
        <f t="shared" si="48"/>
        <v>0</v>
      </c>
      <c r="Q254" s="90"/>
      <c r="R254" s="43">
        <f t="shared" si="49"/>
        <v>0</v>
      </c>
    </row>
    <row r="255" spans="1:18" ht="25.5" x14ac:dyDescent="0.55000000000000004">
      <c r="A255" s="10"/>
      <c r="B255" s="10"/>
      <c r="C255" s="19"/>
      <c r="D255" s="10"/>
      <c r="E255" s="64">
        <f>+'2'!J255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44"/>
        <v>0</v>
      </c>
      <c r="N255" s="17"/>
      <c r="O255" s="18"/>
      <c r="P255" s="23">
        <f t="shared" si="48"/>
        <v>0</v>
      </c>
      <c r="Q255" s="90"/>
      <c r="R255" s="43">
        <f t="shared" si="49"/>
        <v>0</v>
      </c>
    </row>
    <row r="256" spans="1:18" ht="25.5" x14ac:dyDescent="0.55000000000000004">
      <c r="A256" s="10"/>
      <c r="B256" s="10"/>
      <c r="C256" s="19"/>
      <c r="D256" s="10"/>
      <c r="E256" s="64">
        <f>+'2'!J256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44"/>
        <v>0</v>
      </c>
      <c r="N256" s="17"/>
      <c r="O256" s="18"/>
      <c r="P256" s="23">
        <f t="shared" si="48"/>
        <v>0</v>
      </c>
      <c r="Q256" s="90"/>
      <c r="R256" s="43">
        <f t="shared" si="49"/>
        <v>0</v>
      </c>
    </row>
    <row r="257" spans="1:19" ht="25.5" x14ac:dyDescent="0.55000000000000004">
      <c r="A257" s="10"/>
      <c r="B257" s="10"/>
      <c r="C257" s="19"/>
      <c r="D257" s="10"/>
      <c r="E257" s="64">
        <f>+'2'!J257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44"/>
        <v>0</v>
      </c>
      <c r="N257" s="17"/>
      <c r="O257" s="18"/>
      <c r="P257" s="23">
        <f t="shared" si="48"/>
        <v>0</v>
      </c>
      <c r="Q257" s="90"/>
      <c r="R257" s="43">
        <f t="shared" si="49"/>
        <v>0</v>
      </c>
    </row>
    <row r="258" spans="1:19" ht="25.5" x14ac:dyDescent="0.55000000000000004">
      <c r="A258" s="10"/>
      <c r="B258" s="10"/>
      <c r="C258" s="19"/>
      <c r="D258" s="10"/>
      <c r="E258" s="64">
        <f>+'2'!J258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44"/>
        <v>0</v>
      </c>
      <c r="N258" s="17"/>
      <c r="O258" s="18"/>
      <c r="P258" s="23">
        <f t="shared" si="48"/>
        <v>0</v>
      </c>
      <c r="Q258" s="90"/>
      <c r="R258" s="43">
        <f t="shared" si="49"/>
        <v>0</v>
      </c>
    </row>
    <row r="259" spans="1:19" ht="25.5" x14ac:dyDescent="0.55000000000000004">
      <c r="A259" s="10"/>
      <c r="B259" s="10"/>
      <c r="C259" s="19"/>
      <c r="D259" s="10"/>
      <c r="E259" s="64">
        <f>+'2'!J259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44"/>
        <v>0</v>
      </c>
      <c r="N259" s="17"/>
      <c r="O259" s="18"/>
      <c r="P259" s="23">
        <f t="shared" si="48"/>
        <v>0</v>
      </c>
      <c r="Q259" s="90"/>
      <c r="R259" s="43">
        <f t="shared" si="49"/>
        <v>0</v>
      </c>
    </row>
    <row r="260" spans="1:19" ht="25.5" x14ac:dyDescent="0.55000000000000004">
      <c r="A260" s="10"/>
      <c r="B260" s="10"/>
      <c r="C260" s="19"/>
      <c r="D260" s="10"/>
      <c r="E260" s="64">
        <f>+'2'!J260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44"/>
        <v>0</v>
      </c>
      <c r="N260" s="17" t="s">
        <v>16</v>
      </c>
      <c r="O260" s="18"/>
      <c r="P260" s="23">
        <f t="shared" si="48"/>
        <v>0</v>
      </c>
      <c r="Q260" s="90"/>
      <c r="R260" s="43">
        <f t="shared" si="49"/>
        <v>0</v>
      </c>
    </row>
    <row r="261" spans="1:19" ht="24" customHeight="1" x14ac:dyDescent="0.55000000000000004">
      <c r="A261" s="10"/>
      <c r="B261" s="10"/>
      <c r="C261" s="19"/>
      <c r="D261" s="10"/>
      <c r="E261" s="64">
        <f>+'2'!J261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44"/>
        <v>0</v>
      </c>
      <c r="N261" s="17" t="s">
        <v>16</v>
      </c>
      <c r="O261" s="18"/>
      <c r="P261" s="23">
        <f t="shared" si="48"/>
        <v>0</v>
      </c>
      <c r="Q261" s="90"/>
      <c r="R261" s="43">
        <f t="shared" si="49"/>
        <v>0</v>
      </c>
    </row>
    <row r="262" spans="1:19" ht="25.5" x14ac:dyDescent="0.55000000000000004">
      <c r="A262" s="10"/>
      <c r="B262" s="10"/>
      <c r="C262" s="19"/>
      <c r="D262" s="10"/>
      <c r="E262" s="64">
        <f>+'2'!J262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44"/>
        <v>0</v>
      </c>
      <c r="N262" s="17" t="s">
        <v>16</v>
      </c>
      <c r="O262" s="18"/>
      <c r="P262" s="23">
        <f t="shared" si="48"/>
        <v>0</v>
      </c>
      <c r="Q262" s="90"/>
      <c r="R262" s="43">
        <f t="shared" si="49"/>
        <v>0</v>
      </c>
    </row>
    <row r="263" spans="1:19" ht="25.5" x14ac:dyDescent="0.55000000000000004">
      <c r="A263" s="10"/>
      <c r="B263" s="10"/>
      <c r="C263" s="19"/>
      <c r="D263" s="10"/>
      <c r="E263" s="64">
        <f>+'2'!J263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44"/>
        <v>0</v>
      </c>
      <c r="N263" s="17" t="s">
        <v>16</v>
      </c>
      <c r="O263" s="18"/>
      <c r="P263" s="23">
        <f t="shared" si="48"/>
        <v>0</v>
      </c>
      <c r="Q263" s="90"/>
      <c r="R263" s="43">
        <f t="shared" si="49"/>
        <v>0</v>
      </c>
    </row>
    <row r="264" spans="1:19" ht="25.5" x14ac:dyDescent="0.55000000000000004">
      <c r="A264" s="10"/>
      <c r="B264" s="10"/>
      <c r="C264" s="19"/>
      <c r="D264" s="10"/>
      <c r="E264" s="64">
        <f>+'2'!J264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44"/>
        <v>0</v>
      </c>
      <c r="N264" s="17" t="s">
        <v>16</v>
      </c>
      <c r="O264" s="18"/>
      <c r="P264" s="23">
        <f t="shared" si="48"/>
        <v>0</v>
      </c>
      <c r="Q264" s="90"/>
      <c r="R264" s="43">
        <f t="shared" si="49"/>
        <v>0</v>
      </c>
    </row>
    <row r="265" spans="1:19" ht="25.5" x14ac:dyDescent="0.55000000000000004">
      <c r="A265" s="10"/>
      <c r="B265" s="10"/>
      <c r="C265" s="19"/>
      <c r="D265" s="10"/>
      <c r="E265" s="64">
        <f>+'2'!J265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41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48"/>
        <v>0</v>
      </c>
      <c r="Q265" s="90"/>
      <c r="R265" s="43">
        <f t="shared" si="49"/>
        <v>0</v>
      </c>
    </row>
    <row r="266" spans="1:19" ht="25.5" x14ac:dyDescent="0.55000000000000004">
      <c r="A266" s="10"/>
      <c r="B266" s="10"/>
      <c r="C266" s="19"/>
      <c r="D266" s="10"/>
      <c r="E266" s="64">
        <f>+'2'!J266</f>
        <v>0</v>
      </c>
      <c r="F266" s="71"/>
      <c r="G266" s="46">
        <f t="shared" ref="G266" si="50">E266+F266</f>
        <v>0</v>
      </c>
      <c r="H266" s="78">
        <v>0</v>
      </c>
      <c r="I266" s="76">
        <v>0</v>
      </c>
      <c r="J266" s="46">
        <f t="shared" ref="J266" si="51">+G266-H266-K266-I266</f>
        <v>0</v>
      </c>
      <c r="K266" s="72"/>
      <c r="L266" s="20"/>
      <c r="M266" s="65">
        <f t="shared" ref="M266" si="52">+L266*K266</f>
        <v>0</v>
      </c>
      <c r="N266" s="17" t="s">
        <v>16</v>
      </c>
      <c r="O266" s="18"/>
      <c r="P266" s="23">
        <f t="shared" ref="P266" si="53">SUM(M266-O266)</f>
        <v>0</v>
      </c>
      <c r="Q266" s="90"/>
      <c r="R266" s="43">
        <f t="shared" ref="R266" si="54">+K266*Q266</f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40"/>
        <v>0</v>
      </c>
      <c r="H267" s="78">
        <v>0</v>
      </c>
      <c r="I267" s="76">
        <v>0</v>
      </c>
      <c r="J267" s="46">
        <f t="shared" si="41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55">E268+F268</f>
        <v>0</v>
      </c>
      <c r="H268" s="78">
        <v>0</v>
      </c>
      <c r="I268" s="76">
        <v>0</v>
      </c>
      <c r="J268" s="46">
        <f t="shared" ref="J268" si="56">+G268-H268-K268-I268</f>
        <v>0</v>
      </c>
      <c r="K268" s="72"/>
      <c r="L268" s="20"/>
      <c r="M268" s="65">
        <f t="shared" ref="M268" si="57">+L268*K268</f>
        <v>0</v>
      </c>
      <c r="N268" s="17" t="s">
        <v>16</v>
      </c>
      <c r="O268" s="18"/>
      <c r="P268" s="23">
        <f t="shared" ref="P268" si="58">SUM(M268-O268)</f>
        <v>0</v>
      </c>
      <c r="Q268" s="90"/>
      <c r="R268" s="43">
        <f t="shared" ref="R268" si="59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1613.02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72" t="s">
        <v>212</v>
      </c>
      <c r="L270" s="173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34" t="s">
        <v>202</v>
      </c>
      <c r="M271" s="35"/>
      <c r="N271" s="33">
        <f>SUM(M5:M270)</f>
        <v>3355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14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280</v>
      </c>
    </row>
    <row r="277" spans="1:14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3075</v>
      </c>
    </row>
    <row r="278" spans="1:14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3075</v>
      </c>
    </row>
    <row r="279" spans="1:14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</row>
    <row r="280" spans="1:14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</row>
    <row r="281" spans="1:14" x14ac:dyDescent="0.5">
      <c r="J281" s="2"/>
      <c r="L281" s="2"/>
    </row>
    <row r="282" spans="1:14" ht="25.5" x14ac:dyDescent="0.55000000000000004">
      <c r="J282" s="2"/>
      <c r="L282" s="73" t="s">
        <v>272</v>
      </c>
      <c r="M282" s="2" t="s">
        <v>307</v>
      </c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>
    <filterColumn colId="15">
      <filters blank="1">
        <filter val="-"/>
        <filter val="100.00"/>
        <filter val="120.00"/>
        <filter val="150.00"/>
        <filter val="160.00"/>
        <filter val="165.00"/>
        <filter val="200.00"/>
        <filter val="300.00"/>
        <filter val="35.00"/>
        <filter val="50.00"/>
        <filter val="500.00"/>
        <filter val="75.00"/>
        <filter val="80.00"/>
        <filter val="ส่วนลดสินค้า SALE"/>
      </filters>
    </filterColumn>
  </autoFilter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54"/>
  <sheetViews>
    <sheetView zoomScale="70" zoomScaleNormal="70" workbookViewId="0">
      <pane xSplit="10" ySplit="4" topLeftCell="K43" activePane="bottomRight" state="frozen"/>
      <selection activeCell="B253" sqref="B253"/>
      <selection pane="topRight" activeCell="B253" sqref="B253"/>
      <selection pane="bottomLeft" activeCell="B253" sqref="B253"/>
      <selection pane="bottomRight" activeCell="B253" sqref="B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11</v>
      </c>
      <c r="F5" s="71"/>
      <c r="G5" s="46">
        <f t="shared" ref="G5:G68" si="0">E5+F5</f>
        <v>11</v>
      </c>
      <c r="H5" s="78">
        <v>0</v>
      </c>
      <c r="I5" s="76">
        <v>0</v>
      </c>
      <c r="J5" s="46">
        <f t="shared" ref="J5:J68" si="1">+G5-H5-K5-I5</f>
        <v>9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23">
        <f>SUM(M5-O5)</f>
        <v>100</v>
      </c>
      <c r="Q5" s="119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15</v>
      </c>
      <c r="F6" s="71"/>
      <c r="G6" s="46">
        <f t="shared" si="0"/>
        <v>15</v>
      </c>
      <c r="H6" s="78">
        <v>0</v>
      </c>
      <c r="I6" s="76">
        <v>0</v>
      </c>
      <c r="J6" s="46">
        <f t="shared" si="1"/>
        <v>14</v>
      </c>
      <c r="K6" s="72">
        <v>1</v>
      </c>
      <c r="L6" s="15">
        <v>100</v>
      </c>
      <c r="M6" s="65">
        <f t="shared" ref="M6:M69" si="2">+L6*K6</f>
        <v>100</v>
      </c>
      <c r="N6" s="17" t="s">
        <v>16</v>
      </c>
      <c r="O6" s="18"/>
      <c r="P6" s="23">
        <f t="shared" ref="P6:P80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0</v>
      </c>
      <c r="F20" s="71">
        <v>4</v>
      </c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9</v>
      </c>
      <c r="F25" s="71"/>
      <c r="G25" s="46">
        <f t="shared" si="0"/>
        <v>9</v>
      </c>
      <c r="H25" s="78">
        <v>0</v>
      </c>
      <c r="I25" s="76">
        <v>0</v>
      </c>
      <c r="J25" s="46">
        <f t="shared" si="1"/>
        <v>9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si="0"/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9</v>
      </c>
      <c r="F28" s="71"/>
      <c r="G28" s="46">
        <f t="shared" si="0"/>
        <v>9</v>
      </c>
      <c r="H28" s="78">
        <v>0</v>
      </c>
      <c r="I28" s="76">
        <v>0</v>
      </c>
      <c r="J28" s="46">
        <f t="shared" si="1"/>
        <v>7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23">
        <f t="shared" si="3"/>
        <v>200</v>
      </c>
      <c r="Q28" s="119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0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0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3</v>
      </c>
      <c r="F31" s="71"/>
      <c r="G31" s="46">
        <f t="shared" si="0"/>
        <v>3</v>
      </c>
      <c r="H31" s="78">
        <v>0</v>
      </c>
      <c r="I31" s="76">
        <v>0</v>
      </c>
      <c r="J31" s="46">
        <f t="shared" si="1"/>
        <v>0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150</v>
      </c>
      <c r="P31" s="23">
        <f t="shared" si="3"/>
        <v>150</v>
      </c>
      <c r="Q31" s="11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0</v>
      </c>
      <c r="F32" s="71">
        <v>3</v>
      </c>
      <c r="G32" s="46">
        <f t="shared" si="0"/>
        <v>3</v>
      </c>
      <c r="H32" s="78">
        <v>0</v>
      </c>
      <c r="I32" s="76">
        <v>0</v>
      </c>
      <c r="J32" s="46">
        <f t="shared" si="1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0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>
        <v>3</v>
      </c>
      <c r="G34" s="46">
        <f t="shared" si="0"/>
        <v>3</v>
      </c>
      <c r="H34" s="78">
        <v>0</v>
      </c>
      <c r="I34" s="76">
        <v>0</v>
      </c>
      <c r="J34" s="46">
        <f t="shared" si="1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0</v>
      </c>
      <c r="F35" s="71"/>
      <c r="G35" s="46">
        <f t="shared" si="0"/>
        <v>0</v>
      </c>
      <c r="H35" s="78">
        <v>0</v>
      </c>
      <c r="I35" s="76">
        <v>0</v>
      </c>
      <c r="J35" s="46">
        <f t="shared" si="1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0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0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0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0</v>
      </c>
      <c r="F39" s="71">
        <v>3</v>
      </c>
      <c r="G39" s="46">
        <f t="shared" si="0"/>
        <v>3</v>
      </c>
      <c r="H39" s="78">
        <v>0</v>
      </c>
      <c r="I39" s="76">
        <v>0</v>
      </c>
      <c r="J39" s="46">
        <f t="shared" si="1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3</v>
      </c>
      <c r="F40" s="71">
        <v>3</v>
      </c>
      <c r="G40" s="46">
        <f t="shared" si="0"/>
        <v>6</v>
      </c>
      <c r="H40" s="78">
        <v>0</v>
      </c>
      <c r="I40" s="76">
        <v>0</v>
      </c>
      <c r="J40" s="46">
        <f t="shared" si="1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0</v>
      </c>
      <c r="F41" s="71"/>
      <c r="G41" s="46">
        <f t="shared" si="0"/>
        <v>0</v>
      </c>
      <c r="H41" s="78">
        <v>0</v>
      </c>
      <c r="I41" s="76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0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0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0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0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2</v>
      </c>
      <c r="F46" s="71">
        <v>2</v>
      </c>
      <c r="G46" s="46">
        <f t="shared" si="0"/>
        <v>4</v>
      </c>
      <c r="H46" s="78">
        <v>0</v>
      </c>
      <c r="I46" s="76">
        <v>0</v>
      </c>
      <c r="J46" s="46">
        <f t="shared" si="1"/>
        <v>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23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0</v>
      </c>
      <c r="F47" s="71"/>
      <c r="G47" s="46">
        <f t="shared" si="0"/>
        <v>0</v>
      </c>
      <c r="H47" s="78">
        <v>0</v>
      </c>
      <c r="I47" s="76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3</v>
      </c>
      <c r="F48" s="71">
        <v>3</v>
      </c>
      <c r="G48" s="46">
        <f t="shared" si="0"/>
        <v>6</v>
      </c>
      <c r="H48" s="78">
        <v>0</v>
      </c>
      <c r="I48" s="76">
        <v>0</v>
      </c>
      <c r="J48" s="46">
        <f t="shared" si="1"/>
        <v>6</v>
      </c>
      <c r="K48" s="72"/>
      <c r="L48" s="20">
        <v>50</v>
      </c>
      <c r="M48" s="65">
        <f t="shared" si="2"/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4</v>
      </c>
      <c r="F49" s="71"/>
      <c r="G49" s="46">
        <f t="shared" si="0"/>
        <v>4</v>
      </c>
      <c r="H49" s="78">
        <v>0</v>
      </c>
      <c r="I49" s="76">
        <v>0</v>
      </c>
      <c r="J49" s="46">
        <f t="shared" si="1"/>
        <v>4</v>
      </c>
      <c r="K49" s="72"/>
      <c r="L49" s="20">
        <v>50</v>
      </c>
      <c r="M49" s="65">
        <f t="shared" si="2"/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0</v>
      </c>
      <c r="F50" s="71"/>
      <c r="G50" s="46">
        <f t="shared" si="0"/>
        <v>0</v>
      </c>
      <c r="H50" s="78">
        <v>0</v>
      </c>
      <c r="I50" s="76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0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>
        <v>1</v>
      </c>
      <c r="G52" s="46">
        <f t="shared" si="0"/>
        <v>1</v>
      </c>
      <c r="H52" s="78">
        <v>0</v>
      </c>
      <c r="I52" s="76">
        <v>0</v>
      </c>
      <c r="J52" s="46">
        <f t="shared" si="1"/>
        <v>0</v>
      </c>
      <c r="K52" s="72">
        <v>1</v>
      </c>
      <c r="L52" s="20">
        <v>50</v>
      </c>
      <c r="M52" s="65">
        <f t="shared" si="2"/>
        <v>50</v>
      </c>
      <c r="N52" s="17" t="s">
        <v>16</v>
      </c>
      <c r="O52" s="18"/>
      <c r="P52" s="23">
        <f>SUM(M52-O52)</f>
        <v>50</v>
      </c>
      <c r="Q52" s="119">
        <v>18.12</v>
      </c>
      <c r="R52" s="43">
        <f>+K52*Q52</f>
        <v>18.12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4</v>
      </c>
      <c r="F53" s="71"/>
      <c r="G53" s="46">
        <f t="shared" si="0"/>
        <v>4</v>
      </c>
      <c r="H53" s="78">
        <v>0</v>
      </c>
      <c r="I53" s="76">
        <v>0</v>
      </c>
      <c r="J53" s="46">
        <f t="shared" si="1"/>
        <v>4</v>
      </c>
      <c r="K53" s="72"/>
      <c r="L53" s="20">
        <v>50</v>
      </c>
      <c r="M53" s="65">
        <f t="shared" si="2"/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0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0</v>
      </c>
      <c r="F55" s="71"/>
      <c r="G55" s="46">
        <f t="shared" si="0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 t="shared" si="2"/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0</v>
      </c>
      <c r="F56" s="71"/>
      <c r="G56" s="46">
        <f t="shared" si="0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 t="shared" si="2"/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0</v>
      </c>
      <c r="F57" s="71"/>
      <c r="G57" s="46">
        <f t="shared" si="0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0</v>
      </c>
      <c r="F58" s="71"/>
      <c r="G58" s="46">
        <f t="shared" si="0"/>
        <v>0</v>
      </c>
      <c r="H58" s="78">
        <v>0</v>
      </c>
      <c r="I58" s="76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0</v>
      </c>
      <c r="F59" s="71"/>
      <c r="G59" s="46">
        <f t="shared" si="0"/>
        <v>0</v>
      </c>
      <c r="H59" s="78">
        <v>0</v>
      </c>
      <c r="I59" s="76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0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0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0</v>
      </c>
      <c r="F62" s="71"/>
      <c r="G62" s="46">
        <f t="shared" si="0"/>
        <v>0</v>
      </c>
      <c r="H62" s="78">
        <v>0</v>
      </c>
      <c r="I62" s="76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0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1</v>
      </c>
      <c r="F64" s="71"/>
      <c r="G64" s="46">
        <f t="shared" si="0"/>
        <v>1</v>
      </c>
      <c r="H64" s="78">
        <v>0</v>
      </c>
      <c r="I64" s="76">
        <v>0</v>
      </c>
      <c r="J64" s="46">
        <f t="shared" si="1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5</v>
      </c>
      <c r="F65" s="71"/>
      <c r="G65" s="46">
        <f t="shared" si="0"/>
        <v>5</v>
      </c>
      <c r="H65" s="78">
        <v>0</v>
      </c>
      <c r="I65" s="76">
        <v>0</v>
      </c>
      <c r="J65" s="46">
        <f t="shared" si="1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3</v>
      </c>
      <c r="F66" s="71"/>
      <c r="G66" s="46">
        <f t="shared" si="0"/>
        <v>3</v>
      </c>
      <c r="H66" s="78">
        <v>0</v>
      </c>
      <c r="I66" s="76">
        <v>0</v>
      </c>
      <c r="J66" s="46">
        <f t="shared" si="1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0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0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ref="G69:G132" si="5">E69+F69</f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0</v>
      </c>
      <c r="F74" s="71">
        <v>3</v>
      </c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7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 t="shared" si="5"/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0</v>
      </c>
      <c r="F77" s="71">
        <v>5</v>
      </c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7"/>
        <v>50</v>
      </c>
      <c r="N77" s="17" t="s">
        <v>16</v>
      </c>
      <c r="O77" s="18"/>
      <c r="P77" s="2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 t="shared" si="5"/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si="5"/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ref="P87" si="12">SUM(M87-O87)</f>
        <v>0</v>
      </c>
      <c r="Q87" s="90"/>
      <c r="R87" s="43">
        <f t="shared" ref="R87" si="13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si="5"/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ref="P88" si="14">SUM(M88-O88)</f>
        <v>0</v>
      </c>
      <c r="Q88" s="90"/>
      <c r="R88" s="43">
        <f t="shared" ref="R88" si="15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10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10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si="5"/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5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5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5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5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5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ref="P99:P105" si="16">SUM(M99-O99)</f>
        <v>0</v>
      </c>
      <c r="Q99" s="118">
        <v>20.350000000000001</v>
      </c>
      <c r="R99" s="43">
        <f t="shared" ref="R99:R105" si="1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5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16"/>
        <v>0</v>
      </c>
      <c r="Q100" s="118"/>
      <c r="R100" s="43">
        <f t="shared" si="1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5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16"/>
        <v>0</v>
      </c>
      <c r="Q101" s="118"/>
      <c r="R101" s="43">
        <f t="shared" si="1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si="5"/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16"/>
        <v>0</v>
      </c>
      <c r="Q102" s="118"/>
      <c r="R102" s="43">
        <f t="shared" si="1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 t="shared" si="5"/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16"/>
        <v>0</v>
      </c>
      <c r="Q103" s="90"/>
      <c r="R103" s="43">
        <f t="shared" si="1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 t="shared" si="5"/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16"/>
        <v>0</v>
      </c>
      <c r="Q104" s="90"/>
      <c r="R104" s="43">
        <f t="shared" si="1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 t="shared" si="5"/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16"/>
        <v>0</v>
      </c>
      <c r="Q105" s="90"/>
      <c r="R105" s="43">
        <f t="shared" si="1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5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5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5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5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5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5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41</v>
      </c>
      <c r="F112" s="71"/>
      <c r="G112" s="46">
        <f t="shared" si="5"/>
        <v>41</v>
      </c>
      <c r="H112" s="78">
        <v>0</v>
      </c>
      <c r="I112" s="76">
        <v>0</v>
      </c>
      <c r="J112" s="46">
        <f t="shared" si="6"/>
        <v>41</v>
      </c>
      <c r="K112" s="72"/>
      <c r="L112" s="20">
        <v>100</v>
      </c>
      <c r="M112" s="65">
        <f t="shared" si="7"/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11</v>
      </c>
      <c r="F113" s="71"/>
      <c r="G113" s="46">
        <f t="shared" si="5"/>
        <v>11</v>
      </c>
      <c r="H113" s="78">
        <v>0</v>
      </c>
      <c r="I113" s="76">
        <v>0</v>
      </c>
      <c r="J113" s="46">
        <f t="shared" si="6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5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10</v>
      </c>
      <c r="F115" s="71"/>
      <c r="G115" s="46">
        <f t="shared" si="5"/>
        <v>10</v>
      </c>
      <c r="H115" s="78">
        <v>0</v>
      </c>
      <c r="I115" s="76">
        <v>0</v>
      </c>
      <c r="J115" s="46">
        <f t="shared" si="6"/>
        <v>7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23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8</v>
      </c>
      <c r="F116" s="71"/>
      <c r="G116" s="46">
        <f t="shared" si="5"/>
        <v>8</v>
      </c>
      <c r="H116" s="78">
        <v>0</v>
      </c>
      <c r="I116" s="76">
        <v>0</v>
      </c>
      <c r="J116" s="46">
        <f t="shared" si="6"/>
        <v>6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23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0</v>
      </c>
      <c r="F117" s="71"/>
      <c r="G117" s="46">
        <f t="shared" si="5"/>
        <v>0</v>
      </c>
      <c r="H117" s="78">
        <v>0</v>
      </c>
      <c r="I117" s="76">
        <v>0</v>
      </c>
      <c r="J117" s="46">
        <f t="shared" si="6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5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5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5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5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5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5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5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7</v>
      </c>
      <c r="F125" s="71">
        <v>7</v>
      </c>
      <c r="G125" s="46">
        <f t="shared" si="5"/>
        <v>14</v>
      </c>
      <c r="H125" s="78">
        <v>0</v>
      </c>
      <c r="I125" s="76">
        <v>0</v>
      </c>
      <c r="J125" s="46">
        <f t="shared" si="6"/>
        <v>13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23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2</v>
      </c>
      <c r="F126" s="71"/>
      <c r="G126" s="46">
        <f t="shared" si="5"/>
        <v>2</v>
      </c>
      <c r="H126" s="78">
        <v>0</v>
      </c>
      <c r="I126" s="76">
        <v>0</v>
      </c>
      <c r="J126" s="46">
        <f t="shared" si="6"/>
        <v>2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18</v>
      </c>
      <c r="F127" s="71"/>
      <c r="G127" s="46">
        <f t="shared" si="5"/>
        <v>18</v>
      </c>
      <c r="H127" s="78">
        <v>0</v>
      </c>
      <c r="I127" s="76">
        <v>0</v>
      </c>
      <c r="J127" s="46">
        <f t="shared" si="6"/>
        <v>18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14</v>
      </c>
      <c r="F128" s="71"/>
      <c r="G128" s="46">
        <f t="shared" si="5"/>
        <v>14</v>
      </c>
      <c r="H128" s="78">
        <v>0</v>
      </c>
      <c r="I128" s="76">
        <v>0</v>
      </c>
      <c r="J128" s="46">
        <f t="shared" si="6"/>
        <v>14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5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5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5</v>
      </c>
      <c r="F131" s="71"/>
      <c r="G131" s="46">
        <f t="shared" si="5"/>
        <v>5</v>
      </c>
      <c r="H131" s="78">
        <v>0</v>
      </c>
      <c r="I131" s="76">
        <v>0</v>
      </c>
      <c r="J131" s="46">
        <f t="shared" si="6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5"/>
        <v>0</v>
      </c>
      <c r="H132" s="78">
        <v>0</v>
      </c>
      <c r="I132" s="76">
        <v>0</v>
      </c>
      <c r="J132" s="46">
        <f t="shared" si="6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0</v>
      </c>
      <c r="F133" s="71">
        <v>5</v>
      </c>
      <c r="G133" s="46">
        <f t="shared" ref="G133:G196" si="18">E133+F133</f>
        <v>5</v>
      </c>
      <c r="H133" s="78">
        <v>0</v>
      </c>
      <c r="I133" s="76">
        <v>0</v>
      </c>
      <c r="J133" s="46">
        <f t="shared" ref="J133:J196" si="19">+G133-H133-K133-I133</f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18"/>
        <v>0</v>
      </c>
      <c r="H134" s="78">
        <v>0</v>
      </c>
      <c r="I134" s="76">
        <v>0</v>
      </c>
      <c r="J134" s="46">
        <f t="shared" si="19"/>
        <v>0</v>
      </c>
      <c r="K134" s="72"/>
      <c r="L134" s="20">
        <v>35</v>
      </c>
      <c r="M134" s="65">
        <f t="shared" ref="M134:M197" si="20">+L134*K134</f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18"/>
        <v>0</v>
      </c>
      <c r="H135" s="78">
        <v>0</v>
      </c>
      <c r="I135" s="76">
        <v>0</v>
      </c>
      <c r="J135" s="46">
        <f t="shared" si="19"/>
        <v>0</v>
      </c>
      <c r="K135" s="72"/>
      <c r="L135" s="20">
        <v>35</v>
      </c>
      <c r="M135" s="65">
        <f t="shared" si="20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18"/>
        <v>0</v>
      </c>
      <c r="H136" s="78">
        <v>0</v>
      </c>
      <c r="I136" s="76">
        <v>0</v>
      </c>
      <c r="J136" s="46">
        <f t="shared" si="19"/>
        <v>0</v>
      </c>
      <c r="K136" s="72"/>
      <c r="L136" s="20">
        <v>35</v>
      </c>
      <c r="M136" s="65">
        <f t="shared" si="20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18"/>
        <v>0</v>
      </c>
      <c r="H137" s="78">
        <v>0</v>
      </c>
      <c r="I137" s="76">
        <v>0</v>
      </c>
      <c r="J137" s="46">
        <f t="shared" si="19"/>
        <v>0</v>
      </c>
      <c r="K137" s="72"/>
      <c r="L137" s="20">
        <v>35</v>
      </c>
      <c r="M137" s="65">
        <f t="shared" si="20"/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18"/>
        <v>0</v>
      </c>
      <c r="H138" s="78">
        <v>0</v>
      </c>
      <c r="I138" s="76">
        <v>0</v>
      </c>
      <c r="J138" s="46">
        <f t="shared" si="19"/>
        <v>0</v>
      </c>
      <c r="K138" s="72"/>
      <c r="L138" s="20">
        <v>50</v>
      </c>
      <c r="M138" s="65">
        <f t="shared" si="20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18"/>
        <v>0</v>
      </c>
      <c r="H139" s="78">
        <v>0</v>
      </c>
      <c r="I139" s="76">
        <v>0</v>
      </c>
      <c r="J139" s="46">
        <f t="shared" si="19"/>
        <v>0</v>
      </c>
      <c r="K139" s="72"/>
      <c r="L139" s="20">
        <v>35</v>
      </c>
      <c r="M139" s="65">
        <f t="shared" si="20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18"/>
        <v>0</v>
      </c>
      <c r="H140" s="78">
        <v>0</v>
      </c>
      <c r="I140" s="76">
        <v>0</v>
      </c>
      <c r="J140" s="46">
        <f t="shared" si="19"/>
        <v>0</v>
      </c>
      <c r="K140" s="72"/>
      <c r="L140" s="20">
        <v>10</v>
      </c>
      <c r="M140" s="65">
        <f t="shared" si="20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18"/>
        <v>0</v>
      </c>
      <c r="H141" s="78">
        <v>0</v>
      </c>
      <c r="I141" s="76">
        <v>0</v>
      </c>
      <c r="J141" s="46">
        <f t="shared" si="19"/>
        <v>0</v>
      </c>
      <c r="K141" s="72"/>
      <c r="L141" s="20">
        <v>10</v>
      </c>
      <c r="M141" s="65">
        <f t="shared" si="20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18"/>
        <v>0</v>
      </c>
      <c r="H142" s="78">
        <v>0</v>
      </c>
      <c r="I142" s="76">
        <v>0</v>
      </c>
      <c r="J142" s="46">
        <f t="shared" si="19"/>
        <v>0</v>
      </c>
      <c r="K142" s="72"/>
      <c r="L142" s="20">
        <v>10</v>
      </c>
      <c r="M142" s="65">
        <f t="shared" si="20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18"/>
        <v>0</v>
      </c>
      <c r="H143" s="78">
        <v>0</v>
      </c>
      <c r="I143" s="76">
        <v>0</v>
      </c>
      <c r="J143" s="46">
        <f t="shared" si="19"/>
        <v>0</v>
      </c>
      <c r="K143" s="72"/>
      <c r="L143" s="22">
        <v>10</v>
      </c>
      <c r="M143" s="65">
        <f t="shared" si="20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18"/>
        <v>0</v>
      </c>
      <c r="H144" s="78">
        <v>0</v>
      </c>
      <c r="I144" s="76">
        <v>0</v>
      </c>
      <c r="J144" s="46">
        <f t="shared" si="19"/>
        <v>0</v>
      </c>
      <c r="K144" s="72"/>
      <c r="L144" s="22">
        <v>10</v>
      </c>
      <c r="M144" s="65">
        <f t="shared" si="20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18"/>
        <v>0</v>
      </c>
      <c r="H145" s="78">
        <v>0</v>
      </c>
      <c r="I145" s="76">
        <v>0</v>
      </c>
      <c r="J145" s="46">
        <f t="shared" si="19"/>
        <v>0</v>
      </c>
      <c r="K145" s="72"/>
      <c r="L145" s="20">
        <v>10</v>
      </c>
      <c r="M145" s="65">
        <f t="shared" si="20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18"/>
        <v>0</v>
      </c>
      <c r="H146" s="78">
        <v>0</v>
      </c>
      <c r="I146" s="76">
        <v>0</v>
      </c>
      <c r="J146" s="46">
        <f t="shared" si="19"/>
        <v>0</v>
      </c>
      <c r="K146" s="72"/>
      <c r="L146" s="20">
        <v>10</v>
      </c>
      <c r="M146" s="65">
        <f t="shared" si="20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18"/>
        <v>0</v>
      </c>
      <c r="H147" s="78">
        <v>0</v>
      </c>
      <c r="I147" s="76">
        <v>0</v>
      </c>
      <c r="J147" s="46">
        <f t="shared" si="19"/>
        <v>0</v>
      </c>
      <c r="K147" s="72"/>
      <c r="L147" s="20">
        <v>10</v>
      </c>
      <c r="M147" s="65">
        <f t="shared" si="20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18"/>
        <v>0</v>
      </c>
      <c r="H148" s="78">
        <v>0</v>
      </c>
      <c r="I148" s="76">
        <v>0</v>
      </c>
      <c r="J148" s="46">
        <f t="shared" si="19"/>
        <v>0</v>
      </c>
      <c r="K148" s="72"/>
      <c r="L148" s="20">
        <v>40</v>
      </c>
      <c r="M148" s="65">
        <f t="shared" si="20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18"/>
        <v>0</v>
      </c>
      <c r="H149" s="78">
        <v>0</v>
      </c>
      <c r="I149" s="76">
        <v>0</v>
      </c>
      <c r="J149" s="46">
        <f t="shared" si="19"/>
        <v>0</v>
      </c>
      <c r="K149" s="72"/>
      <c r="L149" s="20">
        <v>50</v>
      </c>
      <c r="M149" s="65">
        <f t="shared" si="20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18"/>
        <v>0</v>
      </c>
      <c r="H150" s="78">
        <v>0</v>
      </c>
      <c r="I150" s="76">
        <v>0</v>
      </c>
      <c r="J150" s="46">
        <f t="shared" si="19"/>
        <v>0</v>
      </c>
      <c r="K150" s="72"/>
      <c r="L150" s="20">
        <v>55</v>
      </c>
      <c r="M150" s="65">
        <f t="shared" si="20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18"/>
        <v>0</v>
      </c>
      <c r="H151" s="78">
        <v>0</v>
      </c>
      <c r="I151" s="76">
        <v>0</v>
      </c>
      <c r="J151" s="46">
        <f t="shared" si="19"/>
        <v>0</v>
      </c>
      <c r="K151" s="72"/>
      <c r="L151" s="20">
        <v>55</v>
      </c>
      <c r="M151" s="65">
        <f t="shared" si="20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18"/>
        <v>0</v>
      </c>
      <c r="H152" s="78">
        <v>0</v>
      </c>
      <c r="I152" s="76">
        <v>0</v>
      </c>
      <c r="J152" s="46">
        <f t="shared" si="19"/>
        <v>0</v>
      </c>
      <c r="K152" s="72"/>
      <c r="L152" s="20">
        <v>55</v>
      </c>
      <c r="M152" s="65">
        <f t="shared" si="20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18"/>
        <v>0</v>
      </c>
      <c r="H153" s="78">
        <v>0</v>
      </c>
      <c r="I153" s="76">
        <v>0</v>
      </c>
      <c r="J153" s="46">
        <f t="shared" si="19"/>
        <v>0</v>
      </c>
      <c r="K153" s="72"/>
      <c r="L153" s="20">
        <v>30</v>
      </c>
      <c r="M153" s="65">
        <f t="shared" si="20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18"/>
        <v>0</v>
      </c>
      <c r="H154" s="78">
        <v>0</v>
      </c>
      <c r="I154" s="76">
        <v>0</v>
      </c>
      <c r="J154" s="46">
        <f t="shared" si="19"/>
        <v>0</v>
      </c>
      <c r="K154" s="72"/>
      <c r="L154" s="20">
        <v>25</v>
      </c>
      <c r="M154" s="65">
        <f t="shared" si="20"/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18"/>
        <v>0</v>
      </c>
      <c r="H155" s="78">
        <v>0</v>
      </c>
      <c r="I155" s="76">
        <v>0</v>
      </c>
      <c r="J155" s="46">
        <f t="shared" si="19"/>
        <v>0</v>
      </c>
      <c r="K155" s="72"/>
      <c r="L155" s="20">
        <v>25</v>
      </c>
      <c r="M155" s="65">
        <f t="shared" si="20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18"/>
        <v>0</v>
      </c>
      <c r="H156" s="78">
        <v>0</v>
      </c>
      <c r="I156" s="76">
        <v>0</v>
      </c>
      <c r="J156" s="46">
        <f t="shared" si="19"/>
        <v>0</v>
      </c>
      <c r="K156" s="72"/>
      <c r="L156" s="20">
        <v>55</v>
      </c>
      <c r="M156" s="65">
        <f t="shared" si="20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18"/>
        <v>0</v>
      </c>
      <c r="H157" s="78">
        <v>0</v>
      </c>
      <c r="I157" s="76">
        <v>0</v>
      </c>
      <c r="J157" s="46">
        <f t="shared" si="19"/>
        <v>0</v>
      </c>
      <c r="K157" s="72"/>
      <c r="L157" s="20">
        <v>50</v>
      </c>
      <c r="M157" s="65">
        <f t="shared" si="20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18"/>
        <v>0</v>
      </c>
      <c r="H158" s="78">
        <v>0</v>
      </c>
      <c r="I158" s="76">
        <v>0</v>
      </c>
      <c r="J158" s="46">
        <f t="shared" si="19"/>
        <v>0</v>
      </c>
      <c r="K158" s="72"/>
      <c r="L158" s="20">
        <v>65</v>
      </c>
      <c r="M158" s="65">
        <f t="shared" si="20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18"/>
        <v>0</v>
      </c>
      <c r="H159" s="78">
        <v>0</v>
      </c>
      <c r="I159" s="76">
        <v>0</v>
      </c>
      <c r="J159" s="46">
        <f t="shared" si="19"/>
        <v>0</v>
      </c>
      <c r="K159" s="72"/>
      <c r="L159" s="20">
        <v>50</v>
      </c>
      <c r="M159" s="65">
        <f t="shared" si="20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18"/>
        <v>0</v>
      </c>
      <c r="H160" s="78">
        <v>0</v>
      </c>
      <c r="I160" s="76">
        <v>0</v>
      </c>
      <c r="J160" s="46">
        <f t="shared" si="19"/>
        <v>0</v>
      </c>
      <c r="K160" s="72"/>
      <c r="L160" s="20">
        <v>50</v>
      </c>
      <c r="M160" s="65">
        <f t="shared" si="20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18"/>
        <v>0</v>
      </c>
      <c r="H161" s="78">
        <v>0</v>
      </c>
      <c r="I161" s="76">
        <v>0</v>
      </c>
      <c r="J161" s="46">
        <f t="shared" si="19"/>
        <v>0</v>
      </c>
      <c r="K161" s="72"/>
      <c r="L161" s="20">
        <v>60</v>
      </c>
      <c r="M161" s="65">
        <f t="shared" si="20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si="18"/>
        <v>0</v>
      </c>
      <c r="H162" s="78">
        <v>0</v>
      </c>
      <c r="I162" s="76">
        <v>0</v>
      </c>
      <c r="J162" s="46">
        <f t="shared" si="19"/>
        <v>0</v>
      </c>
      <c r="K162" s="72"/>
      <c r="L162" s="20">
        <v>60</v>
      </c>
      <c r="M162" s="65">
        <f t="shared" si="20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18"/>
        <v>0</v>
      </c>
      <c r="H163" s="78">
        <v>0</v>
      </c>
      <c r="I163" s="76">
        <v>0</v>
      </c>
      <c r="J163" s="46">
        <f t="shared" si="19"/>
        <v>0</v>
      </c>
      <c r="K163" s="72"/>
      <c r="L163" s="20">
        <v>25</v>
      </c>
      <c r="M163" s="65">
        <f t="shared" si="20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18"/>
        <v>0</v>
      </c>
      <c r="H164" s="78">
        <v>0</v>
      </c>
      <c r="I164" s="76">
        <v>0</v>
      </c>
      <c r="J164" s="46">
        <f t="shared" si="19"/>
        <v>0</v>
      </c>
      <c r="K164" s="72"/>
      <c r="L164" s="20">
        <v>45</v>
      </c>
      <c r="M164" s="65">
        <f t="shared" si="20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18"/>
        <v>0</v>
      </c>
      <c r="H165" s="78">
        <v>0</v>
      </c>
      <c r="I165" s="76">
        <v>0</v>
      </c>
      <c r="J165" s="46">
        <f t="shared" si="19"/>
        <v>0</v>
      </c>
      <c r="K165" s="72"/>
      <c r="L165" s="20">
        <v>45</v>
      </c>
      <c r="M165" s="65">
        <f t="shared" si="20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18"/>
        <v>0</v>
      </c>
      <c r="H166" s="78">
        <v>0</v>
      </c>
      <c r="I166" s="76">
        <v>0</v>
      </c>
      <c r="J166" s="46">
        <f t="shared" si="19"/>
        <v>0</v>
      </c>
      <c r="K166" s="72"/>
      <c r="L166" s="20">
        <v>45</v>
      </c>
      <c r="M166" s="65">
        <f t="shared" si="20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18"/>
        <v>0</v>
      </c>
      <c r="H167" s="78">
        <v>0</v>
      </c>
      <c r="I167" s="76">
        <v>0</v>
      </c>
      <c r="J167" s="46">
        <f t="shared" si="19"/>
        <v>0</v>
      </c>
      <c r="K167" s="72"/>
      <c r="L167" s="20">
        <v>45</v>
      </c>
      <c r="M167" s="65">
        <f t="shared" si="20"/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18"/>
        <v>0</v>
      </c>
      <c r="H168" s="78">
        <v>0</v>
      </c>
      <c r="I168" s="76">
        <v>0</v>
      </c>
      <c r="J168" s="46">
        <f t="shared" si="19"/>
        <v>0</v>
      </c>
      <c r="K168" s="72"/>
      <c r="L168" s="20">
        <v>45</v>
      </c>
      <c r="M168" s="65">
        <f t="shared" si="20"/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18"/>
        <v>0</v>
      </c>
      <c r="H169" s="78">
        <v>0</v>
      </c>
      <c r="I169" s="76">
        <v>0</v>
      </c>
      <c r="J169" s="46">
        <f t="shared" si="19"/>
        <v>0</v>
      </c>
      <c r="K169" s="72"/>
      <c r="L169" s="20">
        <v>45</v>
      </c>
      <c r="M169" s="65">
        <f t="shared" si="20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18"/>
        <v>0</v>
      </c>
      <c r="H170" s="78">
        <v>0</v>
      </c>
      <c r="I170" s="76">
        <v>0</v>
      </c>
      <c r="J170" s="46">
        <f t="shared" si="19"/>
        <v>0</v>
      </c>
      <c r="K170" s="72"/>
      <c r="L170" s="22">
        <v>35</v>
      </c>
      <c r="M170" s="65">
        <f t="shared" si="20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18"/>
        <v>0</v>
      </c>
      <c r="H171" s="78">
        <v>0</v>
      </c>
      <c r="I171" s="76">
        <v>0</v>
      </c>
      <c r="J171" s="46">
        <f t="shared" si="19"/>
        <v>0</v>
      </c>
      <c r="K171" s="72"/>
      <c r="L171" s="22">
        <v>25</v>
      </c>
      <c r="M171" s="65">
        <f t="shared" si="20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18"/>
        <v>0</v>
      </c>
      <c r="H172" s="78">
        <v>0</v>
      </c>
      <c r="I172" s="76">
        <v>0</v>
      </c>
      <c r="J172" s="46">
        <f t="shared" si="19"/>
        <v>0</v>
      </c>
      <c r="K172" s="72"/>
      <c r="L172" s="20">
        <v>100</v>
      </c>
      <c r="M172" s="65">
        <f t="shared" si="20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 t="shared" si="18"/>
        <v>0</v>
      </c>
      <c r="H173" s="78">
        <v>0</v>
      </c>
      <c r="I173" s="76">
        <v>0</v>
      </c>
      <c r="J173" s="46">
        <f t="shared" si="19"/>
        <v>0</v>
      </c>
      <c r="K173" s="72"/>
      <c r="L173" s="20">
        <v>35</v>
      </c>
      <c r="M173" s="65">
        <f t="shared" si="20"/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si="18"/>
        <v>0</v>
      </c>
      <c r="H174" s="78">
        <v>0</v>
      </c>
      <c r="I174" s="76">
        <v>0</v>
      </c>
      <c r="J174" s="46">
        <f t="shared" si="19"/>
        <v>0</v>
      </c>
      <c r="K174" s="72"/>
      <c r="L174" s="15">
        <v>65</v>
      </c>
      <c r="M174" s="65">
        <f t="shared" si="20"/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9</v>
      </c>
      <c r="F175" s="71"/>
      <c r="G175" s="46">
        <f t="shared" si="18"/>
        <v>9</v>
      </c>
      <c r="H175" s="78">
        <v>0</v>
      </c>
      <c r="I175" s="76">
        <v>0</v>
      </c>
      <c r="J175" s="46">
        <f t="shared" si="19"/>
        <v>9</v>
      </c>
      <c r="K175" s="72"/>
      <c r="L175" s="15">
        <v>50</v>
      </c>
      <c r="M175" s="65">
        <f t="shared" si="20"/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18"/>
        <v>0</v>
      </c>
      <c r="H176" s="78">
        <v>0</v>
      </c>
      <c r="I176" s="76">
        <v>0</v>
      </c>
      <c r="J176" s="46">
        <f t="shared" si="19"/>
        <v>0</v>
      </c>
      <c r="K176" s="72"/>
      <c r="L176" s="20">
        <v>35</v>
      </c>
      <c r="M176" s="65">
        <f t="shared" si="20"/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18"/>
        <v>0</v>
      </c>
      <c r="H177" s="78">
        <v>0</v>
      </c>
      <c r="I177" s="76">
        <v>0</v>
      </c>
      <c r="J177" s="46">
        <f t="shared" si="19"/>
        <v>0</v>
      </c>
      <c r="K177" s="72"/>
      <c r="L177" s="20">
        <v>55</v>
      </c>
      <c r="M177" s="65">
        <f t="shared" si="20"/>
        <v>0</v>
      </c>
      <c r="N177" s="17" t="s">
        <v>16</v>
      </c>
      <c r="O177" s="18"/>
      <c r="P177" s="23">
        <f t="shared" ref="P177:P266" si="21">SUM(M177-O177)</f>
        <v>0</v>
      </c>
      <c r="Q177" s="90"/>
      <c r="R177" s="43">
        <f t="shared" ref="R177:R266" si="2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5</v>
      </c>
      <c r="F178" s="71"/>
      <c r="G178" s="46">
        <f t="shared" si="18"/>
        <v>5</v>
      </c>
      <c r="H178" s="78">
        <v>0</v>
      </c>
      <c r="I178" s="76">
        <v>0</v>
      </c>
      <c r="J178" s="46">
        <f t="shared" si="19"/>
        <v>5</v>
      </c>
      <c r="K178" s="72"/>
      <c r="L178" s="20">
        <v>55</v>
      </c>
      <c r="M178" s="65">
        <f t="shared" si="20"/>
        <v>0</v>
      </c>
      <c r="N178" s="17" t="s">
        <v>16</v>
      </c>
      <c r="O178" s="18"/>
      <c r="P178" s="23">
        <f t="shared" si="21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18"/>
        <v>0</v>
      </c>
      <c r="H179" s="78">
        <v>0</v>
      </c>
      <c r="I179" s="76">
        <v>0</v>
      </c>
      <c r="J179" s="46">
        <f t="shared" si="19"/>
        <v>0</v>
      </c>
      <c r="K179" s="72"/>
      <c r="L179" s="20">
        <v>10</v>
      </c>
      <c r="M179" s="65">
        <f t="shared" si="20"/>
        <v>0</v>
      </c>
      <c r="N179" s="17" t="s">
        <v>16</v>
      </c>
      <c r="O179" s="18"/>
      <c r="P179" s="23">
        <f t="shared" si="21"/>
        <v>0</v>
      </c>
      <c r="Q179" s="90">
        <v>6.82</v>
      </c>
      <c r="R179" s="43">
        <f t="shared" si="2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10</v>
      </c>
      <c r="F180" s="71"/>
      <c r="G180" s="46">
        <f t="shared" si="18"/>
        <v>10</v>
      </c>
      <c r="H180" s="78">
        <v>0</v>
      </c>
      <c r="I180" s="76">
        <v>0</v>
      </c>
      <c r="J180" s="46">
        <f t="shared" si="19"/>
        <v>10</v>
      </c>
      <c r="K180" s="72"/>
      <c r="L180" s="20">
        <v>35</v>
      </c>
      <c r="M180" s="65">
        <f t="shared" si="20"/>
        <v>0</v>
      </c>
      <c r="N180" s="17" t="s">
        <v>16</v>
      </c>
      <c r="O180" s="18"/>
      <c r="P180" s="23">
        <f t="shared" si="21"/>
        <v>0</v>
      </c>
      <c r="Q180" s="90"/>
      <c r="R180" s="43">
        <f t="shared" si="2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18"/>
        <v>0</v>
      </c>
      <c r="H181" s="78">
        <v>0</v>
      </c>
      <c r="I181" s="76">
        <v>0</v>
      </c>
      <c r="J181" s="46">
        <f t="shared" si="19"/>
        <v>0</v>
      </c>
      <c r="K181" s="72"/>
      <c r="L181" s="20">
        <v>50</v>
      </c>
      <c r="M181" s="65">
        <f t="shared" si="20"/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18"/>
        <v>0</v>
      </c>
      <c r="H182" s="78">
        <v>0</v>
      </c>
      <c r="I182" s="76">
        <v>0</v>
      </c>
      <c r="J182" s="46">
        <f t="shared" si="19"/>
        <v>0</v>
      </c>
      <c r="K182" s="72"/>
      <c r="L182" s="20">
        <v>40</v>
      </c>
      <c r="M182" s="65">
        <f t="shared" si="20"/>
        <v>0</v>
      </c>
      <c r="N182" s="17" t="s">
        <v>16</v>
      </c>
      <c r="O182" s="18"/>
      <c r="P182" s="23">
        <f t="shared" si="21"/>
        <v>0</v>
      </c>
      <c r="Q182" s="90">
        <v>20</v>
      </c>
      <c r="R182" s="43">
        <f t="shared" si="2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18"/>
        <v>0</v>
      </c>
      <c r="H183" s="78">
        <v>0</v>
      </c>
      <c r="I183" s="76">
        <v>0</v>
      </c>
      <c r="J183" s="46">
        <f t="shared" si="19"/>
        <v>0</v>
      </c>
      <c r="K183" s="72"/>
      <c r="L183" s="20">
        <v>65</v>
      </c>
      <c r="M183" s="65">
        <f t="shared" si="20"/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18"/>
        <v>0</v>
      </c>
      <c r="H184" s="78">
        <v>0</v>
      </c>
      <c r="I184" s="76">
        <v>0</v>
      </c>
      <c r="J184" s="46">
        <f t="shared" si="19"/>
        <v>0</v>
      </c>
      <c r="K184" s="72"/>
      <c r="L184" s="20">
        <v>50</v>
      </c>
      <c r="M184" s="65">
        <f t="shared" si="20"/>
        <v>0</v>
      </c>
      <c r="N184" s="17" t="s">
        <v>16</v>
      </c>
      <c r="O184" s="18"/>
      <c r="P184" s="23">
        <f t="shared" si="21"/>
        <v>0</v>
      </c>
      <c r="Q184" s="90">
        <v>24.99</v>
      </c>
      <c r="R184" s="43">
        <f t="shared" si="2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8</v>
      </c>
      <c r="F185" s="71"/>
      <c r="G185" s="46">
        <f t="shared" si="18"/>
        <v>8</v>
      </c>
      <c r="H185" s="78">
        <v>0</v>
      </c>
      <c r="I185" s="76">
        <v>0</v>
      </c>
      <c r="J185" s="46">
        <f t="shared" si="19"/>
        <v>8</v>
      </c>
      <c r="K185" s="72"/>
      <c r="L185" s="20">
        <v>80</v>
      </c>
      <c r="M185" s="65">
        <f t="shared" si="20"/>
        <v>0</v>
      </c>
      <c r="N185" s="17" t="s">
        <v>16</v>
      </c>
      <c r="O185" s="18"/>
      <c r="P185" s="23">
        <f t="shared" si="21"/>
        <v>0</v>
      </c>
      <c r="Q185" s="90">
        <v>63</v>
      </c>
      <c r="R185" s="43">
        <f t="shared" si="2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18"/>
        <v>0</v>
      </c>
      <c r="H186" s="78">
        <v>0</v>
      </c>
      <c r="I186" s="76">
        <v>0</v>
      </c>
      <c r="J186" s="46">
        <f t="shared" si="19"/>
        <v>0</v>
      </c>
      <c r="K186" s="72"/>
      <c r="L186" s="20">
        <v>15</v>
      </c>
      <c r="M186" s="65">
        <f t="shared" si="20"/>
        <v>0</v>
      </c>
      <c r="N186" s="17" t="s">
        <v>16</v>
      </c>
      <c r="O186" s="18"/>
      <c r="P186" s="23">
        <f t="shared" si="21"/>
        <v>0</v>
      </c>
      <c r="Q186" s="90">
        <v>3.5</v>
      </c>
      <c r="R186" s="43">
        <f t="shared" ref="R186" si="2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 t="shared" si="18"/>
        <v>0</v>
      </c>
      <c r="H187" s="78">
        <v>0</v>
      </c>
      <c r="I187" s="76">
        <v>0</v>
      </c>
      <c r="J187" s="46">
        <f t="shared" si="19"/>
        <v>0</v>
      </c>
      <c r="K187" s="72"/>
      <c r="L187" s="20">
        <v>15</v>
      </c>
      <c r="M187" s="65">
        <f t="shared" si="20"/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+'3'!J188</f>
        <v>0</v>
      </c>
      <c r="F188" s="71"/>
      <c r="G188" s="46">
        <f t="shared" si="18"/>
        <v>0</v>
      </c>
      <c r="H188" s="78">
        <v>0</v>
      </c>
      <c r="I188" s="76">
        <v>0</v>
      </c>
      <c r="J188" s="46">
        <f t="shared" si="19"/>
        <v>0</v>
      </c>
      <c r="K188" s="72"/>
      <c r="L188" s="20">
        <v>15</v>
      </c>
      <c r="M188" s="65">
        <f t="shared" si="20"/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 t="shared" si="18"/>
        <v>0</v>
      </c>
      <c r="H189" s="78">
        <v>0</v>
      </c>
      <c r="I189" s="76">
        <v>0</v>
      </c>
      <c r="J189" s="46">
        <f t="shared" si="19"/>
        <v>0</v>
      </c>
      <c r="K189" s="72"/>
      <c r="L189" s="20">
        <v>15</v>
      </c>
      <c r="M189" s="65">
        <f t="shared" si="20"/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18"/>
        <v>0</v>
      </c>
      <c r="H190" s="78">
        <v>0</v>
      </c>
      <c r="I190" s="76">
        <v>0</v>
      </c>
      <c r="J190" s="46">
        <f t="shared" si="19"/>
        <v>0</v>
      </c>
      <c r="K190" s="72"/>
      <c r="L190" s="20">
        <v>80</v>
      </c>
      <c r="M190" s="65">
        <f t="shared" si="20"/>
        <v>0</v>
      </c>
      <c r="N190" s="17" t="s">
        <v>16</v>
      </c>
      <c r="O190" s="18"/>
      <c r="P190" s="23">
        <f t="shared" si="21"/>
        <v>0</v>
      </c>
      <c r="Q190" s="90"/>
      <c r="R190" s="43">
        <f t="shared" ref="R190" si="2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18"/>
        <v>0</v>
      </c>
      <c r="H191" s="78">
        <v>0</v>
      </c>
      <c r="I191" s="76">
        <v>0</v>
      </c>
      <c r="J191" s="46">
        <f t="shared" si="19"/>
        <v>0</v>
      </c>
      <c r="K191" s="72"/>
      <c r="L191" s="20">
        <v>35</v>
      </c>
      <c r="M191" s="65">
        <f t="shared" si="20"/>
        <v>0</v>
      </c>
      <c r="N191" s="17" t="s">
        <v>16</v>
      </c>
      <c r="O191" s="18"/>
      <c r="P191" s="23">
        <f t="shared" si="21"/>
        <v>0</v>
      </c>
      <c r="Q191" s="90">
        <v>40.28</v>
      </c>
      <c r="R191" s="43">
        <f t="shared" si="2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18"/>
        <v>0</v>
      </c>
      <c r="H192" s="78">
        <v>0</v>
      </c>
      <c r="I192" s="76">
        <v>0</v>
      </c>
      <c r="J192" s="46">
        <f t="shared" si="19"/>
        <v>0</v>
      </c>
      <c r="K192" s="72"/>
      <c r="L192" s="20">
        <v>35</v>
      </c>
      <c r="M192" s="65">
        <f t="shared" si="20"/>
        <v>0</v>
      </c>
      <c r="N192" s="17" t="s">
        <v>16</v>
      </c>
      <c r="O192" s="18"/>
      <c r="P192" s="23">
        <f t="shared" si="21"/>
        <v>0</v>
      </c>
      <c r="Q192" s="90"/>
      <c r="R192" s="43">
        <f t="shared" si="2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22</v>
      </c>
      <c r="F193" s="71"/>
      <c r="G193" s="46">
        <f t="shared" si="18"/>
        <v>22</v>
      </c>
      <c r="H193" s="78">
        <v>0</v>
      </c>
      <c r="I193" s="76">
        <v>0</v>
      </c>
      <c r="J193" s="46">
        <f t="shared" si="19"/>
        <v>22</v>
      </c>
      <c r="K193" s="72"/>
      <c r="L193" s="20">
        <v>60</v>
      </c>
      <c r="M193" s="65">
        <f t="shared" si="20"/>
        <v>0</v>
      </c>
      <c r="N193" s="17" t="s">
        <v>16</v>
      </c>
      <c r="O193" s="18"/>
      <c r="P193" s="23">
        <f t="shared" si="21"/>
        <v>0</v>
      </c>
      <c r="Q193" s="90">
        <v>38</v>
      </c>
      <c r="R193" s="43">
        <f t="shared" si="2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13</v>
      </c>
      <c r="F194" s="71"/>
      <c r="G194" s="46">
        <f t="shared" si="18"/>
        <v>13</v>
      </c>
      <c r="H194" s="78">
        <v>0</v>
      </c>
      <c r="I194" s="76">
        <v>0</v>
      </c>
      <c r="J194" s="46">
        <f t="shared" si="19"/>
        <v>13</v>
      </c>
      <c r="K194" s="72"/>
      <c r="L194" s="20">
        <v>120</v>
      </c>
      <c r="M194" s="65">
        <f t="shared" si="20"/>
        <v>0</v>
      </c>
      <c r="N194" s="17" t="s">
        <v>16</v>
      </c>
      <c r="O194" s="18"/>
      <c r="P194" s="23">
        <f t="shared" si="21"/>
        <v>0</v>
      </c>
      <c r="Q194" s="90">
        <v>73</v>
      </c>
      <c r="R194" s="43">
        <f t="shared" si="2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18"/>
        <v>0</v>
      </c>
      <c r="H195" s="78">
        <v>0</v>
      </c>
      <c r="I195" s="76">
        <v>0</v>
      </c>
      <c r="J195" s="46">
        <f t="shared" si="19"/>
        <v>0</v>
      </c>
      <c r="K195" s="72"/>
      <c r="L195" s="20">
        <v>60</v>
      </c>
      <c r="M195" s="65">
        <f t="shared" si="20"/>
        <v>0</v>
      </c>
      <c r="N195" s="17" t="s">
        <v>16</v>
      </c>
      <c r="O195" s="18"/>
      <c r="P195" s="23">
        <f t="shared" si="21"/>
        <v>0</v>
      </c>
      <c r="Q195" s="90">
        <v>38</v>
      </c>
      <c r="R195" s="43">
        <f t="shared" si="2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18"/>
        <v>0</v>
      </c>
      <c r="H196" s="78">
        <v>0</v>
      </c>
      <c r="I196" s="76">
        <v>0</v>
      </c>
      <c r="J196" s="46">
        <f t="shared" si="19"/>
        <v>0</v>
      </c>
      <c r="K196" s="72"/>
      <c r="L196" s="20">
        <v>120</v>
      </c>
      <c r="M196" s="65">
        <f t="shared" si="20"/>
        <v>0</v>
      </c>
      <c r="N196" s="17" t="s">
        <v>16</v>
      </c>
      <c r="O196" s="18"/>
      <c r="P196" s="23">
        <f t="shared" si="21"/>
        <v>0</v>
      </c>
      <c r="Q196" s="90">
        <v>73</v>
      </c>
      <c r="R196" s="43">
        <f t="shared" si="2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ref="G197:G260" si="25">E197+F197</f>
        <v>0</v>
      </c>
      <c r="H197" s="78">
        <v>0</v>
      </c>
      <c r="I197" s="76">
        <v>0</v>
      </c>
      <c r="J197" s="46">
        <f t="shared" ref="J197:J260" si="26">+G197-H197-K197-I197</f>
        <v>0</v>
      </c>
      <c r="K197" s="72"/>
      <c r="L197" s="20">
        <v>50</v>
      </c>
      <c r="M197" s="65">
        <f t="shared" si="20"/>
        <v>0</v>
      </c>
      <c r="N197" s="17" t="s">
        <v>16</v>
      </c>
      <c r="O197" s="18"/>
      <c r="P197" s="23">
        <f t="shared" si="21"/>
        <v>0</v>
      </c>
      <c r="Q197" s="90">
        <v>23.74</v>
      </c>
      <c r="R197" s="43">
        <f t="shared" si="2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25"/>
        <v>0</v>
      </c>
      <c r="H198" s="78">
        <v>0</v>
      </c>
      <c r="I198" s="76">
        <v>0</v>
      </c>
      <c r="J198" s="46">
        <f t="shared" si="26"/>
        <v>0</v>
      </c>
      <c r="K198" s="72"/>
      <c r="L198" s="20">
        <v>150</v>
      </c>
      <c r="M198" s="65">
        <f t="shared" ref="M198:M261" si="27">+L198*K198</f>
        <v>0</v>
      </c>
      <c r="N198" s="17" t="s">
        <v>16</v>
      </c>
      <c r="O198" s="18"/>
      <c r="P198" s="23">
        <f t="shared" si="21"/>
        <v>0</v>
      </c>
      <c r="Q198" s="90">
        <v>64.38</v>
      </c>
      <c r="R198" s="43">
        <f t="shared" si="2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25"/>
        <v>0</v>
      </c>
      <c r="H199" s="78">
        <v>0</v>
      </c>
      <c r="I199" s="76">
        <v>0</v>
      </c>
      <c r="J199" s="46">
        <f t="shared" si="26"/>
        <v>0</v>
      </c>
      <c r="K199" s="72"/>
      <c r="L199" s="20">
        <v>135</v>
      </c>
      <c r="M199" s="65">
        <f t="shared" si="27"/>
        <v>0</v>
      </c>
      <c r="N199" s="17" t="s">
        <v>16</v>
      </c>
      <c r="O199" s="18"/>
      <c r="P199" s="23">
        <f t="shared" si="21"/>
        <v>0</v>
      </c>
      <c r="Q199" s="90">
        <v>105</v>
      </c>
      <c r="R199" s="43">
        <f t="shared" si="2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25"/>
        <v>0</v>
      </c>
      <c r="H200" s="78">
        <v>0</v>
      </c>
      <c r="I200" s="76">
        <v>0</v>
      </c>
      <c r="J200" s="46">
        <f t="shared" si="26"/>
        <v>0</v>
      </c>
      <c r="K200" s="72"/>
      <c r="L200" s="20">
        <v>100</v>
      </c>
      <c r="M200" s="65">
        <f t="shared" si="27"/>
        <v>0</v>
      </c>
      <c r="N200" s="17" t="s">
        <v>16</v>
      </c>
      <c r="O200" s="18"/>
      <c r="P200" s="23">
        <f t="shared" si="21"/>
        <v>0</v>
      </c>
      <c r="Q200" s="90">
        <v>73</v>
      </c>
      <c r="R200" s="43">
        <f t="shared" si="2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25"/>
        <v>0</v>
      </c>
      <c r="H201" s="78">
        <v>0</v>
      </c>
      <c r="I201" s="76">
        <v>0</v>
      </c>
      <c r="J201" s="46">
        <f t="shared" si="26"/>
        <v>0</v>
      </c>
      <c r="K201" s="72"/>
      <c r="L201" s="20">
        <v>90</v>
      </c>
      <c r="M201" s="65">
        <f t="shared" si="27"/>
        <v>0</v>
      </c>
      <c r="N201" s="17" t="s">
        <v>16</v>
      </c>
      <c r="O201" s="18"/>
      <c r="P201" s="23">
        <f t="shared" si="21"/>
        <v>0</v>
      </c>
      <c r="Q201" s="90">
        <v>60</v>
      </c>
      <c r="R201" s="43">
        <f t="shared" si="2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25"/>
        <v>0</v>
      </c>
      <c r="H202" s="78">
        <v>0</v>
      </c>
      <c r="I202" s="76">
        <v>0</v>
      </c>
      <c r="J202" s="46">
        <f t="shared" si="26"/>
        <v>0</v>
      </c>
      <c r="K202" s="72"/>
      <c r="L202" s="20">
        <v>90</v>
      </c>
      <c r="M202" s="65">
        <f t="shared" si="27"/>
        <v>0</v>
      </c>
      <c r="N202" s="17" t="s">
        <v>16</v>
      </c>
      <c r="O202" s="18"/>
      <c r="P202" s="23">
        <f t="shared" si="21"/>
        <v>0</v>
      </c>
      <c r="Q202" s="90">
        <v>60</v>
      </c>
      <c r="R202" s="43">
        <f t="shared" si="2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25"/>
        <v>0</v>
      </c>
      <c r="H203" s="78">
        <v>0</v>
      </c>
      <c r="I203" s="76">
        <v>0</v>
      </c>
      <c r="J203" s="46">
        <f t="shared" si="26"/>
        <v>0</v>
      </c>
      <c r="K203" s="72"/>
      <c r="L203" s="20">
        <v>90</v>
      </c>
      <c r="M203" s="65">
        <f t="shared" si="27"/>
        <v>0</v>
      </c>
      <c r="N203" s="17" t="s">
        <v>16</v>
      </c>
      <c r="O203" s="18"/>
      <c r="P203" s="23">
        <f t="shared" si="21"/>
        <v>0</v>
      </c>
      <c r="Q203" s="90">
        <v>60</v>
      </c>
      <c r="R203" s="43">
        <f t="shared" si="2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25"/>
        <v>0</v>
      </c>
      <c r="H204" s="78">
        <v>0</v>
      </c>
      <c r="I204" s="76">
        <v>0</v>
      </c>
      <c r="J204" s="46">
        <f t="shared" si="26"/>
        <v>0</v>
      </c>
      <c r="K204" s="72"/>
      <c r="L204" s="20">
        <v>90</v>
      </c>
      <c r="M204" s="65">
        <f t="shared" si="27"/>
        <v>0</v>
      </c>
      <c r="N204" s="17" t="s">
        <v>16</v>
      </c>
      <c r="O204" s="18"/>
      <c r="P204" s="23">
        <f t="shared" si="21"/>
        <v>0</v>
      </c>
      <c r="Q204" s="90">
        <v>60</v>
      </c>
      <c r="R204" s="43">
        <f t="shared" si="2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146</v>
      </c>
      <c r="F205" s="71"/>
      <c r="G205" s="46">
        <f t="shared" si="25"/>
        <v>146</v>
      </c>
      <c r="H205" s="78">
        <v>0</v>
      </c>
      <c r="I205" s="76">
        <v>0</v>
      </c>
      <c r="J205" s="46">
        <f t="shared" si="26"/>
        <v>146</v>
      </c>
      <c r="K205" s="72"/>
      <c r="L205" s="20">
        <v>55</v>
      </c>
      <c r="M205" s="65">
        <f t="shared" si="27"/>
        <v>0</v>
      </c>
      <c r="N205" s="17" t="s">
        <v>16</v>
      </c>
      <c r="O205" s="18"/>
      <c r="P205" s="23">
        <f t="shared" si="21"/>
        <v>0</v>
      </c>
      <c r="Q205" s="90">
        <v>40</v>
      </c>
      <c r="R205" s="43">
        <f t="shared" si="2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25"/>
        <v>0</v>
      </c>
      <c r="H206" s="78">
        <v>0</v>
      </c>
      <c r="I206" s="76">
        <v>0</v>
      </c>
      <c r="J206" s="46">
        <f t="shared" si="26"/>
        <v>0</v>
      </c>
      <c r="K206" s="72"/>
      <c r="L206" s="20">
        <v>85</v>
      </c>
      <c r="M206" s="65">
        <f t="shared" si="27"/>
        <v>0</v>
      </c>
      <c r="N206" s="17" t="s">
        <v>16</v>
      </c>
      <c r="O206" s="18"/>
      <c r="P206" s="23">
        <f t="shared" si="21"/>
        <v>0</v>
      </c>
      <c r="Q206" s="90">
        <v>60</v>
      </c>
      <c r="R206" s="43">
        <f t="shared" si="2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 t="shared" si="25"/>
        <v>0</v>
      </c>
      <c r="H207" s="78">
        <v>0</v>
      </c>
      <c r="I207" s="76">
        <v>0</v>
      </c>
      <c r="J207" s="46">
        <f t="shared" si="26"/>
        <v>0</v>
      </c>
      <c r="K207" s="72"/>
      <c r="L207" s="20">
        <v>50</v>
      </c>
      <c r="M207" s="65">
        <f t="shared" si="27"/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2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16</v>
      </c>
      <c r="F208" s="71"/>
      <c r="G208" s="46">
        <f t="shared" si="25"/>
        <v>16</v>
      </c>
      <c r="H208" s="78">
        <v>0</v>
      </c>
      <c r="I208" s="76">
        <v>0</v>
      </c>
      <c r="J208" s="46">
        <f t="shared" si="26"/>
        <v>16</v>
      </c>
      <c r="K208" s="72"/>
      <c r="L208" s="20">
        <v>50</v>
      </c>
      <c r="M208" s="65">
        <f t="shared" si="27"/>
        <v>0</v>
      </c>
      <c r="N208" s="17" t="s">
        <v>16</v>
      </c>
      <c r="O208" s="18"/>
      <c r="P208" s="23">
        <f t="shared" si="21"/>
        <v>0</v>
      </c>
      <c r="Q208" s="90">
        <v>33</v>
      </c>
      <c r="R208" s="43">
        <f t="shared" si="2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0</v>
      </c>
      <c r="F209" s="71"/>
      <c r="G209" s="46">
        <f t="shared" si="25"/>
        <v>0</v>
      </c>
      <c r="H209" s="78">
        <v>0</v>
      </c>
      <c r="I209" s="76">
        <v>0</v>
      </c>
      <c r="J209" s="46">
        <f t="shared" si="26"/>
        <v>0</v>
      </c>
      <c r="K209" s="72"/>
      <c r="L209" s="20">
        <v>120</v>
      </c>
      <c r="M209" s="65">
        <f t="shared" si="27"/>
        <v>0</v>
      </c>
      <c r="N209" s="17" t="s">
        <v>16</v>
      </c>
      <c r="O209" s="18"/>
      <c r="P209" s="23">
        <f t="shared" si="21"/>
        <v>0</v>
      </c>
      <c r="Q209" s="90">
        <v>83</v>
      </c>
      <c r="R209" s="43">
        <f t="shared" si="2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25"/>
        <v>0</v>
      </c>
      <c r="H210" s="78">
        <v>0</v>
      </c>
      <c r="I210" s="76">
        <v>0</v>
      </c>
      <c r="J210" s="46">
        <f t="shared" si="26"/>
        <v>0</v>
      </c>
      <c r="K210" s="72"/>
      <c r="L210" s="20">
        <v>25</v>
      </c>
      <c r="M210" s="65">
        <f t="shared" si="27"/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25"/>
        <v>0</v>
      </c>
      <c r="H211" s="78">
        <v>0</v>
      </c>
      <c r="I211" s="76">
        <v>0</v>
      </c>
      <c r="J211" s="46">
        <f t="shared" si="26"/>
        <v>0</v>
      </c>
      <c r="K211" s="72"/>
      <c r="L211" s="20">
        <v>25</v>
      </c>
      <c r="M211" s="65">
        <f t="shared" si="27"/>
        <v>0</v>
      </c>
      <c r="N211" s="17" t="s">
        <v>16</v>
      </c>
      <c r="O211" s="18"/>
      <c r="P211" s="23">
        <f t="shared" si="21"/>
        <v>0</v>
      </c>
      <c r="Q211" s="90">
        <v>15</v>
      </c>
      <c r="R211" s="43">
        <f t="shared" si="2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25"/>
        <v>0</v>
      </c>
      <c r="H212" s="78">
        <v>0</v>
      </c>
      <c r="I212" s="76">
        <v>0</v>
      </c>
      <c r="J212" s="46">
        <f t="shared" si="26"/>
        <v>0</v>
      </c>
      <c r="K212" s="72"/>
      <c r="L212" s="20">
        <v>25</v>
      </c>
      <c r="M212" s="65">
        <f t="shared" si="27"/>
        <v>0</v>
      </c>
      <c r="N212" s="17" t="s">
        <v>16</v>
      </c>
      <c r="O212" s="18"/>
      <c r="P212" s="23">
        <f t="shared" si="21"/>
        <v>0</v>
      </c>
      <c r="Q212" s="90">
        <v>15</v>
      </c>
      <c r="R212" s="43">
        <f t="shared" si="2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25"/>
        <v>0</v>
      </c>
      <c r="H213" s="78">
        <v>0</v>
      </c>
      <c r="I213" s="76">
        <v>0</v>
      </c>
      <c r="J213" s="46">
        <f t="shared" si="26"/>
        <v>0</v>
      </c>
      <c r="K213" s="72"/>
      <c r="L213" s="20">
        <v>25</v>
      </c>
      <c r="M213" s="65">
        <f t="shared" si="27"/>
        <v>0</v>
      </c>
      <c r="N213" s="17" t="s">
        <v>16</v>
      </c>
      <c r="O213" s="18"/>
      <c r="P213" s="23">
        <f t="shared" si="21"/>
        <v>0</v>
      </c>
      <c r="Q213" s="90">
        <v>15</v>
      </c>
      <c r="R213" s="43">
        <f t="shared" si="2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25"/>
        <v>0</v>
      </c>
      <c r="H214" s="78">
        <v>0</v>
      </c>
      <c r="I214" s="76">
        <v>0</v>
      </c>
      <c r="J214" s="46">
        <f t="shared" si="26"/>
        <v>0</v>
      </c>
      <c r="K214" s="72"/>
      <c r="L214" s="20">
        <v>25</v>
      </c>
      <c r="M214" s="65">
        <f t="shared" si="27"/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25"/>
        <v>0</v>
      </c>
      <c r="H215" s="78">
        <v>0</v>
      </c>
      <c r="I215" s="76">
        <v>0</v>
      </c>
      <c r="J215" s="46">
        <f t="shared" si="26"/>
        <v>0</v>
      </c>
      <c r="K215" s="72"/>
      <c r="L215" s="20">
        <v>10</v>
      </c>
      <c r="M215" s="65">
        <f t="shared" si="27"/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25"/>
        <v>0</v>
      </c>
      <c r="H216" s="78">
        <v>0</v>
      </c>
      <c r="I216" s="76">
        <v>0</v>
      </c>
      <c r="J216" s="46">
        <f t="shared" si="26"/>
        <v>0</v>
      </c>
      <c r="K216" s="72"/>
      <c r="L216" s="20">
        <v>10</v>
      </c>
      <c r="M216" s="65">
        <f t="shared" si="27"/>
        <v>0</v>
      </c>
      <c r="N216" s="17" t="s">
        <v>16</v>
      </c>
      <c r="O216" s="18"/>
      <c r="P216" s="23">
        <f t="shared" si="21"/>
        <v>0</v>
      </c>
      <c r="Q216" s="90">
        <v>9</v>
      </c>
      <c r="R216" s="43">
        <f t="shared" si="2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25"/>
        <v>0</v>
      </c>
      <c r="H217" s="78">
        <v>0</v>
      </c>
      <c r="I217" s="76">
        <v>0</v>
      </c>
      <c r="J217" s="46">
        <f t="shared" si="26"/>
        <v>0</v>
      </c>
      <c r="K217" s="72"/>
      <c r="L217" s="20">
        <v>10</v>
      </c>
      <c r="M217" s="65">
        <f t="shared" si="27"/>
        <v>0</v>
      </c>
      <c r="N217" s="17" t="s">
        <v>16</v>
      </c>
      <c r="O217" s="18"/>
      <c r="P217" s="23">
        <f t="shared" si="21"/>
        <v>0</v>
      </c>
      <c r="Q217" s="90"/>
      <c r="R217" s="43">
        <f t="shared" si="2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25"/>
        <v>0</v>
      </c>
      <c r="H218" s="78">
        <v>0</v>
      </c>
      <c r="I218" s="76">
        <v>0</v>
      </c>
      <c r="J218" s="46">
        <f t="shared" si="26"/>
        <v>0</v>
      </c>
      <c r="K218" s="72"/>
      <c r="L218" s="20">
        <v>20</v>
      </c>
      <c r="M218" s="65">
        <f t="shared" si="27"/>
        <v>0</v>
      </c>
      <c r="N218" s="17" t="s">
        <v>16</v>
      </c>
      <c r="O218" s="18"/>
      <c r="P218" s="23">
        <f t="shared" si="21"/>
        <v>0</v>
      </c>
      <c r="Q218" s="90">
        <v>16.670000000000002</v>
      </c>
      <c r="R218" s="43">
        <f t="shared" si="2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25"/>
        <v>0</v>
      </c>
      <c r="H219" s="78">
        <v>0</v>
      </c>
      <c r="I219" s="76">
        <v>0</v>
      </c>
      <c r="J219" s="46">
        <f t="shared" si="26"/>
        <v>0</v>
      </c>
      <c r="K219" s="72"/>
      <c r="L219" s="20">
        <v>800</v>
      </c>
      <c r="M219" s="65">
        <f t="shared" si="27"/>
        <v>0</v>
      </c>
      <c r="N219" s="17" t="s">
        <v>16</v>
      </c>
      <c r="O219" s="18"/>
      <c r="P219" s="23">
        <f t="shared" si="21"/>
        <v>0</v>
      </c>
      <c r="Q219" s="90"/>
      <c r="R219" s="43">
        <f t="shared" si="2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25"/>
        <v>0</v>
      </c>
      <c r="H220" s="78">
        <v>0</v>
      </c>
      <c r="I220" s="76">
        <v>0</v>
      </c>
      <c r="J220" s="46">
        <f t="shared" si="26"/>
        <v>0</v>
      </c>
      <c r="K220" s="72"/>
      <c r="L220" s="20">
        <v>150</v>
      </c>
      <c r="M220" s="65">
        <f t="shared" si="27"/>
        <v>0</v>
      </c>
      <c r="N220" s="17" t="s">
        <v>16</v>
      </c>
      <c r="O220" s="18"/>
      <c r="P220" s="23">
        <f t="shared" si="21"/>
        <v>0</v>
      </c>
      <c r="Q220" s="90">
        <v>85</v>
      </c>
      <c r="R220" s="43">
        <f t="shared" si="2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25"/>
        <v>0</v>
      </c>
      <c r="H221" s="78">
        <v>0</v>
      </c>
      <c r="I221" s="76">
        <v>0</v>
      </c>
      <c r="J221" s="46">
        <f t="shared" si="26"/>
        <v>0</v>
      </c>
      <c r="K221" s="72"/>
      <c r="L221" s="20">
        <v>200</v>
      </c>
      <c r="M221" s="65">
        <f t="shared" si="27"/>
        <v>0</v>
      </c>
      <c r="N221" s="17" t="s">
        <v>16</v>
      </c>
      <c r="O221" s="18"/>
      <c r="P221" s="23">
        <f t="shared" si="21"/>
        <v>0</v>
      </c>
      <c r="Q221" s="90">
        <v>100</v>
      </c>
      <c r="R221" s="43">
        <f t="shared" si="2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25"/>
        <v>0</v>
      </c>
      <c r="H222" s="78">
        <v>0</v>
      </c>
      <c r="I222" s="76">
        <v>0</v>
      </c>
      <c r="J222" s="46">
        <f t="shared" si="26"/>
        <v>0</v>
      </c>
      <c r="K222" s="72"/>
      <c r="L222" s="20">
        <v>250</v>
      </c>
      <c r="M222" s="65">
        <f t="shared" si="27"/>
        <v>0</v>
      </c>
      <c r="N222" s="17" t="s">
        <v>16</v>
      </c>
      <c r="O222" s="18"/>
      <c r="P222" s="23">
        <f t="shared" si="21"/>
        <v>0</v>
      </c>
      <c r="Q222" s="90">
        <v>250</v>
      </c>
      <c r="R222" s="43">
        <f t="shared" si="2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25"/>
        <v>0</v>
      </c>
      <c r="H223" s="78">
        <v>0</v>
      </c>
      <c r="I223" s="76">
        <v>0</v>
      </c>
      <c r="J223" s="46">
        <f t="shared" si="26"/>
        <v>0</v>
      </c>
      <c r="K223" s="72"/>
      <c r="L223" s="20">
        <v>50</v>
      </c>
      <c r="M223" s="65">
        <f t="shared" si="27"/>
        <v>0</v>
      </c>
      <c r="N223" s="17" t="s">
        <v>16</v>
      </c>
      <c r="O223" s="18"/>
      <c r="P223" s="23">
        <f t="shared" si="21"/>
        <v>0</v>
      </c>
      <c r="Q223" s="90"/>
      <c r="R223" s="43">
        <f t="shared" si="2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25"/>
        <v>0</v>
      </c>
      <c r="H224" s="78">
        <v>0</v>
      </c>
      <c r="I224" s="76">
        <v>0</v>
      </c>
      <c r="J224" s="46">
        <f t="shared" si="26"/>
        <v>0</v>
      </c>
      <c r="K224" s="72"/>
      <c r="L224" s="20">
        <v>0</v>
      </c>
      <c r="M224" s="65">
        <f t="shared" si="27"/>
        <v>0</v>
      </c>
      <c r="N224" s="17" t="s">
        <v>16</v>
      </c>
      <c r="O224" s="18"/>
      <c r="P224" s="23">
        <f t="shared" si="21"/>
        <v>0</v>
      </c>
      <c r="Q224" s="90"/>
      <c r="R224" s="43">
        <f t="shared" si="2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25"/>
        <v>0</v>
      </c>
      <c r="H225" s="78">
        <v>0</v>
      </c>
      <c r="I225" s="76">
        <v>0</v>
      </c>
      <c r="J225" s="46">
        <f t="shared" si="26"/>
        <v>0</v>
      </c>
      <c r="K225" s="72"/>
      <c r="L225" s="20">
        <v>45</v>
      </c>
      <c r="M225" s="65">
        <f t="shared" si="27"/>
        <v>0</v>
      </c>
      <c r="N225" s="17" t="s">
        <v>16</v>
      </c>
      <c r="O225" s="18"/>
      <c r="P225" s="23">
        <f t="shared" si="21"/>
        <v>0</v>
      </c>
      <c r="Q225" s="90">
        <v>28.59</v>
      </c>
      <c r="R225" s="43">
        <f t="shared" si="2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25"/>
        <v>0</v>
      </c>
      <c r="H226" s="78">
        <v>0</v>
      </c>
      <c r="I226" s="76">
        <v>0</v>
      </c>
      <c r="J226" s="46">
        <f t="shared" si="26"/>
        <v>0</v>
      </c>
      <c r="K226" s="72"/>
      <c r="L226" s="20">
        <v>35</v>
      </c>
      <c r="M226" s="65">
        <f t="shared" si="27"/>
        <v>0</v>
      </c>
      <c r="N226" s="17" t="s">
        <v>16</v>
      </c>
      <c r="O226" s="18"/>
      <c r="P226" s="23">
        <f t="shared" si="21"/>
        <v>0</v>
      </c>
      <c r="Q226" s="90">
        <v>23.7</v>
      </c>
      <c r="R226" s="43">
        <f t="shared" si="2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25"/>
        <v>0</v>
      </c>
      <c r="H227" s="78">
        <v>0</v>
      </c>
      <c r="I227" s="76">
        <v>0</v>
      </c>
      <c r="J227" s="46">
        <f t="shared" si="26"/>
        <v>0</v>
      </c>
      <c r="K227" s="72"/>
      <c r="L227" s="20">
        <v>25</v>
      </c>
      <c r="M227" s="65">
        <f t="shared" si="27"/>
        <v>0</v>
      </c>
      <c r="N227" s="17" t="s">
        <v>16</v>
      </c>
      <c r="O227" s="18"/>
      <c r="P227" s="23">
        <f t="shared" si="21"/>
        <v>0</v>
      </c>
      <c r="Q227" s="90">
        <v>20.36</v>
      </c>
      <c r="R227" s="43">
        <f t="shared" si="2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25"/>
        <v>0</v>
      </c>
      <c r="H228" s="78">
        <v>0</v>
      </c>
      <c r="I228" s="76">
        <v>0</v>
      </c>
      <c r="J228" s="46">
        <f t="shared" si="26"/>
        <v>0</v>
      </c>
      <c r="K228" s="72"/>
      <c r="L228" s="20">
        <v>50</v>
      </c>
      <c r="M228" s="65">
        <f t="shared" si="27"/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25"/>
        <v>0</v>
      </c>
      <c r="H229" s="78">
        <v>0</v>
      </c>
      <c r="I229" s="76">
        <v>0</v>
      </c>
      <c r="J229" s="46">
        <f t="shared" si="26"/>
        <v>0</v>
      </c>
      <c r="K229" s="72"/>
      <c r="L229" s="20">
        <v>60</v>
      </c>
      <c r="M229" s="65">
        <f t="shared" si="27"/>
        <v>0</v>
      </c>
      <c r="N229" s="17" t="s">
        <v>16</v>
      </c>
      <c r="O229" s="18"/>
      <c r="P229" s="23">
        <f t="shared" si="21"/>
        <v>0</v>
      </c>
      <c r="Q229" s="90"/>
      <c r="R229" s="43">
        <f t="shared" si="2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25"/>
        <v>0</v>
      </c>
      <c r="H230" s="78">
        <v>0</v>
      </c>
      <c r="I230" s="76">
        <v>0</v>
      </c>
      <c r="J230" s="46">
        <f t="shared" si="26"/>
        <v>0</v>
      </c>
      <c r="K230" s="72"/>
      <c r="L230" s="20">
        <v>250</v>
      </c>
      <c r="M230" s="65">
        <f t="shared" si="27"/>
        <v>0</v>
      </c>
      <c r="N230" s="17" t="s">
        <v>16</v>
      </c>
      <c r="O230" s="18"/>
      <c r="P230" s="23">
        <f t="shared" si="21"/>
        <v>0</v>
      </c>
      <c r="Q230" s="90"/>
      <c r="R230" s="43">
        <f t="shared" si="2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si="25"/>
        <v>0</v>
      </c>
      <c r="H231" s="78">
        <v>0</v>
      </c>
      <c r="I231" s="76">
        <v>0</v>
      </c>
      <c r="J231" s="46">
        <f t="shared" si="26"/>
        <v>0</v>
      </c>
      <c r="K231" s="72"/>
      <c r="L231" s="20">
        <v>100</v>
      </c>
      <c r="M231" s="65">
        <f t="shared" si="27"/>
        <v>0</v>
      </c>
      <c r="N231" s="17" t="s">
        <v>16</v>
      </c>
      <c r="O231" s="18"/>
      <c r="P231" s="23">
        <f t="shared" si="21"/>
        <v>0</v>
      </c>
      <c r="Q231" s="90"/>
      <c r="R231" s="43">
        <f t="shared" si="2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25"/>
        <v>0</v>
      </c>
      <c r="H232" s="78">
        <v>0</v>
      </c>
      <c r="I232" s="76">
        <v>0</v>
      </c>
      <c r="J232" s="46">
        <f t="shared" si="26"/>
        <v>0</v>
      </c>
      <c r="K232" s="72"/>
      <c r="L232" s="20">
        <v>350</v>
      </c>
      <c r="M232" s="65">
        <f t="shared" si="27"/>
        <v>0</v>
      </c>
      <c r="N232" s="17" t="s">
        <v>16</v>
      </c>
      <c r="O232" s="18"/>
      <c r="P232" s="23">
        <f t="shared" si="21"/>
        <v>0</v>
      </c>
      <c r="Q232" s="90"/>
      <c r="R232" s="43">
        <f t="shared" si="2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25"/>
        <v>0</v>
      </c>
      <c r="H233" s="78">
        <v>0</v>
      </c>
      <c r="I233" s="76">
        <v>0</v>
      </c>
      <c r="J233" s="46">
        <f t="shared" si="26"/>
        <v>0</v>
      </c>
      <c r="K233" s="72"/>
      <c r="L233" s="20">
        <v>60</v>
      </c>
      <c r="M233" s="65">
        <f t="shared" si="27"/>
        <v>0</v>
      </c>
      <c r="N233" s="17" t="s">
        <v>16</v>
      </c>
      <c r="O233" s="18"/>
      <c r="P233" s="23">
        <f t="shared" si="21"/>
        <v>0</v>
      </c>
      <c r="Q233" s="90"/>
      <c r="R233" s="43">
        <f t="shared" si="2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25"/>
        <v>0</v>
      </c>
      <c r="H234" s="78">
        <v>0</v>
      </c>
      <c r="I234" s="76">
        <v>0</v>
      </c>
      <c r="J234" s="46">
        <f t="shared" si="26"/>
        <v>0</v>
      </c>
      <c r="K234" s="72"/>
      <c r="L234" s="20">
        <v>50</v>
      </c>
      <c r="M234" s="65">
        <f t="shared" si="27"/>
        <v>0</v>
      </c>
      <c r="N234" s="17" t="s">
        <v>16</v>
      </c>
      <c r="O234" s="18"/>
      <c r="P234" s="23">
        <f t="shared" si="21"/>
        <v>0</v>
      </c>
      <c r="Q234" s="90"/>
      <c r="R234" s="43">
        <f t="shared" si="2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si="25"/>
        <v>0</v>
      </c>
      <c r="H235" s="78">
        <v>0</v>
      </c>
      <c r="I235" s="76">
        <v>0</v>
      </c>
      <c r="J235" s="46">
        <f t="shared" si="26"/>
        <v>0</v>
      </c>
      <c r="K235" s="72"/>
      <c r="L235" s="20">
        <v>100</v>
      </c>
      <c r="M235" s="65">
        <f t="shared" si="27"/>
        <v>0</v>
      </c>
      <c r="N235" s="17" t="s">
        <v>16</v>
      </c>
      <c r="O235" s="18"/>
      <c r="P235" s="23">
        <f t="shared" ref="P235:P242" si="29">SUM(M235-O235)</f>
        <v>0</v>
      </c>
      <c r="Q235" s="90"/>
      <c r="R235" s="43">
        <f t="shared" ref="R235:R264" si="30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25"/>
        <v>0</v>
      </c>
      <c r="H236" s="78">
        <v>0</v>
      </c>
      <c r="I236" s="76">
        <v>0</v>
      </c>
      <c r="J236" s="46">
        <f t="shared" si="26"/>
        <v>0</v>
      </c>
      <c r="K236" s="72"/>
      <c r="L236" s="20">
        <v>120</v>
      </c>
      <c r="M236" s="65">
        <f t="shared" si="27"/>
        <v>0</v>
      </c>
      <c r="N236" s="17" t="s">
        <v>16</v>
      </c>
      <c r="O236" s="18"/>
      <c r="P236" s="23">
        <f t="shared" si="29"/>
        <v>0</v>
      </c>
      <c r="Q236" s="90"/>
      <c r="R236" s="43">
        <f t="shared" si="30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25"/>
        <v>0</v>
      </c>
      <c r="H237" s="78">
        <v>0</v>
      </c>
      <c r="I237" s="76">
        <v>0</v>
      </c>
      <c r="J237" s="46">
        <f t="shared" si="26"/>
        <v>0</v>
      </c>
      <c r="K237" s="72"/>
      <c r="L237" s="20">
        <v>60</v>
      </c>
      <c r="M237" s="65">
        <f t="shared" si="27"/>
        <v>0</v>
      </c>
      <c r="N237" s="17" t="s">
        <v>16</v>
      </c>
      <c r="O237" s="18"/>
      <c r="P237" s="23">
        <f t="shared" si="29"/>
        <v>0</v>
      </c>
      <c r="Q237" s="90"/>
      <c r="R237" s="43">
        <f t="shared" si="30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25"/>
        <v>0</v>
      </c>
      <c r="H238" s="78">
        <v>0</v>
      </c>
      <c r="I238" s="76">
        <v>0</v>
      </c>
      <c r="J238" s="46">
        <f t="shared" si="26"/>
        <v>0</v>
      </c>
      <c r="K238" s="72"/>
      <c r="L238" s="20">
        <v>150</v>
      </c>
      <c r="M238" s="65">
        <f t="shared" si="27"/>
        <v>0</v>
      </c>
      <c r="N238" s="17" t="s">
        <v>16</v>
      </c>
      <c r="O238" s="18"/>
      <c r="P238" s="23">
        <f t="shared" si="29"/>
        <v>0</v>
      </c>
      <c r="Q238" s="90"/>
      <c r="R238" s="43">
        <f t="shared" si="30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25"/>
        <v>0</v>
      </c>
      <c r="H239" s="78">
        <v>0</v>
      </c>
      <c r="I239" s="76">
        <v>0</v>
      </c>
      <c r="J239" s="46">
        <f t="shared" si="26"/>
        <v>0</v>
      </c>
      <c r="K239" s="72"/>
      <c r="L239" s="20">
        <v>150</v>
      </c>
      <c r="M239" s="65">
        <f t="shared" si="27"/>
        <v>0</v>
      </c>
      <c r="N239" s="17" t="s">
        <v>16</v>
      </c>
      <c r="O239" s="18"/>
      <c r="P239" s="23">
        <f t="shared" si="29"/>
        <v>0</v>
      </c>
      <c r="Q239" s="90"/>
      <c r="R239" s="43">
        <f t="shared" si="30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25"/>
        <v>0</v>
      </c>
      <c r="H240" s="78">
        <v>0</v>
      </c>
      <c r="I240" s="76">
        <v>0</v>
      </c>
      <c r="J240" s="46">
        <f t="shared" si="26"/>
        <v>0</v>
      </c>
      <c r="K240" s="72"/>
      <c r="L240" s="20">
        <v>200</v>
      </c>
      <c r="M240" s="65">
        <f t="shared" si="27"/>
        <v>0</v>
      </c>
      <c r="N240" s="17" t="s">
        <v>16</v>
      </c>
      <c r="O240" s="18"/>
      <c r="P240" s="23">
        <f t="shared" si="29"/>
        <v>0</v>
      </c>
      <c r="Q240" s="90"/>
      <c r="R240" s="43">
        <f t="shared" si="30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25"/>
        <v>0</v>
      </c>
      <c r="H241" s="78">
        <v>0</v>
      </c>
      <c r="I241" s="76">
        <v>0</v>
      </c>
      <c r="J241" s="46">
        <f t="shared" si="26"/>
        <v>0</v>
      </c>
      <c r="K241" s="72"/>
      <c r="L241" s="20"/>
      <c r="M241" s="65">
        <f t="shared" si="27"/>
        <v>0</v>
      </c>
      <c r="N241" s="17" t="s">
        <v>16</v>
      </c>
      <c r="O241" s="18"/>
      <c r="P241" s="23">
        <f t="shared" si="29"/>
        <v>0</v>
      </c>
      <c r="Q241" s="90"/>
      <c r="R241" s="43">
        <f t="shared" si="30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25"/>
        <v>0</v>
      </c>
      <c r="H242" s="78">
        <v>0</v>
      </c>
      <c r="I242" s="76">
        <v>0</v>
      </c>
      <c r="J242" s="46">
        <f t="shared" si="26"/>
        <v>0</v>
      </c>
      <c r="K242" s="72"/>
      <c r="L242" s="20">
        <v>35</v>
      </c>
      <c r="M242" s="65">
        <f t="shared" si="27"/>
        <v>0</v>
      </c>
      <c r="N242" s="17" t="s">
        <v>16</v>
      </c>
      <c r="O242" s="18"/>
      <c r="P242" s="23">
        <f t="shared" si="29"/>
        <v>0</v>
      </c>
      <c r="Q242" s="90"/>
      <c r="R242" s="43">
        <f t="shared" si="30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+'3'!J243</f>
        <v>0</v>
      </c>
      <c r="F243" s="71"/>
      <c r="G243" s="46">
        <f t="shared" si="25"/>
        <v>0</v>
      </c>
      <c r="H243" s="78">
        <v>0</v>
      </c>
      <c r="I243" s="76">
        <v>0</v>
      </c>
      <c r="J243" s="46">
        <f t="shared" si="26"/>
        <v>0</v>
      </c>
      <c r="K243" s="72"/>
      <c r="L243" s="20">
        <v>39</v>
      </c>
      <c r="M243" s="65">
        <f t="shared" si="27"/>
        <v>0</v>
      </c>
      <c r="N243" s="17" t="s">
        <v>16</v>
      </c>
      <c r="O243" s="18"/>
      <c r="P243" s="23">
        <f t="shared" ref="P243:P264" si="31">SUM(M243-O243)</f>
        <v>0</v>
      </c>
      <c r="Q243" s="90"/>
      <c r="R243" s="43">
        <f t="shared" ref="R243:R246" si="32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+'3'!J244</f>
        <v>0</v>
      </c>
      <c r="F244" s="71"/>
      <c r="G244" s="46">
        <f t="shared" si="25"/>
        <v>0</v>
      </c>
      <c r="H244" s="78">
        <v>0</v>
      </c>
      <c r="I244" s="76">
        <v>0</v>
      </c>
      <c r="J244" s="46">
        <f t="shared" si="26"/>
        <v>0</v>
      </c>
      <c r="K244" s="72"/>
      <c r="L244" s="20">
        <v>55</v>
      </c>
      <c r="M244" s="65">
        <f t="shared" si="27"/>
        <v>0</v>
      </c>
      <c r="N244" s="17" t="s">
        <v>16</v>
      </c>
      <c r="O244" s="18"/>
      <c r="P244" s="23">
        <f t="shared" si="31"/>
        <v>0</v>
      </c>
      <c r="Q244" s="90"/>
      <c r="R244" s="43">
        <f t="shared" si="32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+'3'!J245</f>
        <v>0</v>
      </c>
      <c r="F245" s="71"/>
      <c r="G245" s="46">
        <f t="shared" si="25"/>
        <v>0</v>
      </c>
      <c r="H245" s="78">
        <v>0</v>
      </c>
      <c r="I245" s="76">
        <v>0</v>
      </c>
      <c r="J245" s="46">
        <f t="shared" si="26"/>
        <v>0</v>
      </c>
      <c r="K245" s="72"/>
      <c r="L245" s="20">
        <v>40</v>
      </c>
      <c r="M245" s="65">
        <f t="shared" si="27"/>
        <v>0</v>
      </c>
      <c r="N245" s="17" t="s">
        <v>16</v>
      </c>
      <c r="O245" s="18"/>
      <c r="P245" s="23">
        <f t="shared" si="31"/>
        <v>0</v>
      </c>
      <c r="Q245" s="90"/>
      <c r="R245" s="43">
        <f t="shared" si="32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+'3'!J246</f>
        <v>0</v>
      </c>
      <c r="F246" s="71"/>
      <c r="G246" s="46">
        <f t="shared" si="25"/>
        <v>0</v>
      </c>
      <c r="H246" s="78">
        <v>0</v>
      </c>
      <c r="I246" s="76">
        <v>0</v>
      </c>
      <c r="J246" s="46">
        <f t="shared" si="26"/>
        <v>0</v>
      </c>
      <c r="K246" s="72"/>
      <c r="L246" s="20">
        <v>49</v>
      </c>
      <c r="M246" s="65">
        <f t="shared" si="27"/>
        <v>0</v>
      </c>
      <c r="N246" s="17" t="s">
        <v>16</v>
      </c>
      <c r="O246" s="18"/>
      <c r="P246" s="23">
        <f t="shared" si="31"/>
        <v>0</v>
      </c>
      <c r="Q246" s="90"/>
      <c r="R246" s="43">
        <f t="shared" si="32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+'3'!J247</f>
        <v>0</v>
      </c>
      <c r="F247" s="71"/>
      <c r="G247" s="46">
        <f t="shared" si="25"/>
        <v>0</v>
      </c>
      <c r="H247" s="78">
        <v>0</v>
      </c>
      <c r="I247" s="76">
        <v>0</v>
      </c>
      <c r="J247" s="46">
        <f t="shared" si="26"/>
        <v>0</v>
      </c>
      <c r="K247" s="72"/>
      <c r="L247" s="20">
        <v>39</v>
      </c>
      <c r="M247" s="65">
        <f t="shared" si="27"/>
        <v>0</v>
      </c>
      <c r="N247" s="17" t="s">
        <v>16</v>
      </c>
      <c r="O247" s="18"/>
      <c r="P247" s="23">
        <f t="shared" si="31"/>
        <v>0</v>
      </c>
      <c r="Q247" s="90"/>
      <c r="R247" s="43">
        <f t="shared" si="30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+'3'!J248</f>
        <v>0</v>
      </c>
      <c r="F248" s="71"/>
      <c r="G248" s="46">
        <f t="shared" si="25"/>
        <v>0</v>
      </c>
      <c r="H248" s="78">
        <v>0</v>
      </c>
      <c r="I248" s="76">
        <v>0</v>
      </c>
      <c r="J248" s="46">
        <f t="shared" si="26"/>
        <v>0</v>
      </c>
      <c r="K248" s="72"/>
      <c r="L248" s="20">
        <v>50</v>
      </c>
      <c r="M248" s="65">
        <f t="shared" si="27"/>
        <v>0</v>
      </c>
      <c r="N248" s="17" t="s">
        <v>16</v>
      </c>
      <c r="O248" s="18"/>
      <c r="P248" s="23">
        <f t="shared" si="31"/>
        <v>0</v>
      </c>
      <c r="Q248" s="90"/>
      <c r="R248" s="43">
        <f t="shared" si="30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+'3'!J249</f>
        <v>0</v>
      </c>
      <c r="F249" s="71"/>
      <c r="G249" s="46">
        <f t="shared" si="25"/>
        <v>0</v>
      </c>
      <c r="H249" s="78">
        <v>0</v>
      </c>
      <c r="I249" s="76">
        <v>0</v>
      </c>
      <c r="J249" s="46">
        <f t="shared" si="26"/>
        <v>0</v>
      </c>
      <c r="K249" s="72"/>
      <c r="L249" s="20">
        <v>50</v>
      </c>
      <c r="M249" s="65">
        <f t="shared" si="27"/>
        <v>0</v>
      </c>
      <c r="N249" s="17" t="s">
        <v>16</v>
      </c>
      <c r="O249" s="18"/>
      <c r="P249" s="23">
        <f t="shared" si="31"/>
        <v>0</v>
      </c>
      <c r="Q249" s="90"/>
      <c r="R249" s="43">
        <f t="shared" si="30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+'3'!J250</f>
        <v>0</v>
      </c>
      <c r="F250" s="71"/>
      <c r="G250" s="46">
        <f t="shared" si="25"/>
        <v>0</v>
      </c>
      <c r="H250" s="78">
        <v>0</v>
      </c>
      <c r="I250" s="76">
        <v>0</v>
      </c>
      <c r="J250" s="46">
        <f t="shared" si="26"/>
        <v>0</v>
      </c>
      <c r="K250" s="72"/>
      <c r="L250" s="20">
        <v>35</v>
      </c>
      <c r="M250" s="65">
        <f t="shared" si="27"/>
        <v>0</v>
      </c>
      <c r="N250" s="17" t="s">
        <v>16</v>
      </c>
      <c r="O250" s="18"/>
      <c r="P250" s="23">
        <f t="shared" si="31"/>
        <v>0</v>
      </c>
      <c r="Q250" s="90"/>
      <c r="R250" s="43">
        <f t="shared" si="30"/>
        <v>0</v>
      </c>
    </row>
    <row r="251" spans="1:18" ht="25.5" x14ac:dyDescent="0.55000000000000004">
      <c r="A251" s="10"/>
      <c r="B251" s="10">
        <v>1200032</v>
      </c>
      <c r="C251" s="19" t="s">
        <v>1427</v>
      </c>
      <c r="D251" s="10" t="s">
        <v>564</v>
      </c>
      <c r="E251" s="64">
        <f>+'3'!J251</f>
        <v>2</v>
      </c>
      <c r="F251" s="71"/>
      <c r="G251" s="46">
        <f t="shared" si="25"/>
        <v>2</v>
      </c>
      <c r="H251" s="78">
        <v>0</v>
      </c>
      <c r="I251" s="76">
        <v>0</v>
      </c>
      <c r="J251" s="46">
        <f t="shared" si="26"/>
        <v>2</v>
      </c>
      <c r="K251" s="72"/>
      <c r="L251" s="20">
        <v>80</v>
      </c>
      <c r="M251" s="65">
        <f t="shared" si="27"/>
        <v>0</v>
      </c>
      <c r="N251" s="17" t="s">
        <v>16</v>
      </c>
      <c r="O251" s="18"/>
      <c r="P251" s="23">
        <f t="shared" si="31"/>
        <v>0</v>
      </c>
      <c r="Q251" s="90"/>
      <c r="R251" s="43">
        <f t="shared" si="30"/>
        <v>0</v>
      </c>
    </row>
    <row r="252" spans="1:18" ht="25.5" x14ac:dyDescent="0.55000000000000004">
      <c r="A252" s="10"/>
      <c r="B252" s="10"/>
      <c r="C252" s="19"/>
      <c r="D252" s="10"/>
      <c r="E252" s="64">
        <f>+'3'!J252</f>
        <v>0</v>
      </c>
      <c r="F252" s="71"/>
      <c r="G252" s="46">
        <f t="shared" si="25"/>
        <v>0</v>
      </c>
      <c r="H252" s="78">
        <v>0</v>
      </c>
      <c r="I252" s="76">
        <v>0</v>
      </c>
      <c r="J252" s="46">
        <f t="shared" si="26"/>
        <v>0</v>
      </c>
      <c r="K252" s="72"/>
      <c r="L252" s="20"/>
      <c r="M252" s="65">
        <f t="shared" si="27"/>
        <v>0</v>
      </c>
      <c r="N252" s="17" t="s">
        <v>16</v>
      </c>
      <c r="O252" s="18"/>
      <c r="P252" s="23">
        <f t="shared" si="31"/>
        <v>0</v>
      </c>
      <c r="Q252" s="90"/>
      <c r="R252" s="43">
        <f t="shared" si="30"/>
        <v>0</v>
      </c>
    </row>
    <row r="253" spans="1:18" ht="25.5" x14ac:dyDescent="0.55000000000000004">
      <c r="A253" s="10"/>
      <c r="B253" s="10"/>
      <c r="C253" s="19"/>
      <c r="D253" s="10"/>
      <c r="E253" s="64">
        <f>+'3'!J253</f>
        <v>0</v>
      </c>
      <c r="F253" s="71"/>
      <c r="G253" s="46">
        <f t="shared" si="25"/>
        <v>0</v>
      </c>
      <c r="H253" s="78">
        <v>0</v>
      </c>
      <c r="I253" s="76">
        <v>0</v>
      </c>
      <c r="J253" s="46">
        <f t="shared" si="26"/>
        <v>0</v>
      </c>
      <c r="K253" s="72"/>
      <c r="L253" s="20"/>
      <c r="M253" s="65">
        <f t="shared" si="27"/>
        <v>0</v>
      </c>
      <c r="N253" s="17" t="s">
        <v>16</v>
      </c>
      <c r="O253" s="18"/>
      <c r="P253" s="23">
        <f t="shared" si="31"/>
        <v>0</v>
      </c>
      <c r="Q253" s="90"/>
      <c r="R253" s="43">
        <f t="shared" si="30"/>
        <v>0</v>
      </c>
    </row>
    <row r="254" spans="1:18" ht="25.5" x14ac:dyDescent="0.55000000000000004">
      <c r="A254" s="10"/>
      <c r="B254" s="10"/>
      <c r="C254" s="19"/>
      <c r="D254" s="10"/>
      <c r="E254" s="64">
        <f>+'3'!J254</f>
        <v>0</v>
      </c>
      <c r="F254" s="71"/>
      <c r="G254" s="46">
        <f t="shared" si="25"/>
        <v>0</v>
      </c>
      <c r="H254" s="78">
        <v>0</v>
      </c>
      <c r="I254" s="76">
        <v>0</v>
      </c>
      <c r="J254" s="46">
        <f t="shared" si="26"/>
        <v>0</v>
      </c>
      <c r="K254" s="72"/>
      <c r="L254" s="20"/>
      <c r="M254" s="65">
        <f t="shared" si="27"/>
        <v>0</v>
      </c>
      <c r="N254" s="17" t="s">
        <v>16</v>
      </c>
      <c r="O254" s="18"/>
      <c r="P254" s="23">
        <f t="shared" si="31"/>
        <v>0</v>
      </c>
      <c r="Q254" s="90"/>
      <c r="R254" s="43">
        <f t="shared" si="30"/>
        <v>0</v>
      </c>
    </row>
    <row r="255" spans="1:18" ht="25.5" x14ac:dyDescent="0.55000000000000004">
      <c r="A255" s="10"/>
      <c r="B255" s="10"/>
      <c r="C255" s="19"/>
      <c r="D255" s="10"/>
      <c r="E255" s="64">
        <f>+'3'!J255</f>
        <v>0</v>
      </c>
      <c r="F255" s="71"/>
      <c r="G255" s="46">
        <f t="shared" si="25"/>
        <v>0</v>
      </c>
      <c r="H255" s="78">
        <v>0</v>
      </c>
      <c r="I255" s="76">
        <v>0</v>
      </c>
      <c r="J255" s="46">
        <f t="shared" si="26"/>
        <v>0</v>
      </c>
      <c r="K255" s="72"/>
      <c r="L255" s="20"/>
      <c r="M255" s="65">
        <f t="shared" si="27"/>
        <v>0</v>
      </c>
      <c r="N255" s="17" t="s">
        <v>16</v>
      </c>
      <c r="O255" s="18"/>
      <c r="P255" s="23">
        <f t="shared" si="31"/>
        <v>0</v>
      </c>
      <c r="Q255" s="90"/>
      <c r="R255" s="43">
        <f t="shared" si="30"/>
        <v>0</v>
      </c>
    </row>
    <row r="256" spans="1:18" ht="25.5" x14ac:dyDescent="0.55000000000000004">
      <c r="A256" s="10"/>
      <c r="B256" s="10"/>
      <c r="C256" s="19"/>
      <c r="D256" s="10"/>
      <c r="E256" s="64">
        <f>+'3'!J256</f>
        <v>0</v>
      </c>
      <c r="F256" s="71"/>
      <c r="G256" s="46">
        <f t="shared" si="25"/>
        <v>0</v>
      </c>
      <c r="H256" s="78">
        <v>0</v>
      </c>
      <c r="I256" s="76">
        <v>0</v>
      </c>
      <c r="J256" s="46">
        <f t="shared" si="26"/>
        <v>0</v>
      </c>
      <c r="K256" s="72"/>
      <c r="L256" s="20"/>
      <c r="M256" s="65">
        <f t="shared" si="27"/>
        <v>0</v>
      </c>
      <c r="N256" s="17" t="s">
        <v>16</v>
      </c>
      <c r="O256" s="18"/>
      <c r="P256" s="23">
        <f t="shared" si="31"/>
        <v>0</v>
      </c>
      <c r="Q256" s="90"/>
      <c r="R256" s="43">
        <f t="shared" si="30"/>
        <v>0</v>
      </c>
    </row>
    <row r="257" spans="1:19" ht="25.5" x14ac:dyDescent="0.55000000000000004">
      <c r="A257" s="10"/>
      <c r="B257" s="10"/>
      <c r="C257" s="19"/>
      <c r="D257" s="10"/>
      <c r="E257" s="64">
        <f>+'3'!J257</f>
        <v>0</v>
      </c>
      <c r="F257" s="71"/>
      <c r="G257" s="46">
        <f t="shared" si="25"/>
        <v>0</v>
      </c>
      <c r="H257" s="78">
        <v>0</v>
      </c>
      <c r="I257" s="76">
        <v>0</v>
      </c>
      <c r="J257" s="46">
        <f t="shared" si="26"/>
        <v>0</v>
      </c>
      <c r="K257" s="72"/>
      <c r="L257" s="20"/>
      <c r="M257" s="65">
        <f t="shared" si="27"/>
        <v>0</v>
      </c>
      <c r="N257" s="17" t="s">
        <v>16</v>
      </c>
      <c r="O257" s="18"/>
      <c r="P257" s="23">
        <f t="shared" si="31"/>
        <v>0</v>
      </c>
      <c r="Q257" s="90"/>
      <c r="R257" s="43">
        <f t="shared" si="30"/>
        <v>0</v>
      </c>
    </row>
    <row r="258" spans="1:19" ht="25.5" x14ac:dyDescent="0.55000000000000004">
      <c r="A258" s="10"/>
      <c r="B258" s="10"/>
      <c r="C258" s="19"/>
      <c r="D258" s="10"/>
      <c r="E258" s="64">
        <f>+'3'!J258</f>
        <v>0</v>
      </c>
      <c r="F258" s="71"/>
      <c r="G258" s="46">
        <f t="shared" si="25"/>
        <v>0</v>
      </c>
      <c r="H258" s="78">
        <v>0</v>
      </c>
      <c r="I258" s="76">
        <v>0</v>
      </c>
      <c r="J258" s="46">
        <f t="shared" si="26"/>
        <v>0</v>
      </c>
      <c r="K258" s="72"/>
      <c r="L258" s="20"/>
      <c r="M258" s="65">
        <f t="shared" si="27"/>
        <v>0</v>
      </c>
      <c r="N258" s="17" t="s">
        <v>16</v>
      </c>
      <c r="O258" s="18"/>
      <c r="P258" s="23">
        <f t="shared" si="31"/>
        <v>0</v>
      </c>
      <c r="Q258" s="90"/>
      <c r="R258" s="43">
        <f t="shared" si="30"/>
        <v>0</v>
      </c>
    </row>
    <row r="259" spans="1:19" ht="25.5" x14ac:dyDescent="0.55000000000000004">
      <c r="A259" s="10"/>
      <c r="B259" s="10"/>
      <c r="C259" s="19"/>
      <c r="D259" s="10"/>
      <c r="E259" s="64">
        <f>+'3'!J259</f>
        <v>0</v>
      </c>
      <c r="F259" s="71"/>
      <c r="G259" s="46">
        <f t="shared" si="25"/>
        <v>0</v>
      </c>
      <c r="H259" s="78">
        <v>0</v>
      </c>
      <c r="I259" s="76">
        <v>0</v>
      </c>
      <c r="J259" s="46">
        <f t="shared" si="26"/>
        <v>0</v>
      </c>
      <c r="K259" s="72"/>
      <c r="L259" s="20"/>
      <c r="M259" s="65">
        <f t="shared" si="27"/>
        <v>0</v>
      </c>
      <c r="N259" s="17" t="s">
        <v>16</v>
      </c>
      <c r="O259" s="18"/>
      <c r="P259" s="23">
        <f t="shared" si="31"/>
        <v>0</v>
      </c>
      <c r="Q259" s="90"/>
      <c r="R259" s="43">
        <f t="shared" si="30"/>
        <v>0</v>
      </c>
    </row>
    <row r="260" spans="1:19" ht="24" customHeight="1" x14ac:dyDescent="0.55000000000000004">
      <c r="A260" s="10"/>
      <c r="B260" s="10"/>
      <c r="C260" s="19"/>
      <c r="D260" s="10"/>
      <c r="E260" s="64">
        <f>+'3'!J260</f>
        <v>0</v>
      </c>
      <c r="F260" s="71"/>
      <c r="G260" s="46">
        <f t="shared" si="25"/>
        <v>0</v>
      </c>
      <c r="H260" s="78">
        <v>0</v>
      </c>
      <c r="I260" s="76">
        <v>0</v>
      </c>
      <c r="J260" s="46">
        <f t="shared" si="26"/>
        <v>0</v>
      </c>
      <c r="K260" s="72"/>
      <c r="L260" s="20"/>
      <c r="M260" s="65">
        <f t="shared" si="27"/>
        <v>0</v>
      </c>
      <c r="N260" s="17" t="s">
        <v>16</v>
      </c>
      <c r="O260" s="18"/>
      <c r="P260" s="23">
        <f t="shared" si="31"/>
        <v>0</v>
      </c>
      <c r="Q260" s="90"/>
      <c r="R260" s="43">
        <f t="shared" si="30"/>
        <v>0</v>
      </c>
    </row>
    <row r="261" spans="1:19" ht="25.5" x14ac:dyDescent="0.55000000000000004">
      <c r="A261" s="10"/>
      <c r="B261" s="10"/>
      <c r="C261" s="19"/>
      <c r="D261" s="10"/>
      <c r="E261" s="64">
        <f>+'3'!J261</f>
        <v>0</v>
      </c>
      <c r="F261" s="71"/>
      <c r="G261" s="46">
        <f t="shared" ref="G261:G266" si="33">E261+F261</f>
        <v>0</v>
      </c>
      <c r="H261" s="78">
        <v>0</v>
      </c>
      <c r="I261" s="76">
        <v>0</v>
      </c>
      <c r="J261" s="46">
        <f t="shared" ref="J261:J265" si="34">+G261-H261-K261-I261</f>
        <v>0</v>
      </c>
      <c r="K261" s="72"/>
      <c r="L261" s="20"/>
      <c r="M261" s="65">
        <f t="shared" si="27"/>
        <v>0</v>
      </c>
      <c r="N261" s="17" t="s">
        <v>16</v>
      </c>
      <c r="O261" s="18"/>
      <c r="P261" s="23">
        <f t="shared" si="31"/>
        <v>0</v>
      </c>
      <c r="Q261" s="90"/>
      <c r="R261" s="43">
        <f t="shared" si="30"/>
        <v>0</v>
      </c>
    </row>
    <row r="262" spans="1:19" ht="25.5" x14ac:dyDescent="0.55000000000000004">
      <c r="A262" s="10"/>
      <c r="B262" s="10"/>
      <c r="C262" s="19"/>
      <c r="D262" s="10"/>
      <c r="E262" s="64">
        <f>+'3'!J262</f>
        <v>0</v>
      </c>
      <c r="F262" s="71"/>
      <c r="G262" s="46">
        <f t="shared" si="33"/>
        <v>0</v>
      </c>
      <c r="H262" s="78">
        <v>0</v>
      </c>
      <c r="I262" s="76">
        <v>0</v>
      </c>
      <c r="J262" s="46">
        <f t="shared" si="34"/>
        <v>0</v>
      </c>
      <c r="K262" s="72"/>
      <c r="L262" s="20"/>
      <c r="M262" s="65">
        <f t="shared" ref="M262:M265" si="35">+L262*K262</f>
        <v>0</v>
      </c>
      <c r="N262" s="17" t="s">
        <v>16</v>
      </c>
      <c r="O262" s="18"/>
      <c r="P262" s="23">
        <f t="shared" si="31"/>
        <v>0</v>
      </c>
      <c r="Q262" s="90"/>
      <c r="R262" s="43">
        <f t="shared" si="30"/>
        <v>0</v>
      </c>
    </row>
    <row r="263" spans="1:19" ht="25.5" x14ac:dyDescent="0.55000000000000004">
      <c r="A263" s="10"/>
      <c r="B263" s="10"/>
      <c r="C263" s="19"/>
      <c r="D263" s="10"/>
      <c r="E263" s="64">
        <f>+'3'!J263</f>
        <v>0</v>
      </c>
      <c r="F263" s="71"/>
      <c r="G263" s="46">
        <f t="shared" si="33"/>
        <v>0</v>
      </c>
      <c r="H263" s="78">
        <v>0</v>
      </c>
      <c r="I263" s="76">
        <v>0</v>
      </c>
      <c r="J263" s="46">
        <f t="shared" si="34"/>
        <v>0</v>
      </c>
      <c r="K263" s="72"/>
      <c r="L263" s="20"/>
      <c r="M263" s="65">
        <f t="shared" si="35"/>
        <v>0</v>
      </c>
      <c r="N263" s="17" t="s">
        <v>16</v>
      </c>
      <c r="O263" s="18"/>
      <c r="P263" s="23">
        <f t="shared" si="31"/>
        <v>0</v>
      </c>
      <c r="Q263" s="90"/>
      <c r="R263" s="43">
        <f t="shared" si="30"/>
        <v>0</v>
      </c>
    </row>
    <row r="264" spans="1:19" ht="25.5" x14ac:dyDescent="0.55000000000000004">
      <c r="A264" s="10"/>
      <c r="B264" s="10"/>
      <c r="C264" s="19"/>
      <c r="D264" s="10"/>
      <c r="E264" s="64">
        <f>+'3'!J264</f>
        <v>0</v>
      </c>
      <c r="F264" s="71"/>
      <c r="G264" s="46">
        <f t="shared" si="33"/>
        <v>0</v>
      </c>
      <c r="H264" s="78">
        <v>0</v>
      </c>
      <c r="I264" s="76">
        <v>0</v>
      </c>
      <c r="J264" s="46">
        <f t="shared" si="34"/>
        <v>0</v>
      </c>
      <c r="K264" s="72"/>
      <c r="L264" s="20"/>
      <c r="M264" s="65">
        <f t="shared" si="35"/>
        <v>0</v>
      </c>
      <c r="N264" s="17" t="s">
        <v>16</v>
      </c>
      <c r="O264" s="18"/>
      <c r="P264" s="23">
        <f t="shared" si="31"/>
        <v>0</v>
      </c>
      <c r="Q264" s="90"/>
      <c r="R264" s="43">
        <f t="shared" si="30"/>
        <v>0</v>
      </c>
    </row>
    <row r="265" spans="1:19" ht="25.5" x14ac:dyDescent="0.55000000000000004">
      <c r="A265" s="10"/>
      <c r="B265" s="10"/>
      <c r="C265" s="19"/>
      <c r="D265" s="10"/>
      <c r="E265" s="64">
        <f>+'3'!J265</f>
        <v>0</v>
      </c>
      <c r="F265" s="71"/>
      <c r="G265" s="46">
        <f t="shared" si="33"/>
        <v>0</v>
      </c>
      <c r="H265" s="78">
        <v>0</v>
      </c>
      <c r="I265" s="76">
        <v>0</v>
      </c>
      <c r="J265" s="46">
        <f t="shared" si="34"/>
        <v>0</v>
      </c>
      <c r="K265" s="72"/>
      <c r="L265" s="20"/>
      <c r="M265" s="65">
        <f t="shared" si="35"/>
        <v>0</v>
      </c>
      <c r="N265" s="17" t="s">
        <v>16</v>
      </c>
      <c r="O265" s="18"/>
      <c r="P265" s="23">
        <f t="shared" ref="P265" si="36">SUM(M265-O265)</f>
        <v>0</v>
      </c>
      <c r="Q265" s="90"/>
      <c r="R265" s="43">
        <f t="shared" ref="R265" si="37">+K265*Q265</f>
        <v>0</v>
      </c>
    </row>
    <row r="266" spans="1:19" ht="25.5" x14ac:dyDescent="0.55000000000000004">
      <c r="A266" s="10"/>
      <c r="B266" s="10"/>
      <c r="C266" s="19"/>
      <c r="D266" s="10"/>
      <c r="E266" s="64">
        <f>+'3'!J266</f>
        <v>0</v>
      </c>
      <c r="F266" s="71"/>
      <c r="G266" s="46">
        <f t="shared" si="33"/>
        <v>0</v>
      </c>
      <c r="H266" s="78">
        <v>0</v>
      </c>
      <c r="I266" s="76">
        <v>0</v>
      </c>
      <c r="J266" s="46">
        <f t="shared" ref="J266" si="38">+G266-H266-K266-I266</f>
        <v>0</v>
      </c>
      <c r="K266" s="72"/>
      <c r="L266" s="20"/>
      <c r="M266" s="65">
        <f t="shared" ref="M266" si="39">+L266*K266</f>
        <v>0</v>
      </c>
      <c r="N266" s="17" t="s">
        <v>16</v>
      </c>
      <c r="O266" s="18"/>
      <c r="P266" s="23">
        <f t="shared" si="21"/>
        <v>0</v>
      </c>
      <c r="Q266" s="90"/>
      <c r="R266" s="43">
        <f t="shared" si="22"/>
        <v>0</v>
      </c>
    </row>
    <row r="267" spans="1:19" ht="24" customHeight="1" x14ac:dyDescent="0.55000000000000004">
      <c r="A267" s="10"/>
      <c r="B267" s="10"/>
      <c r="C267" s="19"/>
      <c r="D267" s="10"/>
      <c r="E267" s="64"/>
      <c r="F267" s="71"/>
      <c r="G267" s="46">
        <f t="shared" ref="G267" si="40">E267+F267</f>
        <v>0</v>
      </c>
      <c r="H267" s="78">
        <v>0</v>
      </c>
      <c r="I267" s="76">
        <v>0</v>
      </c>
      <c r="J267" s="46">
        <f t="shared" ref="J267" si="41">+G267-H267-K267-I267</f>
        <v>0</v>
      </c>
      <c r="K267" s="72"/>
      <c r="L267" s="20"/>
      <c r="M267" s="65">
        <f t="shared" ref="M267" si="42">+L267*K267</f>
        <v>0</v>
      </c>
      <c r="N267" s="17" t="s">
        <v>16</v>
      </c>
      <c r="O267" s="18"/>
      <c r="P267" s="23">
        <f t="shared" ref="P267" si="43">SUM(M267-O267)</f>
        <v>0</v>
      </c>
      <c r="Q267" s="90"/>
      <c r="R267" s="43">
        <f t="shared" ref="R267" si="44">+K267*Q267</f>
        <v>0</v>
      </c>
    </row>
    <row r="268" spans="1:19" ht="25.5" x14ac:dyDescent="0.55000000000000004">
      <c r="A268" s="1"/>
      <c r="E268" s="1"/>
      <c r="F268" s="1"/>
      <c r="G268" s="24"/>
      <c r="H268" s="25"/>
      <c r="I268" s="25"/>
      <c r="J268" s="24"/>
      <c r="K268" s="24"/>
      <c r="L268" s="26"/>
      <c r="M268" s="28"/>
      <c r="N268" s="27"/>
      <c r="O268" s="18">
        <v>0</v>
      </c>
      <c r="P268" s="74" t="s">
        <v>213</v>
      </c>
      <c r="Q268" s="91"/>
      <c r="R268" s="75">
        <f>SUM(R5:R267)</f>
        <v>430.94999999999993</v>
      </c>
      <c r="S268" s="75"/>
    </row>
    <row r="269" spans="1:19" ht="25.5" customHeight="1" x14ac:dyDescent="0.5">
      <c r="A269" s="1"/>
      <c r="E269" s="1"/>
      <c r="F269" s="1"/>
      <c r="G269" s="24"/>
      <c r="H269" s="25"/>
      <c r="I269" s="25"/>
      <c r="J269" s="24"/>
      <c r="K269" s="172" t="s">
        <v>212</v>
      </c>
      <c r="L269" s="173"/>
      <c r="M269" s="30">
        <f>+O268</f>
        <v>0</v>
      </c>
      <c r="N269" s="27"/>
      <c r="O269" s="29"/>
    </row>
    <row r="270" spans="1:19" ht="25.5" x14ac:dyDescent="0.55000000000000004">
      <c r="A270" s="1"/>
      <c r="E270" s="1"/>
      <c r="F270" s="1"/>
      <c r="G270" s="31"/>
      <c r="J270" s="31"/>
      <c r="K270" s="32"/>
      <c r="L270" s="34" t="s">
        <v>202</v>
      </c>
      <c r="M270" s="35"/>
      <c r="N270" s="33">
        <f>SUM(M5:M269)</f>
        <v>1280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203</v>
      </c>
      <c r="M271" s="35"/>
      <c r="N271" s="36"/>
    </row>
    <row r="272" spans="1:19" ht="25.5" x14ac:dyDescent="0.55000000000000004">
      <c r="A272" s="1"/>
      <c r="E272" s="1"/>
      <c r="F272" s="1"/>
      <c r="G272" s="31"/>
      <c r="J272" s="31"/>
      <c r="L272" s="34" t="s">
        <v>204</v>
      </c>
      <c r="M272" s="35"/>
      <c r="N272" s="36">
        <f>SUM(O272:AF272)</f>
        <v>0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205</v>
      </c>
      <c r="M273" s="35"/>
      <c r="N273" s="36">
        <v>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206</v>
      </c>
      <c r="M274" s="35"/>
      <c r="N274" s="36"/>
    </row>
    <row r="275" spans="1:14" ht="25.5" x14ac:dyDescent="0.55000000000000004">
      <c r="A275" s="1"/>
      <c r="E275" s="1"/>
      <c r="F275" s="1"/>
      <c r="G275" s="31"/>
      <c r="J275" s="31"/>
      <c r="L275" s="34" t="s">
        <v>207</v>
      </c>
      <c r="M275" s="35"/>
      <c r="N275" s="37">
        <f>SUM(O5:O268)</f>
        <v>150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208</v>
      </c>
      <c r="M276" s="35"/>
      <c r="N276" s="33">
        <f>N270-N271-N272-N274-N275</f>
        <v>1130</v>
      </c>
    </row>
    <row r="277" spans="1:14" ht="25.5" x14ac:dyDescent="0.55000000000000004">
      <c r="A277" s="1"/>
      <c r="E277" s="1"/>
      <c r="F277" s="1"/>
      <c r="G277" s="31"/>
      <c r="J277" s="31"/>
      <c r="L277" s="34" t="s">
        <v>209</v>
      </c>
      <c r="M277" s="35"/>
      <c r="N277" s="37">
        <v>1130</v>
      </c>
    </row>
    <row r="278" spans="1:14" ht="25.5" x14ac:dyDescent="0.55000000000000004">
      <c r="A278" s="1"/>
      <c r="E278" s="1"/>
      <c r="F278" s="1"/>
      <c r="G278" s="31"/>
      <c r="J278" s="31"/>
      <c r="L278" s="34" t="s">
        <v>210</v>
      </c>
      <c r="M278" s="35"/>
      <c r="N278" s="33">
        <f>+N277-N276</f>
        <v>0</v>
      </c>
    </row>
    <row r="279" spans="1:14" ht="25.5" x14ac:dyDescent="0.55000000000000004">
      <c r="E279" s="1"/>
      <c r="F279" s="1"/>
      <c r="J279" s="2"/>
      <c r="L279" s="34" t="s">
        <v>211</v>
      </c>
      <c r="M279" s="35"/>
      <c r="N279" s="33">
        <f>+N277-N276</f>
        <v>0</v>
      </c>
    </row>
    <row r="280" spans="1:14" x14ac:dyDescent="0.5">
      <c r="J280" s="2"/>
      <c r="L280" s="2"/>
    </row>
    <row r="281" spans="1:14" ht="25.5" x14ac:dyDescent="0.55000000000000004">
      <c r="J281" s="2"/>
      <c r="L281" s="73" t="s">
        <v>272</v>
      </c>
      <c r="M281" s="2" t="s">
        <v>307</v>
      </c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</sheetData>
  <autoFilter ref="A1:S279" xr:uid="{A8659A1D-7742-48A0-A8EC-0F2280F9B025}"/>
  <mergeCells count="16">
    <mergeCell ref="Q3:Q4"/>
    <mergeCell ref="R3:R4"/>
    <mergeCell ref="K269:L269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55"/>
  <sheetViews>
    <sheetView zoomScale="80" zoomScaleNormal="80" workbookViewId="0">
      <pane xSplit="10" ySplit="4" topLeftCell="K263" activePane="bottomRight" state="frozen"/>
      <selection activeCell="B253" sqref="B253"/>
      <selection pane="topRight" activeCell="B253" sqref="B253"/>
      <selection pane="bottomLeft" activeCell="B253" sqref="B253"/>
      <selection pane="bottomRight" activeCell="B253" sqref="B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14</v>
      </c>
      <c r="F6" s="71"/>
      <c r="G6" s="46">
        <f t="shared" si="0"/>
        <v>14</v>
      </c>
      <c r="H6" s="78">
        <v>0</v>
      </c>
      <c r="I6" s="76">
        <v>0</v>
      </c>
      <c r="J6" s="46">
        <f t="shared" si="1"/>
        <v>14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10</v>
      </c>
      <c r="F22" s="71"/>
      <c r="G22" s="46">
        <f t="shared" si="0"/>
        <v>10</v>
      </c>
      <c r="H22" s="78">
        <v>1</v>
      </c>
      <c r="I22" s="76">
        <v>0</v>
      </c>
      <c r="J22" s="46">
        <f t="shared" si="1"/>
        <v>5</v>
      </c>
      <c r="K22" s="72">
        <v>4</v>
      </c>
      <c r="L22" s="20">
        <v>100</v>
      </c>
      <c r="M22" s="65">
        <f t="shared" si="2"/>
        <v>400</v>
      </c>
      <c r="N22" s="17" t="s">
        <v>1428</v>
      </c>
      <c r="O22" s="18">
        <v>200</v>
      </c>
      <c r="P22" s="120">
        <f t="shared" si="3"/>
        <v>200</v>
      </c>
      <c r="Q22" s="119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9</v>
      </c>
      <c r="F25" s="71"/>
      <c r="G25" s="46">
        <f t="shared" si="0"/>
        <v>9</v>
      </c>
      <c r="H25" s="78">
        <v>0</v>
      </c>
      <c r="I25" s="76">
        <v>0</v>
      </c>
      <c r="J25" s="46">
        <f t="shared" si="1"/>
        <v>7</v>
      </c>
      <c r="K25" s="72">
        <v>2</v>
      </c>
      <c r="L25" s="15">
        <v>100</v>
      </c>
      <c r="M25" s="65">
        <f t="shared" si="2"/>
        <v>200</v>
      </c>
      <c r="N25" s="17" t="s">
        <v>16</v>
      </c>
      <c r="O25" s="18">
        <v>100</v>
      </c>
      <c r="P25" s="120">
        <f t="shared" si="3"/>
        <v>100</v>
      </c>
      <c r="Q25" s="90">
        <v>39.770000000000003</v>
      </c>
      <c r="R25" s="43">
        <f t="shared" si="4"/>
        <v>79.540000000000006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1</v>
      </c>
      <c r="K28" s="72">
        <v>6</v>
      </c>
      <c r="L28" s="15">
        <v>100</v>
      </c>
      <c r="M28" s="65">
        <f t="shared" si="2"/>
        <v>600</v>
      </c>
      <c r="N28" s="17" t="s">
        <v>16</v>
      </c>
      <c r="O28" s="18">
        <v>300</v>
      </c>
      <c r="P28" s="120">
        <f t="shared" si="3"/>
        <v>300</v>
      </c>
      <c r="Q28" s="119">
        <v>30.86</v>
      </c>
      <c r="R28" s="43">
        <f t="shared" si="4"/>
        <v>185.16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41</v>
      </c>
      <c r="F112" s="71"/>
      <c r="G112" s="46">
        <f t="shared" si="23"/>
        <v>41</v>
      </c>
      <c r="H112" s="78">
        <v>0</v>
      </c>
      <c r="I112" s="76">
        <v>0</v>
      </c>
      <c r="J112" s="46">
        <f t="shared" si="24"/>
        <v>38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0">
        <f>SUM(M112-O112)</f>
        <v>300</v>
      </c>
      <c r="Q112" s="119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13</v>
      </c>
      <c r="F125" s="71"/>
      <c r="G125" s="46">
        <f t="shared" si="23"/>
        <v>13</v>
      </c>
      <c r="H125" s="78">
        <v>0</v>
      </c>
      <c r="I125" s="76">
        <v>0</v>
      </c>
      <c r="J125" s="46">
        <f t="shared" si="24"/>
        <v>10</v>
      </c>
      <c r="K125" s="72">
        <v>3</v>
      </c>
      <c r="L125" s="22">
        <v>50</v>
      </c>
      <c r="M125" s="65">
        <f t="shared" si="7"/>
        <v>150</v>
      </c>
      <c r="N125" s="17" t="s">
        <v>16</v>
      </c>
      <c r="O125" s="18"/>
      <c r="P125" s="120">
        <f t="shared" si="8"/>
        <v>150</v>
      </c>
      <c r="Q125" s="90">
        <v>33</v>
      </c>
      <c r="R125" s="43">
        <f t="shared" si="9"/>
        <v>99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2</v>
      </c>
      <c r="F126" s="71"/>
      <c r="G126" s="46">
        <f t="shared" si="23"/>
        <v>2</v>
      </c>
      <c r="H126" s="78">
        <v>0</v>
      </c>
      <c r="I126" s="76">
        <v>0</v>
      </c>
      <c r="J126" s="46">
        <f t="shared" si="24"/>
        <v>2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18</v>
      </c>
      <c r="F127" s="71"/>
      <c r="G127" s="46">
        <f t="shared" si="23"/>
        <v>18</v>
      </c>
      <c r="H127" s="78">
        <v>0</v>
      </c>
      <c r="I127" s="76">
        <v>0</v>
      </c>
      <c r="J127" s="46">
        <f t="shared" si="24"/>
        <v>16</v>
      </c>
      <c r="K127" s="72">
        <v>2</v>
      </c>
      <c r="L127" s="22">
        <v>25</v>
      </c>
      <c r="M127" s="65">
        <f t="shared" si="7"/>
        <v>50</v>
      </c>
      <c r="N127" s="17" t="s">
        <v>16</v>
      </c>
      <c r="O127" s="18">
        <v>10</v>
      </c>
      <c r="P127" s="120">
        <f t="shared" si="8"/>
        <v>40</v>
      </c>
      <c r="Q127" s="90">
        <v>13.67</v>
      </c>
      <c r="R127" s="43">
        <f t="shared" si="9"/>
        <v>27.34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14</v>
      </c>
      <c r="F128" s="71"/>
      <c r="G128" s="46">
        <f t="shared" si="23"/>
        <v>14</v>
      </c>
      <c r="H128" s="78">
        <v>0</v>
      </c>
      <c r="I128" s="76">
        <v>0</v>
      </c>
      <c r="J128" s="46">
        <f t="shared" si="24"/>
        <v>11</v>
      </c>
      <c r="K128" s="72">
        <v>3</v>
      </c>
      <c r="L128" s="22">
        <v>25</v>
      </c>
      <c r="M128" s="65">
        <f t="shared" si="7"/>
        <v>75</v>
      </c>
      <c r="N128" s="17" t="s">
        <v>16</v>
      </c>
      <c r="O128" s="18">
        <v>15</v>
      </c>
      <c r="P128" s="120">
        <f t="shared" si="8"/>
        <v>60</v>
      </c>
      <c r="Q128" s="90">
        <v>11.48</v>
      </c>
      <c r="R128" s="43">
        <f t="shared" si="9"/>
        <v>34.44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4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0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3</v>
      </c>
      <c r="K175" s="72">
        <v>6</v>
      </c>
      <c r="L175" s="15">
        <v>50</v>
      </c>
      <c r="M175" s="65">
        <f>+L175*K175</f>
        <v>300</v>
      </c>
      <c r="N175" s="17" t="s">
        <v>16</v>
      </c>
      <c r="O175" s="18">
        <v>150</v>
      </c>
      <c r="P175" s="120">
        <f>SUM(M175-O175)</f>
        <v>150</v>
      </c>
      <c r="Q175" s="119">
        <v>23.02</v>
      </c>
      <c r="R175" s="43">
        <f>+K175*Q175</f>
        <v>138.12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7" si="34">+L177*K177</f>
        <v>0</v>
      </c>
      <c r="N177" s="17" t="s">
        <v>16</v>
      </c>
      <c r="O177" s="18"/>
      <c r="P177" s="23">
        <f t="shared" ref="P177:P267" si="35">SUM(M177-O177)</f>
        <v>0</v>
      </c>
      <c r="Q177" s="90"/>
      <c r="R177" s="43">
        <f t="shared" ref="R177:R267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5</v>
      </c>
      <c r="F178" s="71"/>
      <c r="G178" s="46">
        <f t="shared" si="30"/>
        <v>5</v>
      </c>
      <c r="H178" s="78">
        <v>0</v>
      </c>
      <c r="I178" s="76">
        <v>0</v>
      </c>
      <c r="J178" s="46">
        <f t="shared" si="31"/>
        <v>5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10</v>
      </c>
      <c r="F180" s="71"/>
      <c r="G180" s="46">
        <f t="shared" si="30"/>
        <v>10</v>
      </c>
      <c r="H180" s="78">
        <v>0</v>
      </c>
      <c r="I180" s="76">
        <v>0</v>
      </c>
      <c r="J180" s="46">
        <f t="shared" si="31"/>
        <v>8</v>
      </c>
      <c r="K180" s="72">
        <v>2</v>
      </c>
      <c r="L180" s="20">
        <v>35</v>
      </c>
      <c r="M180" s="65">
        <f t="shared" si="34"/>
        <v>70</v>
      </c>
      <c r="N180" s="17" t="s">
        <v>16</v>
      </c>
      <c r="O180" s="18"/>
      <c r="P180" s="120">
        <f t="shared" si="35"/>
        <v>70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8</v>
      </c>
      <c r="F185" s="71"/>
      <c r="G185" s="46">
        <f t="shared" si="30"/>
        <v>8</v>
      </c>
      <c r="H185" s="78">
        <v>0</v>
      </c>
      <c r="I185" s="76">
        <v>0</v>
      </c>
      <c r="J185" s="46">
        <f t="shared" si="31"/>
        <v>6</v>
      </c>
      <c r="K185" s="72">
        <v>2</v>
      </c>
      <c r="L185" s="20">
        <v>80</v>
      </c>
      <c r="M185" s="65">
        <f t="shared" si="34"/>
        <v>160</v>
      </c>
      <c r="N185" s="17" t="s">
        <v>16</v>
      </c>
      <c r="O185" s="18"/>
      <c r="P185" s="120">
        <f t="shared" si="35"/>
        <v>160</v>
      </c>
      <c r="Q185" s="90">
        <v>63</v>
      </c>
      <c r="R185" s="43">
        <f t="shared" si="36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22</v>
      </c>
      <c r="F193" s="71"/>
      <c r="G193" s="46">
        <f t="shared" si="30"/>
        <v>22</v>
      </c>
      <c r="H193" s="78">
        <v>0</v>
      </c>
      <c r="I193" s="76">
        <v>0</v>
      </c>
      <c r="J193" s="46">
        <f t="shared" si="31"/>
        <v>20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>
        <v>60</v>
      </c>
      <c r="P193" s="120">
        <f t="shared" si="35"/>
        <v>60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13</v>
      </c>
      <c r="F194" s="71"/>
      <c r="G194" s="46">
        <f t="shared" si="30"/>
        <v>13</v>
      </c>
      <c r="H194" s="78">
        <v>0</v>
      </c>
      <c r="I194" s="76">
        <v>0</v>
      </c>
      <c r="J194" s="46">
        <f t="shared" si="31"/>
        <v>9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>
        <v>240</v>
      </c>
      <c r="P194" s="120">
        <f t="shared" si="35"/>
        <v>240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146</v>
      </c>
      <c r="F205" s="71"/>
      <c r="G205" s="46">
        <f t="shared" si="30"/>
        <v>146</v>
      </c>
      <c r="H205" s="78">
        <v>0</v>
      </c>
      <c r="I205" s="76">
        <v>0</v>
      </c>
      <c r="J205" s="46">
        <f t="shared" si="31"/>
        <v>146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16</v>
      </c>
      <c r="F208" s="71"/>
      <c r="G208" s="46">
        <f t="shared" si="30"/>
        <v>16</v>
      </c>
      <c r="H208" s="78">
        <v>0</v>
      </c>
      <c r="I208" s="76">
        <v>0</v>
      </c>
      <c r="J208" s="46">
        <f t="shared" si="31"/>
        <v>12</v>
      </c>
      <c r="K208" s="72">
        <v>4</v>
      </c>
      <c r="L208" s="20">
        <v>50</v>
      </c>
      <c r="M208" s="65">
        <f t="shared" si="34"/>
        <v>200</v>
      </c>
      <c r="N208" s="17" t="s">
        <v>16</v>
      </c>
      <c r="O208" s="18">
        <v>100</v>
      </c>
      <c r="P208" s="120">
        <f t="shared" si="35"/>
        <v>100</v>
      </c>
      <c r="Q208" s="90">
        <v>33</v>
      </c>
      <c r="R208" s="43">
        <f t="shared" si="36"/>
        <v>132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67" si="40">E231+F231</f>
        <v>0</v>
      </c>
      <c r="H231" s="78">
        <v>0</v>
      </c>
      <c r="I231" s="76">
        <v>0</v>
      </c>
      <c r="J231" s="46">
        <f t="shared" ref="J231:J267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1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1427</v>
      </c>
      <c r="D251" s="10" t="s">
        <v>564</v>
      </c>
      <c r="E251" s="64">
        <f>+'4'!J251</f>
        <v>2</v>
      </c>
      <c r="F251" s="71"/>
      <c r="G251" s="46">
        <f t="shared" si="42"/>
        <v>2</v>
      </c>
      <c r="H251" s="78">
        <v>0</v>
      </c>
      <c r="I251" s="76">
        <v>0</v>
      </c>
      <c r="J251" s="46">
        <f t="shared" si="50"/>
        <v>2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5.5" x14ac:dyDescent="0.55000000000000004">
      <c r="A252" s="10"/>
      <c r="B252" s="10"/>
      <c r="C252" s="19"/>
      <c r="D252" s="10"/>
      <c r="E252" s="64"/>
      <c r="F252" s="71"/>
      <c r="G252" s="46"/>
      <c r="H252" s="78"/>
      <c r="I252" s="76"/>
      <c r="J252" s="46"/>
      <c r="K252" s="72"/>
      <c r="L252" s="20"/>
      <c r="M252" s="65"/>
      <c r="N252" s="17"/>
      <c r="O252" s="18"/>
      <c r="P252" s="23"/>
      <c r="Q252" s="90"/>
      <c r="R252" s="43"/>
    </row>
    <row r="253" spans="1:18" ht="25.5" x14ac:dyDescent="0.55000000000000004">
      <c r="A253" s="10"/>
      <c r="B253" s="10"/>
      <c r="C253" s="19"/>
      <c r="D253" s="10"/>
      <c r="E253" s="64"/>
      <c r="F253" s="71"/>
      <c r="G253" s="46"/>
      <c r="H253" s="78"/>
      <c r="I253" s="76"/>
      <c r="J253" s="46"/>
      <c r="K253" s="72"/>
      <c r="L253" s="20"/>
      <c r="M253" s="65"/>
      <c r="N253" s="17"/>
      <c r="O253" s="18"/>
      <c r="P253" s="23"/>
      <c r="Q253" s="90"/>
      <c r="R253" s="43"/>
    </row>
    <row r="254" spans="1:18" ht="25.5" x14ac:dyDescent="0.55000000000000004">
      <c r="A254" s="10"/>
      <c r="B254" s="10"/>
      <c r="C254" s="19"/>
      <c r="D254" s="10"/>
      <c r="E254" s="64"/>
      <c r="F254" s="71"/>
      <c r="G254" s="46"/>
      <c r="H254" s="78"/>
      <c r="I254" s="76"/>
      <c r="J254" s="46"/>
      <c r="K254" s="72"/>
      <c r="L254" s="20"/>
      <c r="M254" s="65"/>
      <c r="N254" s="17"/>
      <c r="O254" s="18"/>
      <c r="P254" s="23"/>
      <c r="Q254" s="90"/>
      <c r="R254" s="43"/>
    </row>
    <row r="255" spans="1:18" ht="25.5" x14ac:dyDescent="0.55000000000000004">
      <c r="A255" s="10"/>
      <c r="B255" s="10"/>
      <c r="C255" s="19"/>
      <c r="D255" s="10"/>
      <c r="E255" s="64"/>
      <c r="F255" s="71"/>
      <c r="G255" s="46"/>
      <c r="H255" s="78"/>
      <c r="I255" s="76"/>
      <c r="J255" s="46"/>
      <c r="K255" s="72"/>
      <c r="L255" s="20"/>
      <c r="M255" s="65"/>
      <c r="N255" s="17"/>
      <c r="O255" s="18"/>
      <c r="P255" s="23"/>
      <c r="Q255" s="90"/>
      <c r="R255" s="43"/>
    </row>
    <row r="256" spans="1:18" ht="25.5" x14ac:dyDescent="0.55000000000000004">
      <c r="A256" s="10"/>
      <c r="B256" s="10"/>
      <c r="C256" s="19"/>
      <c r="D256" s="10"/>
      <c r="E256" s="64"/>
      <c r="F256" s="71"/>
      <c r="G256" s="46"/>
      <c r="H256" s="78"/>
      <c r="I256" s="76"/>
      <c r="J256" s="46"/>
      <c r="K256" s="72"/>
      <c r="L256" s="20"/>
      <c r="M256" s="65"/>
      <c r="N256" s="17"/>
      <c r="O256" s="18"/>
      <c r="P256" s="23"/>
      <c r="Q256" s="90"/>
      <c r="R256" s="43"/>
    </row>
    <row r="257" spans="1:19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19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9" ht="24" customHeight="1" x14ac:dyDescent="0.55000000000000004">
      <c r="A259" s="10"/>
      <c r="B259" s="10"/>
      <c r="C259" s="19"/>
      <c r="D259" s="10"/>
      <c r="E259" s="64">
        <f>+'4'!J252</f>
        <v>0</v>
      </c>
      <c r="F259" s="71"/>
      <c r="G259" s="46">
        <f t="shared" si="40"/>
        <v>0</v>
      </c>
      <c r="H259" s="78">
        <v>0</v>
      </c>
      <c r="I259" s="76">
        <v>0</v>
      </c>
      <c r="J259" s="46">
        <f t="shared" si="41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>
        <f>+'4'!J253</f>
        <v>0</v>
      </c>
      <c r="F260" s="71"/>
      <c r="G260" s="46">
        <f t="shared" ref="G260" si="51">E260+F260</f>
        <v>0</v>
      </c>
      <c r="H260" s="78">
        <v>0</v>
      </c>
      <c r="I260" s="76">
        <v>0</v>
      </c>
      <c r="J260" s="46">
        <f t="shared" ref="J260" si="52">+G260-H260-K260-I260</f>
        <v>0</v>
      </c>
      <c r="K260" s="72"/>
      <c r="L260" s="20"/>
      <c r="M260" s="65">
        <f t="shared" ref="M260" si="53">+L260*K260</f>
        <v>0</v>
      </c>
      <c r="N260" s="17" t="s">
        <v>16</v>
      </c>
      <c r="O260" s="18"/>
      <c r="P260" s="23">
        <f t="shared" ref="P260" si="54">SUM(M260-O260)</f>
        <v>0</v>
      </c>
      <c r="Q260" s="90"/>
      <c r="R260" s="43">
        <f t="shared" ref="R260" si="55">+K260*Q260</f>
        <v>0</v>
      </c>
    </row>
    <row r="261" spans="1:19" ht="25.5" x14ac:dyDescent="0.55000000000000004">
      <c r="A261" s="10"/>
      <c r="B261" s="10"/>
      <c r="C261" s="19"/>
      <c r="D261" s="10"/>
      <c r="E261" s="64">
        <f>+'4'!J254</f>
        <v>0</v>
      </c>
      <c r="F261" s="71"/>
      <c r="G261" s="46">
        <f t="shared" si="40"/>
        <v>0</v>
      </c>
      <c r="H261" s="78">
        <v>0</v>
      </c>
      <c r="I261" s="76">
        <v>0</v>
      </c>
      <c r="J261" s="46">
        <f t="shared" si="41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+'4'!J255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1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+'4'!J256</f>
        <v>0</v>
      </c>
      <c r="F263" s="71"/>
      <c r="G263" s="46">
        <f t="shared" si="40"/>
        <v>0</v>
      </c>
      <c r="H263" s="78">
        <v>0</v>
      </c>
      <c r="I263" s="76">
        <v>0</v>
      </c>
      <c r="J263" s="46">
        <f t="shared" si="41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+'4'!J257</f>
        <v>0</v>
      </c>
      <c r="F264" s="71"/>
      <c r="G264" s="46">
        <f t="shared" ref="G264" si="56">E264+F264</f>
        <v>0</v>
      </c>
      <c r="H264" s="78">
        <v>0</v>
      </c>
      <c r="I264" s="76">
        <v>0</v>
      </c>
      <c r="J264" s="46">
        <f t="shared" ref="J264" si="57">+G264-H264-K264-I264</f>
        <v>0</v>
      </c>
      <c r="K264" s="72"/>
      <c r="L264" s="20"/>
      <c r="M264" s="65">
        <f t="shared" ref="M264" si="58">+L264*K264</f>
        <v>0</v>
      </c>
      <c r="N264" s="17" t="s">
        <v>16</v>
      </c>
      <c r="O264" s="18"/>
      <c r="P264" s="23">
        <f t="shared" ref="P264" si="59">SUM(M264-O264)</f>
        <v>0</v>
      </c>
      <c r="Q264" s="90"/>
      <c r="R264" s="43">
        <f t="shared" ref="R264" si="60">+K264*Q264</f>
        <v>0</v>
      </c>
    </row>
    <row r="265" spans="1:19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9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23"/>
      <c r="Q266" s="90"/>
      <c r="R266" s="43"/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40"/>
        <v>0</v>
      </c>
      <c r="H267" s="78">
        <v>0</v>
      </c>
      <c r="I267" s="76">
        <v>0</v>
      </c>
      <c r="J267" s="46">
        <f t="shared" si="41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61">E268+F268</f>
        <v>0</v>
      </c>
      <c r="H268" s="78">
        <v>0</v>
      </c>
      <c r="I268" s="76">
        <v>0</v>
      </c>
      <c r="J268" s="46">
        <f t="shared" ref="J268" si="62">+G268-H268-K268-I268</f>
        <v>0</v>
      </c>
      <c r="K268" s="72"/>
      <c r="L268" s="20"/>
      <c r="M268" s="65">
        <f t="shared" ref="M268" si="63">+L268*K268</f>
        <v>0</v>
      </c>
      <c r="N268" s="17" t="s">
        <v>16</v>
      </c>
      <c r="O268" s="18"/>
      <c r="P268" s="23">
        <f t="shared" ref="P268" si="64">SUM(M268-O268)</f>
        <v>0</v>
      </c>
      <c r="Q268" s="90"/>
      <c r="R268" s="43">
        <f t="shared" ref="R268" si="65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1428.48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72" t="s">
        <v>212</v>
      </c>
      <c r="L270" s="173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3155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14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1175</v>
      </c>
    </row>
    <row r="277" spans="1:14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1980</v>
      </c>
    </row>
    <row r="278" spans="1:14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1980</v>
      </c>
    </row>
    <row r="279" spans="1:14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</row>
    <row r="280" spans="1:14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</row>
    <row r="281" spans="1:14" x14ac:dyDescent="0.5">
      <c r="J281" s="2"/>
      <c r="L281" s="2"/>
    </row>
    <row r="282" spans="1:14" ht="25.5" x14ac:dyDescent="0.55000000000000004">
      <c r="J282" s="2"/>
      <c r="L282" s="73" t="s">
        <v>272</v>
      </c>
      <c r="M282" s="2" t="s">
        <v>307</v>
      </c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54"/>
  <sheetViews>
    <sheetView zoomScale="70" zoomScaleNormal="70" workbookViewId="0">
      <pane xSplit="10" ySplit="4" topLeftCell="K38" activePane="bottomRight" state="frozen"/>
      <selection activeCell="B253" sqref="B253"/>
      <selection pane="topRight" activeCell="B253" sqref="B253"/>
      <selection pane="bottomLeft" activeCell="B253" sqref="B253"/>
      <selection pane="bottomRight" activeCell="B253" sqref="B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14</v>
      </c>
      <c r="F6" s="71"/>
      <c r="G6" s="46">
        <f t="shared" si="0"/>
        <v>14</v>
      </c>
      <c r="H6" s="78">
        <v>0</v>
      </c>
      <c r="I6" s="76">
        <v>0</v>
      </c>
      <c r="J6" s="46">
        <f t="shared" si="1"/>
        <v>12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0">
        <f t="shared" ref="P6:P80" si="3">SUM(M6-O6)</f>
        <v>200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0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1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>
        <v>200</v>
      </c>
      <c r="P22" s="120">
        <f t="shared" si="3"/>
        <v>200</v>
      </c>
      <c r="Q22" s="119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7</v>
      </c>
      <c r="F25" s="71"/>
      <c r="G25" s="46">
        <f t="shared" si="0"/>
        <v>7</v>
      </c>
      <c r="H25" s="78">
        <v>0</v>
      </c>
      <c r="I25" s="76">
        <v>0</v>
      </c>
      <c r="J25" s="46">
        <f t="shared" si="1"/>
        <v>7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1</v>
      </c>
      <c r="F28" s="71">
        <v>2</v>
      </c>
      <c r="G28" s="46">
        <f t="shared" si="5"/>
        <v>3</v>
      </c>
      <c r="H28" s="78">
        <v>0</v>
      </c>
      <c r="I28" s="76">
        <v>0</v>
      </c>
      <c r="J28" s="46">
        <f t="shared" si="6"/>
        <v>1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20">
        <f t="shared" si="3"/>
        <v>100</v>
      </c>
      <c r="Q28" s="119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2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0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0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38</v>
      </c>
      <c r="F112" s="71"/>
      <c r="G112" s="46">
        <f t="shared" si="23"/>
        <v>38</v>
      </c>
      <c r="H112" s="78">
        <v>0</v>
      </c>
      <c r="I112" s="76">
        <v>0</v>
      </c>
      <c r="J112" s="46">
        <f t="shared" si="24"/>
        <v>37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0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10</v>
      </c>
      <c r="F125" s="71"/>
      <c r="G125" s="46">
        <f t="shared" si="23"/>
        <v>10</v>
      </c>
      <c r="H125" s="78">
        <v>0</v>
      </c>
      <c r="I125" s="76">
        <v>0</v>
      </c>
      <c r="J125" s="46">
        <f t="shared" si="24"/>
        <v>10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2</v>
      </c>
      <c r="F126" s="71"/>
      <c r="G126" s="46">
        <f t="shared" si="23"/>
        <v>2</v>
      </c>
      <c r="H126" s="78">
        <v>0</v>
      </c>
      <c r="I126" s="76">
        <v>0</v>
      </c>
      <c r="J126" s="46">
        <f t="shared" si="24"/>
        <v>2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16</v>
      </c>
      <c r="F127" s="71"/>
      <c r="G127" s="46">
        <f t="shared" si="23"/>
        <v>16</v>
      </c>
      <c r="H127" s="78">
        <v>0</v>
      </c>
      <c r="I127" s="76">
        <v>0</v>
      </c>
      <c r="J127" s="46">
        <f t="shared" si="24"/>
        <v>12</v>
      </c>
      <c r="K127" s="72">
        <v>4</v>
      </c>
      <c r="L127" s="22">
        <v>25</v>
      </c>
      <c r="M127" s="65">
        <f t="shared" si="7"/>
        <v>100</v>
      </c>
      <c r="N127" s="17" t="s">
        <v>16</v>
      </c>
      <c r="O127" s="18">
        <v>20</v>
      </c>
      <c r="P127" s="120">
        <f t="shared" si="8"/>
        <v>80</v>
      </c>
      <c r="Q127" s="90">
        <v>13.67</v>
      </c>
      <c r="R127" s="43">
        <f t="shared" si="9"/>
        <v>54.68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11</v>
      </c>
      <c r="F128" s="71"/>
      <c r="G128" s="46">
        <f t="shared" si="23"/>
        <v>11</v>
      </c>
      <c r="H128" s="78">
        <v>0</v>
      </c>
      <c r="I128" s="76">
        <v>0</v>
      </c>
      <c r="J128" s="46">
        <f t="shared" si="24"/>
        <v>8</v>
      </c>
      <c r="K128" s="72">
        <v>3</v>
      </c>
      <c r="L128" s="22">
        <v>25</v>
      </c>
      <c r="M128" s="65">
        <f t="shared" si="7"/>
        <v>75</v>
      </c>
      <c r="N128" s="17" t="s">
        <v>16</v>
      </c>
      <c r="O128" s="18">
        <v>15</v>
      </c>
      <c r="P128" s="120">
        <f t="shared" si="8"/>
        <v>60</v>
      </c>
      <c r="Q128" s="90">
        <v>11.48</v>
      </c>
      <c r="R128" s="43">
        <f t="shared" si="9"/>
        <v>34.44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3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0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3</v>
      </c>
      <c r="F175" s="71"/>
      <c r="G175" s="46">
        <f t="shared" si="30"/>
        <v>3</v>
      </c>
      <c r="H175" s="78">
        <v>0</v>
      </c>
      <c r="I175" s="76">
        <v>0</v>
      </c>
      <c r="J175" s="46">
        <f t="shared" si="31"/>
        <v>2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>
        <v>25</v>
      </c>
      <c r="P175" s="120">
        <f>SUM(M175-O175)</f>
        <v>25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6" si="34">+L177*K177</f>
        <v>0</v>
      </c>
      <c r="N177" s="17" t="s">
        <v>16</v>
      </c>
      <c r="O177" s="18"/>
      <c r="P177" s="23">
        <f t="shared" ref="P177:P266" si="35">SUM(M177-O177)</f>
        <v>0</v>
      </c>
      <c r="Q177" s="90"/>
      <c r="R177" s="43">
        <f t="shared" ref="R177:R266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5</v>
      </c>
      <c r="F178" s="71"/>
      <c r="G178" s="46">
        <f t="shared" si="30"/>
        <v>5</v>
      </c>
      <c r="H178" s="78">
        <v>0</v>
      </c>
      <c r="I178" s="76">
        <v>0</v>
      </c>
      <c r="J178" s="46">
        <f t="shared" si="31"/>
        <v>4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20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8</v>
      </c>
      <c r="F180" s="71"/>
      <c r="G180" s="46">
        <f t="shared" si="30"/>
        <v>8</v>
      </c>
      <c r="H180" s="78">
        <v>0</v>
      </c>
      <c r="I180" s="76">
        <v>0</v>
      </c>
      <c r="J180" s="46">
        <f t="shared" si="31"/>
        <v>8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6</v>
      </c>
      <c r="F185" s="71"/>
      <c r="G185" s="46">
        <f t="shared" si="30"/>
        <v>6</v>
      </c>
      <c r="H185" s="78">
        <v>0</v>
      </c>
      <c r="I185" s="76">
        <v>0</v>
      </c>
      <c r="J185" s="46">
        <f t="shared" si="31"/>
        <v>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20</v>
      </c>
      <c r="F193" s="71"/>
      <c r="G193" s="46">
        <f t="shared" si="30"/>
        <v>20</v>
      </c>
      <c r="H193" s="78">
        <v>0</v>
      </c>
      <c r="I193" s="76">
        <v>0</v>
      </c>
      <c r="J193" s="46">
        <f t="shared" si="31"/>
        <v>12</v>
      </c>
      <c r="K193" s="72">
        <v>8</v>
      </c>
      <c r="L193" s="20">
        <v>60</v>
      </c>
      <c r="M193" s="65">
        <f t="shared" si="34"/>
        <v>480</v>
      </c>
      <c r="N193" s="17" t="s">
        <v>16</v>
      </c>
      <c r="O193" s="18">
        <v>240</v>
      </c>
      <c r="P193" s="120">
        <f t="shared" si="35"/>
        <v>240</v>
      </c>
      <c r="Q193" s="90">
        <v>38</v>
      </c>
      <c r="R193" s="43">
        <f t="shared" si="36"/>
        <v>304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9</v>
      </c>
      <c r="F194" s="71"/>
      <c r="G194" s="46">
        <f t="shared" si="30"/>
        <v>9</v>
      </c>
      <c r="H194" s="78">
        <v>0</v>
      </c>
      <c r="I194" s="76">
        <v>0</v>
      </c>
      <c r="J194" s="46">
        <f t="shared" si="31"/>
        <v>2</v>
      </c>
      <c r="K194" s="72">
        <v>7</v>
      </c>
      <c r="L194" s="20">
        <v>120</v>
      </c>
      <c r="M194" s="65">
        <f t="shared" si="34"/>
        <v>840</v>
      </c>
      <c r="N194" s="17" t="s">
        <v>16</v>
      </c>
      <c r="O194" s="18">
        <v>420</v>
      </c>
      <c r="P194" s="120">
        <f t="shared" si="35"/>
        <v>420</v>
      </c>
      <c r="Q194" s="90">
        <v>73</v>
      </c>
      <c r="R194" s="43">
        <f t="shared" si="36"/>
        <v>511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146</v>
      </c>
      <c r="F205" s="71"/>
      <c r="G205" s="46">
        <f t="shared" si="30"/>
        <v>146</v>
      </c>
      <c r="H205" s="78">
        <v>0</v>
      </c>
      <c r="I205" s="76">
        <v>0</v>
      </c>
      <c r="J205" s="46">
        <f t="shared" si="31"/>
        <v>146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12</v>
      </c>
      <c r="F208" s="71"/>
      <c r="G208" s="46">
        <f t="shared" si="30"/>
        <v>12</v>
      </c>
      <c r="H208" s="78">
        <v>0</v>
      </c>
      <c r="I208" s="76">
        <v>0</v>
      </c>
      <c r="J208" s="46">
        <f t="shared" si="31"/>
        <v>11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>
        <v>25</v>
      </c>
      <c r="P208" s="120">
        <f t="shared" si="35"/>
        <v>25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66" si="40">E231+F231</f>
        <v>0</v>
      </c>
      <c r="H231" s="78">
        <v>0</v>
      </c>
      <c r="I231" s="76">
        <v>0</v>
      </c>
      <c r="J231" s="46">
        <f t="shared" ref="J231:J266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65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1427</v>
      </c>
      <c r="D251" s="10" t="s">
        <v>564</v>
      </c>
      <c r="E251" s="64">
        <f>+'5'!J251</f>
        <v>2</v>
      </c>
      <c r="F251" s="71"/>
      <c r="G251" s="46">
        <f t="shared" si="42"/>
        <v>2</v>
      </c>
      <c r="H251" s="78">
        <v>0</v>
      </c>
      <c r="I251" s="76">
        <v>0</v>
      </c>
      <c r="J251" s="46">
        <f t="shared" si="43"/>
        <v>2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5.5" x14ac:dyDescent="0.55000000000000004">
      <c r="A252" s="10"/>
      <c r="B252" s="10"/>
      <c r="C252" s="19"/>
      <c r="D252" s="10"/>
      <c r="E252" s="64"/>
      <c r="F252" s="71"/>
      <c r="G252" s="46"/>
      <c r="H252" s="78"/>
      <c r="I252" s="76"/>
      <c r="J252" s="46"/>
      <c r="K252" s="72"/>
      <c r="L252" s="20"/>
      <c r="M252" s="65"/>
      <c r="N252" s="17"/>
      <c r="O252" s="18"/>
      <c r="P252" s="23"/>
      <c r="Q252" s="90"/>
      <c r="R252" s="43"/>
    </row>
    <row r="253" spans="1:18" ht="25.5" x14ac:dyDescent="0.55000000000000004">
      <c r="A253" s="10"/>
      <c r="B253" s="10"/>
      <c r="C253" s="19"/>
      <c r="D253" s="10"/>
      <c r="E253" s="64"/>
      <c r="F253" s="71"/>
      <c r="G253" s="46"/>
      <c r="H253" s="78"/>
      <c r="I253" s="76"/>
      <c r="J253" s="46"/>
      <c r="K253" s="72"/>
      <c r="L253" s="20"/>
      <c r="M253" s="65"/>
      <c r="N253" s="17"/>
      <c r="O253" s="18"/>
      <c r="P253" s="23"/>
      <c r="Q253" s="90"/>
      <c r="R253" s="43"/>
    </row>
    <row r="254" spans="1:18" ht="25.5" x14ac:dyDescent="0.55000000000000004">
      <c r="A254" s="10"/>
      <c r="B254" s="10"/>
      <c r="C254" s="19"/>
      <c r="D254" s="10"/>
      <c r="E254" s="64"/>
      <c r="F254" s="71"/>
      <c r="G254" s="46"/>
      <c r="H254" s="78"/>
      <c r="I254" s="76"/>
      <c r="J254" s="46"/>
      <c r="K254" s="72"/>
      <c r="L254" s="20"/>
      <c r="M254" s="65"/>
      <c r="N254" s="17"/>
      <c r="O254" s="18"/>
      <c r="P254" s="23"/>
      <c r="Q254" s="90"/>
      <c r="R254" s="43"/>
    </row>
    <row r="255" spans="1:18" ht="25.5" x14ac:dyDescent="0.55000000000000004">
      <c r="A255" s="10"/>
      <c r="B255" s="10"/>
      <c r="C255" s="19"/>
      <c r="D255" s="10"/>
      <c r="E255" s="64"/>
      <c r="F255" s="71"/>
      <c r="G255" s="46"/>
      <c r="H255" s="78"/>
      <c r="I255" s="76"/>
      <c r="J255" s="46"/>
      <c r="K255" s="72"/>
      <c r="L255" s="20"/>
      <c r="M255" s="65"/>
      <c r="N255" s="17"/>
      <c r="O255" s="18"/>
      <c r="P255" s="23"/>
      <c r="Q255" s="90"/>
      <c r="R255" s="43"/>
    </row>
    <row r="256" spans="1:18" ht="25.5" x14ac:dyDescent="0.55000000000000004">
      <c r="A256" s="10"/>
      <c r="B256" s="10"/>
      <c r="C256" s="19"/>
      <c r="D256" s="10"/>
      <c r="E256" s="64"/>
      <c r="F256" s="71"/>
      <c r="G256" s="46"/>
      <c r="H256" s="78"/>
      <c r="I256" s="76"/>
      <c r="J256" s="46"/>
      <c r="K256" s="72"/>
      <c r="L256" s="20"/>
      <c r="M256" s="65"/>
      <c r="N256" s="17"/>
      <c r="O256" s="18"/>
      <c r="P256" s="23"/>
      <c r="Q256" s="90"/>
      <c r="R256" s="43"/>
    </row>
    <row r="257" spans="1:19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19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9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9" ht="25.5" x14ac:dyDescent="0.55000000000000004">
      <c r="A260" s="10"/>
      <c r="B260" s="10"/>
      <c r="C260" s="19"/>
      <c r="D260" s="10"/>
      <c r="E260" s="64"/>
      <c r="F260" s="71"/>
      <c r="G260" s="46"/>
      <c r="H260" s="78"/>
      <c r="I260" s="76"/>
      <c r="J260" s="46"/>
      <c r="K260" s="72"/>
      <c r="L260" s="20"/>
      <c r="M260" s="65"/>
      <c r="N260" s="17"/>
      <c r="O260" s="18"/>
      <c r="P260" s="23"/>
      <c r="Q260" s="90"/>
      <c r="R260" s="43"/>
    </row>
    <row r="261" spans="1:19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19" ht="24" customHeight="1" x14ac:dyDescent="0.55000000000000004">
      <c r="A262" s="10"/>
      <c r="B262" s="10"/>
      <c r="C262" s="19"/>
      <c r="D262" s="10"/>
      <c r="E262" s="64">
        <f>+'5'!J259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+'5'!J260</f>
        <v>0</v>
      </c>
      <c r="F263" s="71"/>
      <c r="G263" s="46">
        <f t="shared" ref="G263" si="50">E263+F263</f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ref="M263" si="51">+L263*K263</f>
        <v>0</v>
      </c>
      <c r="N263" s="17" t="s">
        <v>16</v>
      </c>
      <c r="O263" s="18"/>
      <c r="P263" s="23">
        <f t="shared" ref="P263" si="52">SUM(M263-O263)</f>
        <v>0</v>
      </c>
      <c r="Q263" s="90"/>
      <c r="R263" s="43">
        <f t="shared" ref="R263" si="53">+K263*Q263</f>
        <v>0</v>
      </c>
    </row>
    <row r="264" spans="1:19" ht="25.5" x14ac:dyDescent="0.55000000000000004">
      <c r="A264" s="10"/>
      <c r="B264" s="10"/>
      <c r="C264" s="19"/>
      <c r="D264" s="10"/>
      <c r="E264" s="64">
        <f>+'5'!J261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+'5'!J262</f>
        <v>0</v>
      </c>
      <c r="F265" s="71"/>
      <c r="G265" s="46">
        <f t="shared" si="40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+'5'!J263</f>
        <v>0</v>
      </c>
      <c r="F266" s="71"/>
      <c r="G266" s="46">
        <f t="shared" si="40"/>
        <v>0</v>
      </c>
      <c r="H266" s="78">
        <v>0</v>
      </c>
      <c r="I266" s="76">
        <v>0</v>
      </c>
      <c r="J266" s="46">
        <f t="shared" si="41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>
        <f>+'5'!J264</f>
        <v>0</v>
      </c>
      <c r="F267" s="71"/>
      <c r="G267" s="46">
        <f t="shared" ref="G267" si="54">E267+F267</f>
        <v>0</v>
      </c>
      <c r="H267" s="78">
        <v>0</v>
      </c>
      <c r="I267" s="76">
        <v>0</v>
      </c>
      <c r="J267" s="46">
        <f t="shared" ref="J267" si="55">+G267-H267-K267-I267</f>
        <v>0</v>
      </c>
      <c r="K267" s="72"/>
      <c r="L267" s="20"/>
      <c r="M267" s="65">
        <f t="shared" ref="M267" si="56">+L267*K267</f>
        <v>0</v>
      </c>
      <c r="N267" s="17" t="s">
        <v>16</v>
      </c>
      <c r="O267" s="18"/>
      <c r="P267" s="23">
        <f t="shared" ref="P267" si="57">SUM(M267-O267)</f>
        <v>0</v>
      </c>
      <c r="Q267" s="90"/>
      <c r="R267" s="43">
        <f t="shared" ref="R267" si="58">+K267*Q267</f>
        <v>0</v>
      </c>
    </row>
    <row r="268" spans="1:19" ht="25.5" x14ac:dyDescent="0.55000000000000004">
      <c r="A268" s="1"/>
      <c r="E268" s="1"/>
      <c r="F268" s="1"/>
      <c r="G268" s="24"/>
      <c r="H268" s="25"/>
      <c r="I268" s="25"/>
      <c r="J268" s="24"/>
      <c r="K268" s="24"/>
      <c r="L268" s="26"/>
      <c r="M268" s="28"/>
      <c r="N268" s="27"/>
      <c r="O268" s="18">
        <v>0</v>
      </c>
      <c r="P268" s="74" t="s">
        <v>213</v>
      </c>
      <c r="Q268" s="91"/>
      <c r="R268" s="75">
        <f>SUM(R5:R267)</f>
        <v>1353.26</v>
      </c>
      <c r="S268" s="75"/>
    </row>
    <row r="269" spans="1:19" ht="25.5" customHeight="1" x14ac:dyDescent="0.5">
      <c r="A269" s="1"/>
      <c r="E269" s="1"/>
      <c r="F269" s="1"/>
      <c r="G269" s="24"/>
      <c r="H269" s="25"/>
      <c r="I269" s="25"/>
      <c r="J269" s="24"/>
      <c r="K269" s="172" t="s">
        <v>212</v>
      </c>
      <c r="L269" s="173"/>
      <c r="M269" s="30">
        <f>+O268</f>
        <v>0</v>
      </c>
      <c r="N269" s="27"/>
      <c r="O269" s="29"/>
    </row>
    <row r="270" spans="1:19" ht="25.5" x14ac:dyDescent="0.55000000000000004">
      <c r="A270" s="1"/>
      <c r="E270" s="1"/>
      <c r="F270" s="1"/>
      <c r="G270" s="31"/>
      <c r="J270" s="31"/>
      <c r="K270" s="32"/>
      <c r="L270" s="34" t="s">
        <v>202</v>
      </c>
      <c r="M270" s="35"/>
      <c r="N270" s="33">
        <f>SUM(M5:M269)</f>
        <v>2845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203</v>
      </c>
      <c r="M271" s="35"/>
      <c r="N271" s="36"/>
    </row>
    <row r="272" spans="1:19" ht="25.5" x14ac:dyDescent="0.55000000000000004">
      <c r="A272" s="1"/>
      <c r="E272" s="1"/>
      <c r="F272" s="1"/>
      <c r="G272" s="31"/>
      <c r="J272" s="31"/>
      <c r="L272" s="34" t="s">
        <v>204</v>
      </c>
      <c r="M272" s="35"/>
      <c r="N272" s="36">
        <f>SUM(O272:AF272)</f>
        <v>0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205</v>
      </c>
      <c r="M273" s="35"/>
      <c r="N273" s="36">
        <v>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206</v>
      </c>
      <c r="M274" s="35"/>
      <c r="N274" s="36"/>
    </row>
    <row r="275" spans="1:14" ht="25.5" x14ac:dyDescent="0.55000000000000004">
      <c r="A275" s="1"/>
      <c r="E275" s="1"/>
      <c r="F275" s="1"/>
      <c r="G275" s="31"/>
      <c r="J275" s="31"/>
      <c r="L275" s="34" t="s">
        <v>207</v>
      </c>
      <c r="M275" s="35"/>
      <c r="N275" s="37">
        <f>SUM(O5:O268)</f>
        <v>1045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208</v>
      </c>
      <c r="M276" s="35"/>
      <c r="N276" s="33">
        <f>N270-N271-N272-N274-N275</f>
        <v>1800</v>
      </c>
    </row>
    <row r="277" spans="1:14" ht="25.5" x14ac:dyDescent="0.55000000000000004">
      <c r="A277" s="1"/>
      <c r="E277" s="1"/>
      <c r="F277" s="1"/>
      <c r="G277" s="31"/>
      <c r="J277" s="31"/>
      <c r="L277" s="34" t="s">
        <v>209</v>
      </c>
      <c r="M277" s="35"/>
      <c r="N277" s="37">
        <v>1800</v>
      </c>
    </row>
    <row r="278" spans="1:14" ht="25.5" x14ac:dyDescent="0.55000000000000004">
      <c r="A278" s="1"/>
      <c r="E278" s="1"/>
      <c r="F278" s="1"/>
      <c r="G278" s="31"/>
      <c r="J278" s="31"/>
      <c r="L278" s="34" t="s">
        <v>210</v>
      </c>
      <c r="M278" s="35"/>
      <c r="N278" s="33">
        <f>+N277-N276</f>
        <v>0</v>
      </c>
    </row>
    <row r="279" spans="1:14" ht="25.5" x14ac:dyDescent="0.55000000000000004">
      <c r="E279" s="1"/>
      <c r="F279" s="1"/>
      <c r="J279" s="2"/>
      <c r="L279" s="34" t="s">
        <v>211</v>
      </c>
      <c r="M279" s="35"/>
      <c r="N279" s="33">
        <f>+N277-N276</f>
        <v>0</v>
      </c>
    </row>
    <row r="280" spans="1:14" x14ac:dyDescent="0.5">
      <c r="J280" s="2"/>
      <c r="L280" s="2"/>
    </row>
    <row r="281" spans="1:14" ht="25.5" x14ac:dyDescent="0.55000000000000004">
      <c r="J281" s="2"/>
      <c r="L281" s="73" t="s">
        <v>272</v>
      </c>
      <c r="M281" s="2" t="s">
        <v>307</v>
      </c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</sheetData>
  <autoFilter ref="A1:S279" xr:uid="{A8659A1D-7742-48A0-A8EC-0F2280F9B025}"/>
  <mergeCells count="16">
    <mergeCell ref="Q3:Q4"/>
    <mergeCell ref="R3:R4"/>
    <mergeCell ref="K269:L269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55"/>
  <sheetViews>
    <sheetView zoomScale="70" zoomScaleNormal="70" workbookViewId="0">
      <pane xSplit="10" ySplit="4" topLeftCell="K53" activePane="bottomRight" state="frozen"/>
      <selection activeCell="B253" sqref="B253"/>
      <selection pane="topRight" activeCell="B253" sqref="B253"/>
      <selection pane="bottomLeft" activeCell="B253" sqref="B253"/>
      <selection pane="bottomRight" activeCell="B253" sqref="B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7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0">
        <f>SUM(M5-O5)</f>
        <v>100</v>
      </c>
      <c r="Q5" s="119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12</v>
      </c>
      <c r="F6" s="71"/>
      <c r="G6" s="46">
        <f t="shared" si="0"/>
        <v>12</v>
      </c>
      <c r="H6" s="78">
        <v>0</v>
      </c>
      <c r="I6" s="76">
        <v>0</v>
      </c>
      <c r="J6" s="46">
        <f t="shared" si="1"/>
        <v>9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0">
        <f t="shared" ref="P6:P80" si="3">SUM(M6-O6)</f>
        <v>300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1</v>
      </c>
      <c r="F22" s="71"/>
      <c r="G22" s="46">
        <f t="shared" si="0"/>
        <v>1</v>
      </c>
      <c r="H22" s="78">
        <v>0</v>
      </c>
      <c r="I22" s="76">
        <v>0</v>
      </c>
      <c r="J22" s="46">
        <f t="shared" si="1"/>
        <v>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20">
        <f t="shared" si="3"/>
        <v>50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7</v>
      </c>
      <c r="F25" s="71"/>
      <c r="G25" s="46">
        <f t="shared" si="0"/>
        <v>7</v>
      </c>
      <c r="H25" s="78">
        <v>0</v>
      </c>
      <c r="I25" s="76">
        <v>0</v>
      </c>
      <c r="J25" s="46">
        <f t="shared" si="1"/>
        <v>6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>
        <v>50</v>
      </c>
      <c r="P25" s="120">
        <f t="shared" si="3"/>
        <v>50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1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0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0">
        <f>SUM(M49-O49)</f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4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0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37</v>
      </c>
      <c r="F112" s="71"/>
      <c r="G112" s="46">
        <f t="shared" si="23"/>
        <v>37</v>
      </c>
      <c r="H112" s="78">
        <v>0</v>
      </c>
      <c r="I112" s="76">
        <v>0</v>
      </c>
      <c r="J112" s="46">
        <f t="shared" si="24"/>
        <v>37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5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0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10</v>
      </c>
      <c r="F125" s="71"/>
      <c r="G125" s="46">
        <f t="shared" si="23"/>
        <v>10</v>
      </c>
      <c r="H125" s="78">
        <v>0</v>
      </c>
      <c r="I125" s="76">
        <v>0</v>
      </c>
      <c r="J125" s="46">
        <f t="shared" si="24"/>
        <v>9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0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2</v>
      </c>
      <c r="F126" s="71"/>
      <c r="G126" s="46">
        <f t="shared" si="23"/>
        <v>2</v>
      </c>
      <c r="H126" s="78">
        <v>0</v>
      </c>
      <c r="I126" s="76">
        <v>0</v>
      </c>
      <c r="J126" s="46">
        <f t="shared" si="24"/>
        <v>2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12</v>
      </c>
      <c r="F127" s="71"/>
      <c r="G127" s="46">
        <f t="shared" si="23"/>
        <v>12</v>
      </c>
      <c r="H127" s="78">
        <v>0</v>
      </c>
      <c r="I127" s="76">
        <v>0</v>
      </c>
      <c r="J127" s="46">
        <f t="shared" si="24"/>
        <v>12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8</v>
      </c>
      <c r="F128" s="71"/>
      <c r="G128" s="46">
        <f t="shared" si="23"/>
        <v>8</v>
      </c>
      <c r="H128" s="78">
        <v>0</v>
      </c>
      <c r="I128" s="76">
        <v>0</v>
      </c>
      <c r="J128" s="46">
        <f t="shared" si="24"/>
        <v>8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2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0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2</v>
      </c>
      <c r="F175" s="71"/>
      <c r="G175" s="46">
        <f t="shared" si="30"/>
        <v>2</v>
      </c>
      <c r="H175" s="78">
        <v>0</v>
      </c>
      <c r="I175" s="76">
        <v>0</v>
      </c>
      <c r="J175" s="46">
        <f t="shared" si="31"/>
        <v>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7" si="34">+L177*K177</f>
        <v>0</v>
      </c>
      <c r="N177" s="17" t="s">
        <v>16</v>
      </c>
      <c r="O177" s="18"/>
      <c r="P177" s="23">
        <f t="shared" ref="P177:P267" si="35">SUM(M177-O177)</f>
        <v>0</v>
      </c>
      <c r="Q177" s="90"/>
      <c r="R177" s="43">
        <f t="shared" ref="R177:R267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4</v>
      </c>
      <c r="F178" s="71"/>
      <c r="G178" s="46">
        <f t="shared" si="30"/>
        <v>4</v>
      </c>
      <c r="H178" s="78">
        <v>0</v>
      </c>
      <c r="I178" s="76">
        <v>0</v>
      </c>
      <c r="J178" s="46">
        <f t="shared" si="31"/>
        <v>4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8</v>
      </c>
      <c r="F180" s="71"/>
      <c r="G180" s="46">
        <f t="shared" si="30"/>
        <v>8</v>
      </c>
      <c r="H180" s="78">
        <v>0</v>
      </c>
      <c r="I180" s="76">
        <v>0</v>
      </c>
      <c r="J180" s="46">
        <f t="shared" si="31"/>
        <v>8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6</v>
      </c>
      <c r="F185" s="71"/>
      <c r="G185" s="46">
        <f t="shared" si="30"/>
        <v>6</v>
      </c>
      <c r="H185" s="78">
        <v>0</v>
      </c>
      <c r="I185" s="76">
        <v>0</v>
      </c>
      <c r="J185" s="46">
        <f t="shared" si="31"/>
        <v>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12</v>
      </c>
      <c r="F193" s="71"/>
      <c r="G193" s="46">
        <f t="shared" si="30"/>
        <v>12</v>
      </c>
      <c r="H193" s="78">
        <v>0</v>
      </c>
      <c r="I193" s="76">
        <v>0</v>
      </c>
      <c r="J193" s="46">
        <f t="shared" si="31"/>
        <v>9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>
        <v>40</v>
      </c>
      <c r="P193" s="120">
        <f t="shared" si="35"/>
        <v>140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1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>
        <v>60</v>
      </c>
      <c r="P194" s="120">
        <f t="shared" si="35"/>
        <v>60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146</v>
      </c>
      <c r="F205" s="71"/>
      <c r="G205" s="46">
        <f t="shared" si="30"/>
        <v>146</v>
      </c>
      <c r="H205" s="78">
        <v>0</v>
      </c>
      <c r="I205" s="76">
        <v>0</v>
      </c>
      <c r="J205" s="46">
        <f t="shared" si="31"/>
        <v>145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0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11</v>
      </c>
      <c r="F208" s="71"/>
      <c r="G208" s="46">
        <f t="shared" si="30"/>
        <v>11</v>
      </c>
      <c r="H208" s="78">
        <v>0</v>
      </c>
      <c r="I208" s="76">
        <v>0</v>
      </c>
      <c r="J208" s="46">
        <f t="shared" si="31"/>
        <v>10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>
        <v>25</v>
      </c>
      <c r="P208" s="120">
        <f t="shared" si="35"/>
        <v>25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67" si="40">E231+F231</f>
        <v>0</v>
      </c>
      <c r="H231" s="78">
        <v>0</v>
      </c>
      <c r="I231" s="76">
        <v>0</v>
      </c>
      <c r="J231" s="46">
        <f t="shared" ref="J231:J267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55" si="44">+L235*K235</f>
        <v>0</v>
      </c>
      <c r="N235" s="17" t="s">
        <v>16</v>
      </c>
      <c r="O235" s="18"/>
      <c r="P235" s="23">
        <f t="shared" ref="P235:P242" si="45">SUM(M235-O235)</f>
        <v>0</v>
      </c>
      <c r="Q235" s="90"/>
      <c r="R235" s="43">
        <f t="shared" ref="R235:R242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si="44"/>
        <v>0</v>
      </c>
      <c r="N243" s="17" t="s">
        <v>16</v>
      </c>
      <c r="O243" s="18"/>
      <c r="P243" s="23">
        <f t="shared" ref="P243:P255" si="47">SUM(M243-O243)</f>
        <v>0</v>
      </c>
      <c r="Q243" s="90"/>
      <c r="R243" s="43">
        <f t="shared" ref="R243:R260" si="4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7"/>
        <v>0</v>
      </c>
      <c r="Q247" s="90"/>
      <c r="R247" s="43">
        <f t="shared" si="48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44"/>
        <v>0</v>
      </c>
      <c r="N248" s="17" t="s">
        <v>16</v>
      </c>
      <c r="O248" s="18"/>
      <c r="P248" s="23">
        <f t="shared" si="47"/>
        <v>0</v>
      </c>
      <c r="Q248" s="90"/>
      <c r="R248" s="43">
        <f t="shared" si="4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44"/>
        <v>0</v>
      </c>
      <c r="N249" s="17" t="s">
        <v>16</v>
      </c>
      <c r="O249" s="18"/>
      <c r="P249" s="23">
        <f t="shared" si="47"/>
        <v>0</v>
      </c>
      <c r="Q249" s="90"/>
      <c r="R249" s="43">
        <f t="shared" si="4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44"/>
        <v>0</v>
      </c>
      <c r="N250" s="17" t="s">
        <v>16</v>
      </c>
      <c r="O250" s="18"/>
      <c r="P250" s="23">
        <f t="shared" si="47"/>
        <v>0</v>
      </c>
      <c r="Q250" s="90"/>
      <c r="R250" s="43">
        <f t="shared" si="48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1427</v>
      </c>
      <c r="D251" s="10" t="s">
        <v>564</v>
      </c>
      <c r="E251" s="64">
        <f>+'6'!J251</f>
        <v>2</v>
      </c>
      <c r="F251" s="71"/>
      <c r="G251" s="46">
        <f t="shared" si="42"/>
        <v>2</v>
      </c>
      <c r="H251" s="78">
        <v>0</v>
      </c>
      <c r="I251" s="76">
        <v>0</v>
      </c>
      <c r="J251" s="46">
        <f t="shared" si="43"/>
        <v>2</v>
      </c>
      <c r="K251" s="72"/>
      <c r="L251" s="20">
        <v>80</v>
      </c>
      <c r="M251" s="65">
        <f t="shared" si="44"/>
        <v>0</v>
      </c>
      <c r="N251" s="17" t="s">
        <v>16</v>
      </c>
      <c r="O251" s="18"/>
      <c r="P251" s="23">
        <f t="shared" si="47"/>
        <v>0</v>
      </c>
      <c r="Q251" s="90"/>
      <c r="R251" s="43">
        <f t="shared" si="48"/>
        <v>0</v>
      </c>
    </row>
    <row r="252" spans="1:18" ht="25.5" x14ac:dyDescent="0.55000000000000004">
      <c r="A252" s="10"/>
      <c r="B252" s="10"/>
      <c r="C252" s="19"/>
      <c r="D252" s="10"/>
      <c r="E252" s="64">
        <f>+'6'!J252</f>
        <v>0</v>
      </c>
      <c r="F252" s="71"/>
      <c r="G252" s="46"/>
      <c r="H252" s="78"/>
      <c r="I252" s="76"/>
      <c r="J252" s="46">
        <f t="shared" si="43"/>
        <v>0</v>
      </c>
      <c r="K252" s="72"/>
      <c r="L252" s="20"/>
      <c r="M252" s="65">
        <f t="shared" si="44"/>
        <v>0</v>
      </c>
      <c r="N252" s="17" t="s">
        <v>16</v>
      </c>
      <c r="O252" s="18"/>
      <c r="P252" s="23">
        <f t="shared" si="47"/>
        <v>0</v>
      </c>
      <c r="Q252" s="90"/>
      <c r="R252" s="43">
        <f t="shared" si="48"/>
        <v>0</v>
      </c>
    </row>
    <row r="253" spans="1:18" ht="25.5" x14ac:dyDescent="0.55000000000000004">
      <c r="A253" s="10"/>
      <c r="B253" s="10"/>
      <c r="C253" s="19"/>
      <c r="D253" s="10"/>
      <c r="E253" s="64">
        <f>+'6'!J253</f>
        <v>0</v>
      </c>
      <c r="F253" s="71"/>
      <c r="G253" s="46"/>
      <c r="H253" s="78"/>
      <c r="I253" s="76"/>
      <c r="J253" s="46">
        <f t="shared" si="43"/>
        <v>0</v>
      </c>
      <c r="K253" s="72"/>
      <c r="L253" s="20"/>
      <c r="M253" s="65">
        <f t="shared" si="44"/>
        <v>0</v>
      </c>
      <c r="N253" s="17" t="s">
        <v>16</v>
      </c>
      <c r="O253" s="18"/>
      <c r="P253" s="23">
        <f t="shared" si="47"/>
        <v>0</v>
      </c>
      <c r="Q253" s="90"/>
      <c r="R253" s="43">
        <f t="shared" si="48"/>
        <v>0</v>
      </c>
    </row>
    <row r="254" spans="1:18" ht="25.5" x14ac:dyDescent="0.55000000000000004">
      <c r="A254" s="10"/>
      <c r="B254" s="10"/>
      <c r="C254" s="19"/>
      <c r="D254" s="10"/>
      <c r="E254" s="64"/>
      <c r="F254" s="71"/>
      <c r="G254" s="46"/>
      <c r="H254" s="78"/>
      <c r="I254" s="76"/>
      <c r="J254" s="46"/>
      <c r="K254" s="72"/>
      <c r="L254" s="20"/>
      <c r="M254" s="65">
        <f t="shared" si="44"/>
        <v>0</v>
      </c>
      <c r="N254" s="17" t="s">
        <v>16</v>
      </c>
      <c r="O254" s="18"/>
      <c r="P254" s="23">
        <f t="shared" si="47"/>
        <v>0</v>
      </c>
      <c r="Q254" s="90"/>
      <c r="R254" s="43">
        <f t="shared" si="48"/>
        <v>0</v>
      </c>
    </row>
    <row r="255" spans="1:18" ht="25.5" x14ac:dyDescent="0.55000000000000004">
      <c r="A255" s="10"/>
      <c r="B255" s="10"/>
      <c r="C255" s="19"/>
      <c r="D255" s="10"/>
      <c r="E255" s="64"/>
      <c r="F255" s="71"/>
      <c r="G255" s="46"/>
      <c r="H255" s="78"/>
      <c r="I255" s="76"/>
      <c r="J255" s="46"/>
      <c r="K255" s="72"/>
      <c r="L255" s="20"/>
      <c r="M255" s="65">
        <f t="shared" si="44"/>
        <v>0</v>
      </c>
      <c r="N255" s="17" t="s">
        <v>16</v>
      </c>
      <c r="O255" s="18"/>
      <c r="P255" s="23">
        <f t="shared" si="47"/>
        <v>0</v>
      </c>
      <c r="Q255" s="90"/>
      <c r="R255" s="43">
        <f t="shared" si="48"/>
        <v>0</v>
      </c>
    </row>
    <row r="256" spans="1:18" ht="25.5" x14ac:dyDescent="0.55000000000000004">
      <c r="A256" s="10"/>
      <c r="B256" s="10"/>
      <c r="C256" s="19"/>
      <c r="D256" s="10"/>
      <c r="E256" s="64"/>
      <c r="F256" s="71"/>
      <c r="G256" s="46"/>
      <c r="H256" s="78"/>
      <c r="I256" s="76"/>
      <c r="J256" s="46"/>
      <c r="K256" s="72"/>
      <c r="L256" s="20"/>
      <c r="M256" s="65"/>
      <c r="N256" s="17"/>
      <c r="O256" s="18"/>
      <c r="P256" s="23"/>
      <c r="Q256" s="90"/>
      <c r="R256" s="43">
        <f t="shared" si="48"/>
        <v>0</v>
      </c>
    </row>
    <row r="257" spans="1:19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>
        <f t="shared" si="48"/>
        <v>0</v>
      </c>
    </row>
    <row r="258" spans="1:19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>
        <f t="shared" si="48"/>
        <v>0</v>
      </c>
    </row>
    <row r="259" spans="1:19" ht="24" customHeight="1" x14ac:dyDescent="0.55000000000000004">
      <c r="A259" s="10"/>
      <c r="B259" s="10"/>
      <c r="C259" s="19"/>
      <c r="D259" s="10"/>
      <c r="E259" s="64"/>
      <c r="F259" s="71"/>
      <c r="G259" s="46">
        <f t="shared" si="40"/>
        <v>0</v>
      </c>
      <c r="H259" s="78">
        <v>0</v>
      </c>
      <c r="I259" s="76">
        <v>0</v>
      </c>
      <c r="J259" s="46">
        <f t="shared" si="41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48"/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ref="G260" si="49">E260+F260</f>
        <v>0</v>
      </c>
      <c r="H260" s="78">
        <v>0</v>
      </c>
      <c r="I260" s="76">
        <v>0</v>
      </c>
      <c r="J260" s="46">
        <f t="shared" ref="J260" si="50">+G260-H260-K260-I260</f>
        <v>0</v>
      </c>
      <c r="K260" s="72"/>
      <c r="L260" s="20"/>
      <c r="M260" s="65">
        <f t="shared" ref="M260" si="51">+L260*K260</f>
        <v>0</v>
      </c>
      <c r="N260" s="17" t="s">
        <v>16</v>
      </c>
      <c r="O260" s="18"/>
      <c r="P260" s="23">
        <f t="shared" ref="P260" si="52">SUM(M260-O260)</f>
        <v>0</v>
      </c>
      <c r="Q260" s="90"/>
      <c r="R260" s="43">
        <f t="shared" si="48"/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40"/>
        <v>0</v>
      </c>
      <c r="H261" s="78">
        <v>0</v>
      </c>
      <c r="I261" s="76">
        <v>0</v>
      </c>
      <c r="J261" s="46">
        <f t="shared" si="41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>
        <f t="shared" si="40"/>
        <v>0</v>
      </c>
      <c r="H262" s="78">
        <v>0</v>
      </c>
      <c r="I262" s="76">
        <v>0</v>
      </c>
      <c r="J262" s="46">
        <f t="shared" si="41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>
        <f t="shared" si="40"/>
        <v>0</v>
      </c>
      <c r="H263" s="78">
        <v>0</v>
      </c>
      <c r="I263" s="76">
        <v>0</v>
      </c>
      <c r="J263" s="46">
        <f t="shared" si="41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ref="G264" si="53">E264+F264</f>
        <v>0</v>
      </c>
      <c r="H264" s="78">
        <v>0</v>
      </c>
      <c r="I264" s="76">
        <v>0</v>
      </c>
      <c r="J264" s="46">
        <f t="shared" ref="J264" si="54">+G264-H264-K264-I264</f>
        <v>0</v>
      </c>
      <c r="K264" s="72"/>
      <c r="L264" s="20"/>
      <c r="M264" s="65">
        <f t="shared" ref="M264" si="55">+L264*K264</f>
        <v>0</v>
      </c>
      <c r="N264" s="17" t="s">
        <v>16</v>
      </c>
      <c r="O264" s="18"/>
      <c r="P264" s="23">
        <f t="shared" ref="P264" si="56">SUM(M264-O264)</f>
        <v>0</v>
      </c>
      <c r="Q264" s="90"/>
      <c r="R264" s="43">
        <f t="shared" ref="R264" si="57">+K264*Q264</f>
        <v>0</v>
      </c>
    </row>
    <row r="265" spans="1:19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9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23"/>
      <c r="Q266" s="90"/>
      <c r="R266" s="43"/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40"/>
        <v>0</v>
      </c>
      <c r="H267" s="78">
        <v>0</v>
      </c>
      <c r="I267" s="76">
        <v>0</v>
      </c>
      <c r="J267" s="46">
        <f t="shared" si="41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58">E268+F268</f>
        <v>0</v>
      </c>
      <c r="H268" s="78">
        <v>0</v>
      </c>
      <c r="I268" s="76">
        <v>0</v>
      </c>
      <c r="J268" s="46">
        <f t="shared" ref="J268" si="59">+G268-H268-K268-I268</f>
        <v>0</v>
      </c>
      <c r="K268" s="72"/>
      <c r="L268" s="20"/>
      <c r="M268" s="65">
        <f t="shared" ref="M268" si="60">+L268*K268</f>
        <v>0</v>
      </c>
      <c r="N268" s="17" t="s">
        <v>16</v>
      </c>
      <c r="O268" s="18"/>
      <c r="P268" s="23">
        <f t="shared" ref="P268" si="61">SUM(M268-O268)</f>
        <v>0</v>
      </c>
      <c r="Q268" s="90"/>
      <c r="R268" s="43">
        <f t="shared" ref="R268" si="62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625.83999999999992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72" t="s">
        <v>212</v>
      </c>
      <c r="L270" s="173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1435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14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225</v>
      </c>
    </row>
    <row r="277" spans="1:14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1210</v>
      </c>
    </row>
    <row r="278" spans="1:14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1210</v>
      </c>
    </row>
    <row r="279" spans="1:14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</row>
    <row r="280" spans="1:14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</row>
    <row r="281" spans="1:14" x14ac:dyDescent="0.5">
      <c r="J281" s="2"/>
      <c r="L281" s="2"/>
    </row>
    <row r="282" spans="1:14" ht="25.5" x14ac:dyDescent="0.55000000000000004">
      <c r="J282" s="2"/>
      <c r="L282" s="73" t="s">
        <v>272</v>
      </c>
      <c r="M282" s="2" t="s">
        <v>307</v>
      </c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54"/>
  <sheetViews>
    <sheetView zoomScale="70" zoomScaleNormal="70" workbookViewId="0">
      <pane xSplit="10" ySplit="4" topLeftCell="K236" activePane="bottomRight" state="frozen"/>
      <selection activeCell="B253" sqref="B253"/>
      <selection pane="topRight" activeCell="B253" sqref="B253"/>
      <selection pane="bottomLeft" activeCell="B253" sqref="B253"/>
      <selection pane="bottomRight" activeCell="B253" sqref="B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9</v>
      </c>
      <c r="F6" s="71">
        <v>30</v>
      </c>
      <c r="G6" s="46">
        <f t="shared" si="0"/>
        <v>39</v>
      </c>
      <c r="H6" s="78">
        <v>0</v>
      </c>
      <c r="I6" s="76">
        <v>0</v>
      </c>
      <c r="J6" s="46">
        <f t="shared" si="1"/>
        <v>39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3</v>
      </c>
      <c r="F20" s="71">
        <v>5</v>
      </c>
      <c r="G20" s="46">
        <f t="shared" si="0"/>
        <v>8</v>
      </c>
      <c r="H20" s="78">
        <v>0</v>
      </c>
      <c r="I20" s="76">
        <v>0</v>
      </c>
      <c r="J20" s="46">
        <f t="shared" si="1"/>
        <v>8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0</v>
      </c>
      <c r="F22" s="71">
        <v>1</v>
      </c>
      <c r="G22" s="46">
        <f t="shared" si="0"/>
        <v>1</v>
      </c>
      <c r="H22" s="78">
        <v>0</v>
      </c>
      <c r="I22" s="76">
        <v>0</v>
      </c>
      <c r="J22" s="46">
        <f t="shared" si="1"/>
        <v>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0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6</v>
      </c>
      <c r="F25" s="71"/>
      <c r="G25" s="46">
        <f t="shared" si="0"/>
        <v>6</v>
      </c>
      <c r="H25" s="78">
        <v>4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1428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1</v>
      </c>
      <c r="F28" s="71"/>
      <c r="G28" s="46">
        <f t="shared" si="5"/>
        <v>1</v>
      </c>
      <c r="H28" s="78">
        <v>1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1428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0</v>
      </c>
      <c r="F31" s="71">
        <v>10</v>
      </c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3</v>
      </c>
      <c r="F32" s="71">
        <v>3</v>
      </c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1</v>
      </c>
      <c r="F34" s="71">
        <v>7</v>
      </c>
      <c r="G34" s="46">
        <f t="shared" si="5"/>
        <v>8</v>
      </c>
      <c r="H34" s="78">
        <v>0</v>
      </c>
      <c r="I34" s="76">
        <v>0</v>
      </c>
      <c r="J34" s="46">
        <f t="shared" si="6"/>
        <v>8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2</v>
      </c>
      <c r="F39" s="71">
        <v>5</v>
      </c>
      <c r="G39" s="46">
        <f t="shared" si="5"/>
        <v>7</v>
      </c>
      <c r="H39" s="78">
        <v>0</v>
      </c>
      <c r="I39" s="76">
        <v>0</v>
      </c>
      <c r="J39" s="46">
        <f t="shared" si="6"/>
        <v>6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0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6</v>
      </c>
      <c r="F40" s="71">
        <v>5</v>
      </c>
      <c r="G40" s="46">
        <f t="shared" si="5"/>
        <v>11</v>
      </c>
      <c r="H40" s="78">
        <v>0</v>
      </c>
      <c r="I40" s="76">
        <v>0</v>
      </c>
      <c r="J40" s="46">
        <f t="shared" si="6"/>
        <v>8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75</v>
      </c>
      <c r="P40" s="120">
        <f t="shared" si="3"/>
        <v>75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3</v>
      </c>
      <c r="F46" s="71">
        <v>10</v>
      </c>
      <c r="G46" s="46">
        <f t="shared" si="5"/>
        <v>13</v>
      </c>
      <c r="H46" s="78">
        <v>0</v>
      </c>
      <c r="I46" s="76">
        <v>0</v>
      </c>
      <c r="J46" s="46">
        <f t="shared" si="6"/>
        <v>12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0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6</v>
      </c>
      <c r="F48" s="71">
        <v>5</v>
      </c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3</v>
      </c>
      <c r="F49" s="71">
        <v>5</v>
      </c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1</v>
      </c>
      <c r="F64" s="71">
        <v>10</v>
      </c>
      <c r="G64" s="46">
        <f t="shared" si="5"/>
        <v>11</v>
      </c>
      <c r="H64" s="78">
        <v>0</v>
      </c>
      <c r="I64" s="76">
        <v>0</v>
      </c>
      <c r="J64" s="46">
        <f t="shared" si="6"/>
        <v>9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/>
      <c r="P64" s="120">
        <f t="shared" si="3"/>
        <v>100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4</v>
      </c>
      <c r="F65" s="71">
        <v>5</v>
      </c>
      <c r="G65" s="46">
        <f t="shared" si="5"/>
        <v>9</v>
      </c>
      <c r="H65" s="78">
        <v>0</v>
      </c>
      <c r="I65" s="76">
        <v>0</v>
      </c>
      <c r="J65" s="46">
        <f t="shared" si="6"/>
        <v>7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/>
      <c r="P65" s="120">
        <f t="shared" si="3"/>
        <v>100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3</v>
      </c>
      <c r="F66" s="71">
        <v>5</v>
      </c>
      <c r="G66" s="46">
        <f t="shared" si="5"/>
        <v>8</v>
      </c>
      <c r="H66" s="78">
        <v>0</v>
      </c>
      <c r="I66" s="76">
        <v>0</v>
      </c>
      <c r="J66" s="46">
        <f t="shared" si="6"/>
        <v>6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20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3</v>
      </c>
      <c r="F74" s="71">
        <v>6</v>
      </c>
      <c r="G74" s="46">
        <f t="shared" si="5"/>
        <v>9</v>
      </c>
      <c r="H74" s="78">
        <v>0</v>
      </c>
      <c r="I74" s="76">
        <v>0</v>
      </c>
      <c r="J74" s="46">
        <f t="shared" si="6"/>
        <v>8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0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4</v>
      </c>
      <c r="F77" s="71">
        <v>10</v>
      </c>
      <c r="G77" s="46">
        <f t="shared" si="5"/>
        <v>14</v>
      </c>
      <c r="H77" s="78">
        <v>0</v>
      </c>
      <c r="I77" s="76">
        <v>0</v>
      </c>
      <c r="J77" s="46">
        <f t="shared" si="6"/>
        <v>13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0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37</v>
      </c>
      <c r="F112" s="71"/>
      <c r="G112" s="46">
        <f t="shared" si="23"/>
        <v>37</v>
      </c>
      <c r="H112" s="78">
        <v>0</v>
      </c>
      <c r="I112" s="76">
        <v>0</v>
      </c>
      <c r="J112" s="46">
        <f t="shared" si="24"/>
        <v>36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0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4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0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9</v>
      </c>
      <c r="F125" s="71"/>
      <c r="G125" s="46">
        <f t="shared" si="23"/>
        <v>9</v>
      </c>
      <c r="H125" s="78">
        <v>0</v>
      </c>
      <c r="I125" s="76">
        <v>0</v>
      </c>
      <c r="J125" s="46">
        <f t="shared" si="24"/>
        <v>9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2</v>
      </c>
      <c r="F126" s="71"/>
      <c r="G126" s="46">
        <f t="shared" si="23"/>
        <v>2</v>
      </c>
      <c r="H126" s="78">
        <v>0</v>
      </c>
      <c r="I126" s="76">
        <v>0</v>
      </c>
      <c r="J126" s="46">
        <f t="shared" si="24"/>
        <v>1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0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12</v>
      </c>
      <c r="F127" s="71"/>
      <c r="G127" s="46">
        <f t="shared" si="23"/>
        <v>12</v>
      </c>
      <c r="H127" s="78">
        <v>0</v>
      </c>
      <c r="I127" s="76">
        <v>0</v>
      </c>
      <c r="J127" s="46">
        <f t="shared" si="24"/>
        <v>12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8</v>
      </c>
      <c r="F128" s="71"/>
      <c r="G128" s="46">
        <f t="shared" si="23"/>
        <v>8</v>
      </c>
      <c r="H128" s="78">
        <v>0</v>
      </c>
      <c r="I128" s="76">
        <v>0</v>
      </c>
      <c r="J128" s="46">
        <f t="shared" si="24"/>
        <v>8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2</v>
      </c>
      <c r="F133" s="71">
        <v>5</v>
      </c>
      <c r="G133" s="46">
        <f t="shared" si="23"/>
        <v>7</v>
      </c>
      <c r="H133" s="78">
        <v>0</v>
      </c>
      <c r="I133" s="76">
        <v>0</v>
      </c>
      <c r="J133" s="46">
        <f t="shared" si="24"/>
        <v>6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0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2</v>
      </c>
      <c r="F175" s="71"/>
      <c r="G175" s="46">
        <f t="shared" si="30"/>
        <v>2</v>
      </c>
      <c r="H175" s="78">
        <v>2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1428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7" si="34">+L177*K177</f>
        <v>0</v>
      </c>
      <c r="N177" s="17" t="s">
        <v>16</v>
      </c>
      <c r="O177" s="18"/>
      <c r="P177" s="23">
        <f t="shared" ref="P177:P267" si="35">SUM(M177-O177)</f>
        <v>0</v>
      </c>
      <c r="Q177" s="90"/>
      <c r="R177" s="43">
        <f t="shared" ref="R177:R267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4</v>
      </c>
      <c r="F178" s="71"/>
      <c r="G178" s="46">
        <f t="shared" si="30"/>
        <v>4</v>
      </c>
      <c r="H178" s="78">
        <v>0</v>
      </c>
      <c r="I178" s="76">
        <v>0</v>
      </c>
      <c r="J178" s="46">
        <f t="shared" si="31"/>
        <v>3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20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8</v>
      </c>
      <c r="F180" s="71">
        <v>10</v>
      </c>
      <c r="G180" s="46">
        <f t="shared" si="30"/>
        <v>18</v>
      </c>
      <c r="H180" s="78">
        <v>0</v>
      </c>
      <c r="I180" s="76">
        <v>0</v>
      </c>
      <c r="J180" s="46">
        <f t="shared" si="31"/>
        <v>16</v>
      </c>
      <c r="K180" s="72">
        <v>2</v>
      </c>
      <c r="L180" s="20">
        <v>35</v>
      </c>
      <c r="M180" s="65">
        <f t="shared" si="34"/>
        <v>70</v>
      </c>
      <c r="N180" s="17" t="s">
        <v>16</v>
      </c>
      <c r="O180" s="18"/>
      <c r="P180" s="120">
        <f t="shared" si="35"/>
        <v>70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6</v>
      </c>
      <c r="F185" s="71"/>
      <c r="G185" s="46">
        <f t="shared" si="30"/>
        <v>6</v>
      </c>
      <c r="H185" s="78">
        <v>0</v>
      </c>
      <c r="I185" s="76">
        <v>0</v>
      </c>
      <c r="J185" s="46">
        <f t="shared" si="31"/>
        <v>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9</v>
      </c>
      <c r="F193" s="71"/>
      <c r="G193" s="46">
        <f t="shared" si="30"/>
        <v>9</v>
      </c>
      <c r="H193" s="78">
        <v>2</v>
      </c>
      <c r="I193" s="76">
        <v>0</v>
      </c>
      <c r="J193" s="46">
        <f t="shared" si="31"/>
        <v>7</v>
      </c>
      <c r="K193" s="72"/>
      <c r="L193" s="20">
        <v>60</v>
      </c>
      <c r="M193" s="65">
        <f t="shared" si="34"/>
        <v>0</v>
      </c>
      <c r="N193" s="17" t="s">
        <v>1428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1</v>
      </c>
      <c r="F194" s="71">
        <v>29</v>
      </c>
      <c r="G194" s="46">
        <f t="shared" si="30"/>
        <v>30</v>
      </c>
      <c r="H194" s="78">
        <v>0</v>
      </c>
      <c r="I194" s="76">
        <v>0</v>
      </c>
      <c r="J194" s="46">
        <f t="shared" si="31"/>
        <v>30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145</v>
      </c>
      <c r="F205" s="71"/>
      <c r="G205" s="46">
        <f t="shared" si="30"/>
        <v>145</v>
      </c>
      <c r="H205" s="78">
        <v>0</v>
      </c>
      <c r="I205" s="76">
        <v>0</v>
      </c>
      <c r="J205" s="46">
        <f t="shared" si="31"/>
        <v>145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10</v>
      </c>
      <c r="F208" s="71"/>
      <c r="G208" s="46">
        <f t="shared" si="30"/>
        <v>10</v>
      </c>
      <c r="H208" s="78">
        <v>0</v>
      </c>
      <c r="I208" s="76">
        <v>0</v>
      </c>
      <c r="J208" s="46">
        <f t="shared" si="31"/>
        <v>8</v>
      </c>
      <c r="K208" s="72">
        <v>2</v>
      </c>
      <c r="L208" s="20">
        <v>50</v>
      </c>
      <c r="M208" s="65">
        <f t="shared" si="34"/>
        <v>100</v>
      </c>
      <c r="N208" s="17" t="s">
        <v>16</v>
      </c>
      <c r="O208" s="18"/>
      <c r="P208" s="120">
        <f t="shared" si="35"/>
        <v>100</v>
      </c>
      <c r="Q208" s="90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0</v>
      </c>
      <c r="F209" s="71">
        <v>5</v>
      </c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67" si="40">E231+F231</f>
        <v>0</v>
      </c>
      <c r="H231" s="78">
        <v>0</v>
      </c>
      <c r="I231" s="76">
        <v>0</v>
      </c>
      <c r="J231" s="46">
        <f t="shared" ref="J231:J267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55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55" si="44">+L235*K235</f>
        <v>0</v>
      </c>
      <c r="N235" s="17" t="s">
        <v>16</v>
      </c>
      <c r="O235" s="18"/>
      <c r="P235" s="23">
        <f t="shared" ref="P235:P256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44"/>
        <v>0</v>
      </c>
      <c r="N248" s="17" t="s">
        <v>16</v>
      </c>
      <c r="O248" s="18"/>
      <c r="P248" s="23">
        <f t="shared" si="4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44"/>
        <v>0</v>
      </c>
      <c r="N249" s="17" t="s">
        <v>16</v>
      </c>
      <c r="O249" s="18"/>
      <c r="P249" s="23">
        <f t="shared" si="4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44"/>
        <v>0</v>
      </c>
      <c r="N250" s="17" t="s">
        <v>16</v>
      </c>
      <c r="O250" s="18"/>
      <c r="P250" s="23">
        <f t="shared" si="4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1427</v>
      </c>
      <c r="D251" s="10" t="s">
        <v>564</v>
      </c>
      <c r="E251" s="64">
        <f>+'7'!J251</f>
        <v>2</v>
      </c>
      <c r="F251" s="71"/>
      <c r="G251" s="46">
        <f t="shared" si="42"/>
        <v>2</v>
      </c>
      <c r="H251" s="78">
        <v>0</v>
      </c>
      <c r="I251" s="76">
        <v>0</v>
      </c>
      <c r="J251" s="46">
        <f t="shared" si="43"/>
        <v>2</v>
      </c>
      <c r="K251" s="72"/>
      <c r="L251" s="20">
        <v>80</v>
      </c>
      <c r="M251" s="65">
        <f t="shared" si="44"/>
        <v>0</v>
      </c>
      <c r="N251" s="17" t="s">
        <v>16</v>
      </c>
      <c r="O251" s="18"/>
      <c r="P251" s="23">
        <f t="shared" si="45"/>
        <v>0</v>
      </c>
      <c r="Q251" s="90"/>
      <c r="R251" s="43">
        <f t="shared" si="36"/>
        <v>0</v>
      </c>
    </row>
    <row r="252" spans="1:18" ht="25.5" x14ac:dyDescent="0.55000000000000004">
      <c r="A252" s="10"/>
      <c r="B252" s="10"/>
      <c r="C252" s="19"/>
      <c r="D252" s="10"/>
      <c r="E252" s="64">
        <f>+'7'!J252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44"/>
        <v>0</v>
      </c>
      <c r="N252" s="17" t="s">
        <v>16</v>
      </c>
      <c r="O252" s="18"/>
      <c r="P252" s="23">
        <f t="shared" si="45"/>
        <v>0</v>
      </c>
      <c r="Q252" s="90"/>
      <c r="R252" s="43">
        <f t="shared" si="36"/>
        <v>0</v>
      </c>
    </row>
    <row r="253" spans="1:18" ht="25.5" x14ac:dyDescent="0.55000000000000004">
      <c r="A253" s="10"/>
      <c r="B253" s="10"/>
      <c r="C253" s="19"/>
      <c r="D253" s="10"/>
      <c r="E253" s="64">
        <f>+'7'!J253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si="44"/>
        <v>0</v>
      </c>
      <c r="N253" s="17" t="s">
        <v>16</v>
      </c>
      <c r="O253" s="18"/>
      <c r="P253" s="23">
        <f t="shared" si="45"/>
        <v>0</v>
      </c>
      <c r="Q253" s="90"/>
      <c r="R253" s="43">
        <f t="shared" si="36"/>
        <v>0</v>
      </c>
    </row>
    <row r="254" spans="1:18" ht="25.5" x14ac:dyDescent="0.55000000000000004">
      <c r="A254" s="10"/>
      <c r="B254" s="10"/>
      <c r="C254" s="19"/>
      <c r="D254" s="10"/>
      <c r="E254" s="64">
        <f>+'7'!J254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44"/>
        <v>0</v>
      </c>
      <c r="N254" s="17" t="s">
        <v>16</v>
      </c>
      <c r="O254" s="18"/>
      <c r="P254" s="23">
        <f t="shared" si="45"/>
        <v>0</v>
      </c>
      <c r="Q254" s="90"/>
      <c r="R254" s="43">
        <f t="shared" si="36"/>
        <v>0</v>
      </c>
    </row>
    <row r="255" spans="1:18" ht="25.5" x14ac:dyDescent="0.55000000000000004">
      <c r="A255" s="10"/>
      <c r="B255" s="10"/>
      <c r="C255" s="19"/>
      <c r="D255" s="10"/>
      <c r="E255" s="64">
        <f>+'7'!J255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44"/>
        <v>0</v>
      </c>
      <c r="N255" s="17" t="s">
        <v>16</v>
      </c>
      <c r="O255" s="18"/>
      <c r="P255" s="23">
        <f t="shared" si="45"/>
        <v>0</v>
      </c>
      <c r="Q255" s="90"/>
      <c r="R255" s="43">
        <f t="shared" si="36"/>
        <v>0</v>
      </c>
    </row>
    <row r="256" spans="1:18" ht="25.5" x14ac:dyDescent="0.55000000000000004">
      <c r="A256" s="10"/>
      <c r="B256" s="10"/>
      <c r="C256" s="19"/>
      <c r="D256" s="10"/>
      <c r="E256" s="64"/>
      <c r="F256" s="71"/>
      <c r="G256" s="46"/>
      <c r="H256" s="78"/>
      <c r="I256" s="76">
        <v>0</v>
      </c>
      <c r="J256" s="46">
        <f t="shared" si="43"/>
        <v>0</v>
      </c>
      <c r="K256" s="72"/>
      <c r="L256" s="20"/>
      <c r="M256" s="65"/>
      <c r="N256" s="17"/>
      <c r="O256" s="18"/>
      <c r="P256" s="23">
        <f t="shared" si="45"/>
        <v>0</v>
      </c>
      <c r="Q256" s="90"/>
      <c r="R256" s="43">
        <f t="shared" si="36"/>
        <v>0</v>
      </c>
    </row>
    <row r="257" spans="1:19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>
        <f t="shared" si="43"/>
        <v>0</v>
      </c>
      <c r="K257" s="72"/>
      <c r="L257" s="20"/>
      <c r="M257" s="65"/>
      <c r="N257" s="17"/>
      <c r="O257" s="18"/>
      <c r="P257" s="23"/>
      <c r="Q257" s="90"/>
      <c r="R257" s="43"/>
    </row>
    <row r="258" spans="1:19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9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9" ht="25.5" x14ac:dyDescent="0.55000000000000004">
      <c r="A260" s="10"/>
      <c r="B260" s="10"/>
      <c r="C260" s="19"/>
      <c r="D260" s="10"/>
      <c r="E260" s="64"/>
      <c r="F260" s="71"/>
      <c r="G260" s="46"/>
      <c r="H260" s="78"/>
      <c r="I260" s="76"/>
      <c r="J260" s="46"/>
      <c r="K260" s="72"/>
      <c r="L260" s="20"/>
      <c r="M260" s="65"/>
      <c r="N260" s="17"/>
      <c r="O260" s="18"/>
      <c r="P260" s="23"/>
      <c r="Q260" s="90"/>
      <c r="R260" s="43"/>
    </row>
    <row r="261" spans="1:19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19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9" ht="24" customHeight="1" x14ac:dyDescent="0.55000000000000004">
      <c r="A263" s="10"/>
      <c r="B263" s="10"/>
      <c r="C263" s="19"/>
      <c r="D263" s="10"/>
      <c r="E263" s="64"/>
      <c r="F263" s="71"/>
      <c r="G263" s="46">
        <f t="shared" si="40"/>
        <v>0</v>
      </c>
      <c r="H263" s="78">
        <v>0</v>
      </c>
      <c r="I263" s="76">
        <v>0</v>
      </c>
      <c r="J263" s="46">
        <f t="shared" si="41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ref="G264" si="50">E264+F264</f>
        <v>0</v>
      </c>
      <c r="H264" s="78">
        <v>0</v>
      </c>
      <c r="I264" s="76">
        <v>0</v>
      </c>
      <c r="J264" s="46">
        <f t="shared" ref="J264" si="51">+G264-H264-K264-I264</f>
        <v>0</v>
      </c>
      <c r="K264" s="72"/>
      <c r="L264" s="20"/>
      <c r="M264" s="65">
        <f t="shared" ref="M264" si="52">+L264*K264</f>
        <v>0</v>
      </c>
      <c r="N264" s="17" t="s">
        <v>16</v>
      </c>
      <c r="O264" s="18"/>
      <c r="P264" s="23">
        <f t="shared" ref="P264" si="53">SUM(M264-O264)</f>
        <v>0</v>
      </c>
      <c r="Q264" s="90"/>
      <c r="R264" s="43">
        <f t="shared" ref="R264" si="54">+K264*Q264</f>
        <v>0</v>
      </c>
    </row>
    <row r="265" spans="1:19" ht="25.5" x14ac:dyDescent="0.55000000000000004">
      <c r="A265" s="10"/>
      <c r="B265" s="10"/>
      <c r="C265" s="19"/>
      <c r="D265" s="10"/>
      <c r="E265" s="64"/>
      <c r="F265" s="71"/>
      <c r="G265" s="46">
        <f t="shared" si="40"/>
        <v>0</v>
      </c>
      <c r="H265" s="78">
        <v>0</v>
      </c>
      <c r="I265" s="76">
        <v>0</v>
      </c>
      <c r="J265" s="46">
        <f t="shared" si="41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40"/>
        <v>0</v>
      </c>
      <c r="H266" s="78">
        <v>0</v>
      </c>
      <c r="I266" s="76">
        <v>0</v>
      </c>
      <c r="J266" s="46">
        <f t="shared" si="41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40"/>
        <v>0</v>
      </c>
      <c r="H267" s="78">
        <v>0</v>
      </c>
      <c r="I267" s="76">
        <v>0</v>
      </c>
      <c r="J267" s="46">
        <f t="shared" si="41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5.5" x14ac:dyDescent="0.55000000000000004">
      <c r="A268" s="1"/>
      <c r="E268" s="1"/>
      <c r="F268" s="1"/>
      <c r="G268" s="24"/>
      <c r="H268" s="25"/>
      <c r="I268" s="25"/>
      <c r="J268" s="24"/>
      <c r="K268" s="24"/>
      <c r="L268" s="26"/>
      <c r="M268" s="28"/>
      <c r="N268" s="27"/>
      <c r="O268" s="18">
        <v>0</v>
      </c>
      <c r="P268" s="74" t="s">
        <v>213</v>
      </c>
      <c r="Q268" s="91"/>
      <c r="R268" s="75">
        <f>SUM(R5:R267)</f>
        <v>541.29</v>
      </c>
      <c r="S268" s="75"/>
    </row>
    <row r="269" spans="1:19" ht="25.5" customHeight="1" x14ac:dyDescent="0.5">
      <c r="A269" s="1"/>
      <c r="E269" s="1"/>
      <c r="F269" s="1"/>
      <c r="G269" s="24"/>
      <c r="H269" s="25"/>
      <c r="I269" s="25"/>
      <c r="J269" s="24"/>
      <c r="K269" s="172" t="s">
        <v>212</v>
      </c>
      <c r="L269" s="173"/>
      <c r="M269" s="30">
        <f>+O268</f>
        <v>0</v>
      </c>
      <c r="N269" s="27"/>
      <c r="O269" s="29"/>
    </row>
    <row r="270" spans="1:19" ht="25.5" x14ac:dyDescent="0.55000000000000004">
      <c r="A270" s="1"/>
      <c r="E270" s="1"/>
      <c r="F270" s="1"/>
      <c r="G270" s="31"/>
      <c r="J270" s="31"/>
      <c r="K270" s="32"/>
      <c r="L270" s="95" t="s">
        <v>202</v>
      </c>
      <c r="M270" s="95"/>
      <c r="N270" s="33">
        <f>SUM(M5:M269)</f>
        <v>1325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203</v>
      </c>
      <c r="M271" s="35"/>
      <c r="N271" s="36"/>
    </row>
    <row r="272" spans="1:19" ht="25.5" x14ac:dyDescent="0.55000000000000004">
      <c r="A272" s="1"/>
      <c r="E272" s="1"/>
      <c r="F272" s="1"/>
      <c r="G272" s="31"/>
      <c r="J272" s="31"/>
      <c r="L272" s="34" t="s">
        <v>204</v>
      </c>
      <c r="M272" s="35"/>
      <c r="N272" s="36">
        <f>SUM(O272:AF272)</f>
        <v>0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205</v>
      </c>
      <c r="M273" s="35"/>
      <c r="N273" s="36">
        <v>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206</v>
      </c>
      <c r="M274" s="35"/>
      <c r="N274" s="36"/>
    </row>
    <row r="275" spans="1:14" ht="25.5" x14ac:dyDescent="0.55000000000000004">
      <c r="A275" s="1"/>
      <c r="E275" s="1"/>
      <c r="F275" s="1"/>
      <c r="G275" s="31"/>
      <c r="J275" s="31"/>
      <c r="L275" s="34" t="s">
        <v>207</v>
      </c>
      <c r="M275" s="35"/>
      <c r="N275" s="37">
        <f>SUM(O5:O268)</f>
        <v>75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208</v>
      </c>
      <c r="M276" s="35"/>
      <c r="N276" s="33">
        <f>N270-N271-N272-N274-N275</f>
        <v>1250</v>
      </c>
    </row>
    <row r="277" spans="1:14" ht="25.5" x14ac:dyDescent="0.55000000000000004">
      <c r="A277" s="1"/>
      <c r="E277" s="1"/>
      <c r="F277" s="1"/>
      <c r="G277" s="31"/>
      <c r="J277" s="31"/>
      <c r="L277" s="34" t="s">
        <v>209</v>
      </c>
      <c r="M277" s="35"/>
      <c r="N277" s="37">
        <v>1250</v>
      </c>
    </row>
    <row r="278" spans="1:14" ht="25.5" x14ac:dyDescent="0.55000000000000004">
      <c r="A278" s="1"/>
      <c r="E278" s="1"/>
      <c r="F278" s="1"/>
      <c r="G278" s="31"/>
      <c r="J278" s="31"/>
      <c r="L278" s="34" t="s">
        <v>210</v>
      </c>
      <c r="M278" s="35"/>
      <c r="N278" s="33">
        <f>+N277-N276</f>
        <v>0</v>
      </c>
    </row>
    <row r="279" spans="1:14" ht="25.5" x14ac:dyDescent="0.55000000000000004">
      <c r="E279" s="1"/>
      <c r="F279" s="1"/>
      <c r="J279" s="2"/>
      <c r="L279" s="34" t="s">
        <v>211</v>
      </c>
      <c r="M279" s="35"/>
      <c r="N279" s="33">
        <f>+N277-N276</f>
        <v>0</v>
      </c>
    </row>
    <row r="280" spans="1:14" x14ac:dyDescent="0.5">
      <c r="J280" s="2"/>
      <c r="L280" s="2"/>
    </row>
    <row r="281" spans="1:14" ht="25.5" x14ac:dyDescent="0.55000000000000004">
      <c r="J281" s="2"/>
      <c r="L281" s="73" t="s">
        <v>272</v>
      </c>
      <c r="M281" s="2" t="s">
        <v>307</v>
      </c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</sheetData>
  <autoFilter ref="A1:S279" xr:uid="{A8659A1D-7742-48A0-A8EC-0F2280F9B025}"/>
  <mergeCells count="16">
    <mergeCell ref="Q3:Q4"/>
    <mergeCell ref="R3:R4"/>
    <mergeCell ref="K269:L269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54"/>
  <sheetViews>
    <sheetView zoomScale="70" zoomScaleNormal="70" workbookViewId="0">
      <pane xSplit="10" ySplit="4" topLeftCell="K5" activePane="bottomRight" state="frozen"/>
      <selection activeCell="B253" sqref="B253"/>
      <selection pane="topRight" activeCell="B253" sqref="B253"/>
      <selection pane="bottomLeft" activeCell="B253" sqref="B253"/>
      <selection pane="bottomRight" activeCell="B253" sqref="B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6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0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39</v>
      </c>
      <c r="F6" s="71"/>
      <c r="G6" s="46">
        <f t="shared" si="0"/>
        <v>39</v>
      </c>
      <c r="H6" s="78">
        <v>0</v>
      </c>
      <c r="I6" s="76">
        <v>0</v>
      </c>
      <c r="J6" s="46">
        <f t="shared" si="1"/>
        <v>37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0">
        <f t="shared" ref="P6:P80" si="3">SUM(M6-O6)</f>
        <v>200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8</v>
      </c>
      <c r="F20" s="71"/>
      <c r="G20" s="46">
        <f t="shared" si="0"/>
        <v>8</v>
      </c>
      <c r="H20" s="78">
        <v>0</v>
      </c>
      <c r="I20" s="76">
        <v>0</v>
      </c>
      <c r="J20" s="46">
        <f t="shared" si="1"/>
        <v>6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0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8</v>
      </c>
      <c r="F34" s="71"/>
      <c r="G34" s="46">
        <f t="shared" si="5"/>
        <v>8</v>
      </c>
      <c r="H34" s="78">
        <v>0</v>
      </c>
      <c r="I34" s="76">
        <v>0</v>
      </c>
      <c r="J34" s="46">
        <f t="shared" si="6"/>
        <v>8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8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0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0">
        <f>SUM(M48-O48)</f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7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0">
        <f>SUM(M49-O49)</f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9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0">
        <f t="shared" si="3"/>
        <v>50</v>
      </c>
      <c r="Q50" s="119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0">
        <f>SUM(M53-O53)</f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9</v>
      </c>
      <c r="F64" s="71"/>
      <c r="G64" s="46">
        <f t="shared" si="5"/>
        <v>9</v>
      </c>
      <c r="H64" s="78">
        <v>0</v>
      </c>
      <c r="I64" s="76">
        <v>0</v>
      </c>
      <c r="J64" s="46">
        <f t="shared" si="6"/>
        <v>9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7</v>
      </c>
      <c r="F65" s="71"/>
      <c r="G65" s="46">
        <f t="shared" si="5"/>
        <v>7</v>
      </c>
      <c r="H65" s="78">
        <v>0</v>
      </c>
      <c r="I65" s="76">
        <v>0</v>
      </c>
      <c r="J65" s="46">
        <f t="shared" si="6"/>
        <v>6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0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5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0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7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0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13</v>
      </c>
      <c r="F77" s="71"/>
      <c r="G77" s="46">
        <f t="shared" si="5"/>
        <v>13</v>
      </c>
      <c r="H77" s="78">
        <v>0</v>
      </c>
      <c r="I77" s="76">
        <v>0</v>
      </c>
      <c r="J77" s="46">
        <f t="shared" si="6"/>
        <v>13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36</v>
      </c>
      <c r="F112" s="71"/>
      <c r="G112" s="46">
        <f t="shared" si="23"/>
        <v>36</v>
      </c>
      <c r="H112" s="78">
        <v>0</v>
      </c>
      <c r="I112" s="76">
        <v>0</v>
      </c>
      <c r="J112" s="46">
        <f t="shared" si="24"/>
        <v>34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0">
        <f>SUM(M112-O112)</f>
        <v>200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9</v>
      </c>
      <c r="F125" s="71"/>
      <c r="G125" s="46">
        <f t="shared" si="23"/>
        <v>9</v>
      </c>
      <c r="H125" s="78">
        <v>0</v>
      </c>
      <c r="I125" s="76">
        <v>0</v>
      </c>
      <c r="J125" s="46">
        <f t="shared" si="24"/>
        <v>9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1</v>
      </c>
      <c r="F126" s="71"/>
      <c r="G126" s="46">
        <f t="shared" si="23"/>
        <v>1</v>
      </c>
      <c r="H126" s="78">
        <v>0</v>
      </c>
      <c r="I126" s="76">
        <v>0</v>
      </c>
      <c r="J126" s="46">
        <f t="shared" si="24"/>
        <v>0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>
        <v>50</v>
      </c>
      <c r="P126" s="120">
        <f t="shared" si="8"/>
        <v>50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12</v>
      </c>
      <c r="F127" s="71"/>
      <c r="G127" s="46">
        <f t="shared" si="23"/>
        <v>12</v>
      </c>
      <c r="H127" s="78">
        <v>0</v>
      </c>
      <c r="I127" s="76">
        <v>0</v>
      </c>
      <c r="J127" s="46">
        <f t="shared" si="24"/>
        <v>12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8</v>
      </c>
      <c r="F128" s="71"/>
      <c r="G128" s="46">
        <f t="shared" si="23"/>
        <v>8</v>
      </c>
      <c r="H128" s="78">
        <v>0</v>
      </c>
      <c r="I128" s="76">
        <v>0</v>
      </c>
      <c r="J128" s="46">
        <f t="shared" si="24"/>
        <v>8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4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0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6" si="34">+L177*K177</f>
        <v>0</v>
      </c>
      <c r="N177" s="17" t="s">
        <v>16</v>
      </c>
      <c r="O177" s="18"/>
      <c r="P177" s="23">
        <f t="shared" ref="P177:P266" si="35">SUM(M177-O177)</f>
        <v>0</v>
      </c>
      <c r="Q177" s="90"/>
      <c r="R177" s="43">
        <f t="shared" ref="R177:R266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3</v>
      </c>
      <c r="F178" s="71"/>
      <c r="G178" s="46">
        <f t="shared" si="30"/>
        <v>3</v>
      </c>
      <c r="H178" s="78">
        <v>0</v>
      </c>
      <c r="I178" s="76">
        <v>0</v>
      </c>
      <c r="J178" s="46">
        <f t="shared" si="31"/>
        <v>3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16</v>
      </c>
      <c r="F180" s="71"/>
      <c r="G180" s="46">
        <f t="shared" si="30"/>
        <v>16</v>
      </c>
      <c r="H180" s="78">
        <v>0</v>
      </c>
      <c r="I180" s="76">
        <v>0</v>
      </c>
      <c r="J180" s="46">
        <f t="shared" si="31"/>
        <v>16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6</v>
      </c>
      <c r="F185" s="71"/>
      <c r="G185" s="46">
        <f t="shared" si="30"/>
        <v>6</v>
      </c>
      <c r="H185" s="78">
        <v>0</v>
      </c>
      <c r="I185" s="76">
        <v>0</v>
      </c>
      <c r="J185" s="46">
        <f t="shared" si="31"/>
        <v>5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0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7</v>
      </c>
      <c r="F193" s="71"/>
      <c r="G193" s="46">
        <f t="shared" si="30"/>
        <v>7</v>
      </c>
      <c r="H193" s="78">
        <v>0</v>
      </c>
      <c r="I193" s="76">
        <v>0</v>
      </c>
      <c r="J193" s="46">
        <f t="shared" si="31"/>
        <v>7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30</v>
      </c>
      <c r="F194" s="71"/>
      <c r="G194" s="46">
        <f t="shared" si="30"/>
        <v>30</v>
      </c>
      <c r="H194" s="78">
        <v>0</v>
      </c>
      <c r="I194" s="76">
        <v>0</v>
      </c>
      <c r="J194" s="46">
        <f t="shared" si="31"/>
        <v>29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0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145</v>
      </c>
      <c r="F205" s="71"/>
      <c r="G205" s="46">
        <f t="shared" si="30"/>
        <v>145</v>
      </c>
      <c r="H205" s="78">
        <v>0</v>
      </c>
      <c r="I205" s="76">
        <v>0</v>
      </c>
      <c r="J205" s="46">
        <f t="shared" si="31"/>
        <v>144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0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8</v>
      </c>
      <c r="F208" s="71"/>
      <c r="G208" s="46">
        <f t="shared" si="30"/>
        <v>8</v>
      </c>
      <c r="H208" s="78">
        <v>0</v>
      </c>
      <c r="I208" s="76">
        <v>0</v>
      </c>
      <c r="J208" s="46">
        <f t="shared" si="31"/>
        <v>8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4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0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66" si="40">E231+F231</f>
        <v>0</v>
      </c>
      <c r="H231" s="78">
        <v>0</v>
      </c>
      <c r="I231" s="76">
        <v>0</v>
      </c>
      <c r="J231" s="46">
        <f t="shared" ref="J231:J266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+'8'!J245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+'8'!J248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+'8'!J249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+'8'!J250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1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1427</v>
      </c>
      <c r="D251" s="10" t="s">
        <v>564</v>
      </c>
      <c r="E251" s="64">
        <f>+'8'!J251</f>
        <v>2</v>
      </c>
      <c r="F251" s="71"/>
      <c r="G251" s="46">
        <f t="shared" si="42"/>
        <v>2</v>
      </c>
      <c r="H251" s="78">
        <v>0</v>
      </c>
      <c r="I251" s="76">
        <v>0</v>
      </c>
      <c r="J251" s="46">
        <f t="shared" si="50"/>
        <v>2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/>
      <c r="B252" s="10">
        <v>20059798</v>
      </c>
      <c r="C252" s="19" t="s">
        <v>1434</v>
      </c>
      <c r="D252" s="10" t="s">
        <v>434</v>
      </c>
      <c r="E252" s="64">
        <f>+'8'!J252</f>
        <v>0</v>
      </c>
      <c r="F252" s="71">
        <v>19</v>
      </c>
      <c r="G252" s="46">
        <f t="shared" si="40"/>
        <v>19</v>
      </c>
      <c r="H252" s="78">
        <v>0</v>
      </c>
      <c r="I252" s="76">
        <v>0</v>
      </c>
      <c r="J252" s="46">
        <f t="shared" si="41"/>
        <v>19</v>
      </c>
      <c r="K252" s="72"/>
      <c r="L252" s="20">
        <v>20</v>
      </c>
      <c r="M252" s="65">
        <f t="shared" si="34"/>
        <v>0</v>
      </c>
      <c r="N252" s="17" t="s">
        <v>1430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4" customHeight="1" x14ac:dyDescent="0.55000000000000004">
      <c r="A253" s="10"/>
      <c r="B253" s="10"/>
      <c r="C253" s="19"/>
      <c r="D253" s="10"/>
      <c r="E253" s="64">
        <f>+'8'!J253</f>
        <v>0</v>
      </c>
      <c r="F253" s="71"/>
      <c r="G253" s="46"/>
      <c r="H253" s="78"/>
      <c r="I253" s="76"/>
      <c r="J253" s="46"/>
      <c r="K253" s="72"/>
      <c r="L253" s="20"/>
      <c r="M253" s="65"/>
      <c r="N253" s="17"/>
      <c r="O253" s="18"/>
      <c r="P253" s="23"/>
      <c r="Q253" s="90"/>
      <c r="R253" s="43"/>
    </row>
    <row r="254" spans="1:18" ht="24" customHeight="1" x14ac:dyDescent="0.55000000000000004">
      <c r="A254" s="10"/>
      <c r="B254" s="10"/>
      <c r="C254" s="19"/>
      <c r="D254" s="10"/>
      <c r="E254" s="64">
        <f>+'8'!J254</f>
        <v>0</v>
      </c>
      <c r="F254" s="71"/>
      <c r="G254" s="46"/>
      <c r="H254" s="78"/>
      <c r="I254" s="76"/>
      <c r="J254" s="46"/>
      <c r="K254" s="72"/>
      <c r="L254" s="20"/>
      <c r="M254" s="65"/>
      <c r="N254" s="17"/>
      <c r="O254" s="18"/>
      <c r="P254" s="23"/>
      <c r="Q254" s="90"/>
      <c r="R254" s="43"/>
    </row>
    <row r="255" spans="1:18" ht="24" customHeight="1" x14ac:dyDescent="0.55000000000000004">
      <c r="A255" s="10"/>
      <c r="B255" s="10"/>
      <c r="C255" s="19"/>
      <c r="D255" s="10"/>
      <c r="E255" s="64">
        <f>+'8'!J255</f>
        <v>0</v>
      </c>
      <c r="F255" s="71"/>
      <c r="G255" s="46"/>
      <c r="H255" s="78"/>
      <c r="I255" s="76"/>
      <c r="J255" s="46"/>
      <c r="K255" s="72"/>
      <c r="L255" s="20"/>
      <c r="M255" s="65"/>
      <c r="N255" s="17"/>
      <c r="O255" s="18"/>
      <c r="P255" s="23"/>
      <c r="Q255" s="90"/>
      <c r="R255" s="43"/>
    </row>
    <row r="256" spans="1:18" ht="24" customHeight="1" x14ac:dyDescent="0.55000000000000004">
      <c r="A256" s="10"/>
      <c r="B256" s="10"/>
      <c r="C256" s="19"/>
      <c r="D256" s="10"/>
      <c r="E256" s="64">
        <f>+'8'!J256</f>
        <v>0</v>
      </c>
      <c r="F256" s="71"/>
      <c r="G256" s="46"/>
      <c r="H256" s="78"/>
      <c r="I256" s="76"/>
      <c r="J256" s="46"/>
      <c r="K256" s="72"/>
      <c r="L256" s="20"/>
      <c r="M256" s="65"/>
      <c r="N256" s="17"/>
      <c r="O256" s="18"/>
      <c r="P256" s="23"/>
      <c r="Q256" s="90"/>
      <c r="R256" s="43"/>
    </row>
    <row r="257" spans="1:19" ht="24" customHeight="1" x14ac:dyDescent="0.55000000000000004">
      <c r="A257" s="10"/>
      <c r="B257" s="10"/>
      <c r="C257" s="19"/>
      <c r="D257" s="10"/>
      <c r="E257" s="64">
        <f>+'8'!J257</f>
        <v>0</v>
      </c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19" ht="24" customHeight="1" x14ac:dyDescent="0.55000000000000004">
      <c r="A258" s="10"/>
      <c r="B258" s="10"/>
      <c r="C258" s="19"/>
      <c r="D258" s="10"/>
      <c r="E258" s="64">
        <f>+'8'!J258</f>
        <v>0</v>
      </c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9" ht="25.5" x14ac:dyDescent="0.55000000000000004">
      <c r="A259" s="10"/>
      <c r="B259" s="10"/>
      <c r="C259" s="19"/>
      <c r="D259" s="10"/>
      <c r="E259" s="64">
        <f>+'8'!J259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si="40"/>
        <v>0</v>
      </c>
      <c r="H260" s="78">
        <v>0</v>
      </c>
      <c r="I260" s="76">
        <v>0</v>
      </c>
      <c r="J260" s="46">
        <f t="shared" si="41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40"/>
        <v>0</v>
      </c>
      <c r="H261" s="78">
        <v>0</v>
      </c>
      <c r="I261" s="76">
        <v>0</v>
      </c>
      <c r="J261" s="46">
        <f t="shared" si="41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>
        <f t="shared" si="40"/>
        <v>0</v>
      </c>
      <c r="H262" s="78">
        <v>0</v>
      </c>
      <c r="I262" s="76">
        <v>0</v>
      </c>
      <c r="J262" s="46">
        <f t="shared" si="41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9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9" ht="25.5" x14ac:dyDescent="0.55000000000000004">
      <c r="A265" s="10"/>
      <c r="B265" s="10"/>
      <c r="C265" s="19"/>
      <c r="D265" s="10"/>
      <c r="E265" s="64"/>
      <c r="F265" s="71"/>
      <c r="G265" s="46">
        <f t="shared" ref="G265" si="56">E265+F265</f>
        <v>0</v>
      </c>
      <c r="H265" s="78">
        <v>0</v>
      </c>
      <c r="I265" s="76">
        <v>0</v>
      </c>
      <c r="J265" s="46">
        <f t="shared" ref="J265" si="57">+G265-H265-K265-I265</f>
        <v>0</v>
      </c>
      <c r="K265" s="72"/>
      <c r="L265" s="20"/>
      <c r="M265" s="65">
        <f t="shared" ref="M265" si="58">+L265*K265</f>
        <v>0</v>
      </c>
      <c r="N265" s="17" t="s">
        <v>16</v>
      </c>
      <c r="O265" s="18"/>
      <c r="P265" s="23">
        <f t="shared" ref="P265" si="59">SUM(M265-O265)</f>
        <v>0</v>
      </c>
      <c r="Q265" s="90"/>
      <c r="R265" s="43">
        <f t="shared" ref="R265" si="60">+K265*Q265</f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40"/>
        <v>0</v>
      </c>
      <c r="H266" s="78">
        <v>0</v>
      </c>
      <c r="I266" s="76">
        <v>0</v>
      </c>
      <c r="J266" s="46">
        <f t="shared" si="41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4" customHeight="1" x14ac:dyDescent="0.55000000000000004">
      <c r="A267" s="10"/>
      <c r="B267" s="10"/>
      <c r="C267" s="19"/>
      <c r="D267" s="10"/>
      <c r="E267" s="64"/>
      <c r="F267" s="71"/>
      <c r="G267" s="46">
        <f t="shared" ref="G267" si="61">E267+F267</f>
        <v>0</v>
      </c>
      <c r="H267" s="78">
        <v>0</v>
      </c>
      <c r="I267" s="76">
        <v>0</v>
      </c>
      <c r="J267" s="46">
        <f t="shared" ref="J267" si="62">+G267-H267-K267-I267</f>
        <v>0</v>
      </c>
      <c r="K267" s="72"/>
      <c r="L267" s="20"/>
      <c r="M267" s="65">
        <f t="shared" ref="M267" si="63">+L267*K267</f>
        <v>0</v>
      </c>
      <c r="N267" s="17" t="s">
        <v>16</v>
      </c>
      <c r="O267" s="18"/>
      <c r="P267" s="23">
        <f t="shared" ref="P267" si="64">SUM(M267-O267)</f>
        <v>0</v>
      </c>
      <c r="Q267" s="90"/>
      <c r="R267" s="43">
        <f t="shared" ref="R267" si="65">+K267*Q267</f>
        <v>0</v>
      </c>
    </row>
    <row r="268" spans="1:19" ht="25.5" x14ac:dyDescent="0.55000000000000004">
      <c r="A268" s="1"/>
      <c r="E268" s="1"/>
      <c r="F268" s="1"/>
      <c r="G268" s="24"/>
      <c r="H268" s="25"/>
      <c r="I268" s="25"/>
      <c r="J268" s="24"/>
      <c r="K268" s="24"/>
      <c r="L268" s="26"/>
      <c r="M268" s="28"/>
      <c r="N268" s="27"/>
      <c r="O268" s="18">
        <v>0</v>
      </c>
      <c r="P268" s="74" t="s">
        <v>213</v>
      </c>
      <c r="Q268" s="91"/>
      <c r="R268" s="75">
        <f>SUM(R5:R267)</f>
        <v>735.8</v>
      </c>
      <c r="S268" s="75"/>
    </row>
    <row r="269" spans="1:19" ht="25.5" customHeight="1" x14ac:dyDescent="0.5">
      <c r="A269" s="1"/>
      <c r="E269" s="1"/>
      <c r="F269" s="1"/>
      <c r="G269" s="24"/>
      <c r="H269" s="25"/>
      <c r="I269" s="25"/>
      <c r="J269" s="24"/>
      <c r="K269" s="172" t="s">
        <v>212</v>
      </c>
      <c r="L269" s="173"/>
      <c r="M269" s="30">
        <f>+O268</f>
        <v>0</v>
      </c>
      <c r="N269" s="27"/>
      <c r="O269" s="29"/>
    </row>
    <row r="270" spans="1:19" ht="25.5" x14ac:dyDescent="0.55000000000000004">
      <c r="A270" s="1"/>
      <c r="E270" s="1"/>
      <c r="F270" s="1"/>
      <c r="G270" s="31"/>
      <c r="J270" s="31"/>
      <c r="K270" s="32"/>
      <c r="L270" s="95" t="s">
        <v>202</v>
      </c>
      <c r="M270" s="95"/>
      <c r="N270" s="33">
        <f>SUM(M5:M269)</f>
        <v>1555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203</v>
      </c>
      <c r="M271" s="35"/>
      <c r="N271" s="36"/>
    </row>
    <row r="272" spans="1:19" ht="25.5" x14ac:dyDescent="0.55000000000000004">
      <c r="A272" s="1"/>
      <c r="E272" s="1"/>
      <c r="F272" s="1"/>
      <c r="G272" s="31"/>
      <c r="J272" s="31"/>
      <c r="L272" s="34" t="s">
        <v>204</v>
      </c>
      <c r="M272" s="35"/>
      <c r="N272" s="36">
        <f>SUM(O272:AF272)</f>
        <v>0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205</v>
      </c>
      <c r="M273" s="35"/>
      <c r="N273" s="36">
        <v>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206</v>
      </c>
      <c r="M274" s="35"/>
      <c r="N274" s="36"/>
    </row>
    <row r="275" spans="1:14" ht="25.5" x14ac:dyDescent="0.55000000000000004">
      <c r="A275" s="1"/>
      <c r="E275" s="1"/>
      <c r="F275" s="1"/>
      <c r="G275" s="31"/>
      <c r="J275" s="31"/>
      <c r="L275" s="34" t="s">
        <v>207</v>
      </c>
      <c r="M275" s="35"/>
      <c r="N275" s="37">
        <f>SUM(O5:O268)</f>
        <v>50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208</v>
      </c>
      <c r="M276" s="35"/>
      <c r="N276" s="33">
        <f>N270-N271-N272-N274-N275</f>
        <v>1505</v>
      </c>
    </row>
    <row r="277" spans="1:14" ht="25.5" x14ac:dyDescent="0.55000000000000004">
      <c r="A277" s="1"/>
      <c r="E277" s="1"/>
      <c r="F277" s="1"/>
      <c r="G277" s="31"/>
      <c r="J277" s="31"/>
      <c r="L277" s="34" t="s">
        <v>209</v>
      </c>
      <c r="M277" s="35"/>
      <c r="N277" s="37">
        <v>1505</v>
      </c>
    </row>
    <row r="278" spans="1:14" ht="25.5" x14ac:dyDescent="0.55000000000000004">
      <c r="A278" s="1"/>
      <c r="E278" s="1"/>
      <c r="F278" s="1"/>
      <c r="G278" s="31"/>
      <c r="J278" s="31"/>
      <c r="L278" s="34" t="s">
        <v>210</v>
      </c>
      <c r="M278" s="35"/>
      <c r="N278" s="33">
        <f>+N277-N276</f>
        <v>0</v>
      </c>
    </row>
    <row r="279" spans="1:14" ht="25.5" x14ac:dyDescent="0.55000000000000004">
      <c r="E279" s="1"/>
      <c r="F279" s="1"/>
      <c r="J279" s="2"/>
      <c r="L279" s="34" t="s">
        <v>211</v>
      </c>
      <c r="M279" s="35"/>
      <c r="N279" s="33">
        <f>+N277-N276</f>
        <v>0</v>
      </c>
    </row>
    <row r="280" spans="1:14" x14ac:dyDescent="0.5">
      <c r="J280" s="2"/>
      <c r="L280" s="2"/>
    </row>
    <row r="281" spans="1:14" ht="25.5" x14ac:dyDescent="0.55000000000000004">
      <c r="J281" s="2"/>
      <c r="L281" s="73" t="s">
        <v>272</v>
      </c>
      <c r="M281" s="2" t="s">
        <v>307</v>
      </c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</sheetData>
  <autoFilter ref="A1:S279" xr:uid="{A8659A1D-7742-48A0-A8EC-0F2280F9B025}"/>
  <mergeCells count="16">
    <mergeCell ref="Q3:Q4"/>
    <mergeCell ref="R3:R4"/>
    <mergeCell ref="K269:L269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54"/>
  <sheetViews>
    <sheetView zoomScale="80" zoomScaleNormal="80" workbookViewId="0">
      <pane xSplit="10" ySplit="4" topLeftCell="K5" activePane="bottomRight" state="frozen"/>
      <selection activeCell="B253" sqref="B253"/>
      <selection pane="topRight" activeCell="B253" sqref="B253"/>
      <selection pane="bottomLeft" activeCell="B253" sqref="B253"/>
      <selection pane="bottomRight" activeCell="B253" sqref="B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37</v>
      </c>
      <c r="F6" s="71"/>
      <c r="G6" s="46">
        <f t="shared" si="0"/>
        <v>37</v>
      </c>
      <c r="H6" s="78">
        <v>0</v>
      </c>
      <c r="I6" s="76">
        <v>0</v>
      </c>
      <c r="J6" s="46">
        <f t="shared" si="1"/>
        <v>35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>
        <v>40</v>
      </c>
      <c r="P6" s="120">
        <f t="shared" ref="P6:P69" si="3">SUM(M6-O6)</f>
        <v>160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0</v>
      </c>
      <c r="F22" s="71">
        <v>19</v>
      </c>
      <c r="G22" s="46">
        <f t="shared" si="0"/>
        <v>19</v>
      </c>
      <c r="H22" s="78">
        <v>0</v>
      </c>
      <c r="I22" s="76">
        <v>0</v>
      </c>
      <c r="J22" s="46">
        <f t="shared" si="1"/>
        <v>16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0">
        <f t="shared" si="3"/>
        <v>300</v>
      </c>
      <c r="Q22" s="119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8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10</v>
      </c>
      <c r="P31" s="120">
        <f t="shared" si="3"/>
        <v>190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8</v>
      </c>
      <c r="F34" s="71"/>
      <c r="G34" s="46">
        <f t="shared" si="5"/>
        <v>8</v>
      </c>
      <c r="H34" s="78">
        <v>0</v>
      </c>
      <c r="I34" s="76">
        <v>0</v>
      </c>
      <c r="J34" s="46">
        <f t="shared" si="6"/>
        <v>6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>
        <v>65</v>
      </c>
      <c r="P34" s="120">
        <f t="shared" si="3"/>
        <v>195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6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0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11</v>
      </c>
      <c r="F46" s="71"/>
      <c r="G46" s="46">
        <f t="shared" si="5"/>
        <v>11</v>
      </c>
      <c r="H46" s="78">
        <v>0</v>
      </c>
      <c r="I46" s="76">
        <v>0</v>
      </c>
      <c r="J46" s="46">
        <f t="shared" si="6"/>
        <v>10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0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0">
        <f t="shared" si="3"/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0">
        <f t="shared" si="3"/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9</v>
      </c>
      <c r="F64" s="71"/>
      <c r="G64" s="46">
        <f t="shared" si="5"/>
        <v>9</v>
      </c>
      <c r="H64" s="78">
        <v>0</v>
      </c>
      <c r="I64" s="76">
        <v>0</v>
      </c>
      <c r="J64" s="46">
        <f t="shared" si="6"/>
        <v>9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13</v>
      </c>
      <c r="F77" s="71"/>
      <c r="G77" s="46">
        <f t="shared" si="5"/>
        <v>13</v>
      </c>
      <c r="H77" s="78">
        <v>0</v>
      </c>
      <c r="I77" s="76">
        <v>0</v>
      </c>
      <c r="J77" s="46">
        <f t="shared" si="6"/>
        <v>12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0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34</v>
      </c>
      <c r="F112" s="71"/>
      <c r="G112" s="46">
        <f t="shared" si="20"/>
        <v>34</v>
      </c>
      <c r="H112" s="78">
        <v>0</v>
      </c>
      <c r="I112" s="76">
        <v>0</v>
      </c>
      <c r="J112" s="46">
        <f t="shared" si="21"/>
        <v>32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0">
        <f t="shared" si="7"/>
        <v>200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11</v>
      </c>
      <c r="F113" s="71"/>
      <c r="G113" s="46">
        <f t="shared" si="20"/>
        <v>11</v>
      </c>
      <c r="H113" s="78">
        <v>0</v>
      </c>
      <c r="I113" s="76">
        <v>0</v>
      </c>
      <c r="J113" s="46">
        <f t="shared" si="21"/>
        <v>11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7</v>
      </c>
      <c r="F115" s="71"/>
      <c r="G115" s="46">
        <f t="shared" si="20"/>
        <v>7</v>
      </c>
      <c r="H115" s="78">
        <v>0</v>
      </c>
      <c r="I115" s="76">
        <v>0</v>
      </c>
      <c r="J115" s="46">
        <f t="shared" si="21"/>
        <v>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4</v>
      </c>
      <c r="F116" s="71"/>
      <c r="G116" s="46">
        <f t="shared" si="20"/>
        <v>4</v>
      </c>
      <c r="H116" s="78">
        <v>0</v>
      </c>
      <c r="I116" s="76">
        <v>0</v>
      </c>
      <c r="J116" s="46">
        <f t="shared" si="21"/>
        <v>4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9</v>
      </c>
      <c r="F125" s="71"/>
      <c r="G125" s="46">
        <f t="shared" si="20"/>
        <v>9</v>
      </c>
      <c r="H125" s="78">
        <v>0</v>
      </c>
      <c r="I125" s="76">
        <v>0</v>
      </c>
      <c r="J125" s="46">
        <f t="shared" si="21"/>
        <v>7</v>
      </c>
      <c r="K125" s="72">
        <v>2</v>
      </c>
      <c r="L125" s="22">
        <v>50</v>
      </c>
      <c r="M125" s="65">
        <f t="shared" si="8"/>
        <v>100</v>
      </c>
      <c r="N125" s="17" t="s">
        <v>16</v>
      </c>
      <c r="O125" s="18"/>
      <c r="P125" s="120">
        <f t="shared" si="7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12</v>
      </c>
      <c r="F127" s="71"/>
      <c r="G127" s="46">
        <f t="shared" si="20"/>
        <v>12</v>
      </c>
      <c r="H127" s="78">
        <v>0</v>
      </c>
      <c r="I127" s="76">
        <v>0</v>
      </c>
      <c r="J127" s="46">
        <f t="shared" si="21"/>
        <v>12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8</v>
      </c>
      <c r="F128" s="71"/>
      <c r="G128" s="46">
        <f t="shared" si="20"/>
        <v>8</v>
      </c>
      <c r="H128" s="78">
        <v>0</v>
      </c>
      <c r="I128" s="76">
        <v>0</v>
      </c>
      <c r="J128" s="46">
        <f t="shared" si="21"/>
        <v>8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5</v>
      </c>
      <c r="F131" s="71"/>
      <c r="G131" s="46">
        <f t="shared" si="20"/>
        <v>5</v>
      </c>
      <c r="H131" s="78">
        <v>0</v>
      </c>
      <c r="I131" s="76">
        <v>0</v>
      </c>
      <c r="J131" s="46">
        <f t="shared" si="21"/>
        <v>5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6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6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3</v>
      </c>
      <c r="F178" s="71"/>
      <c r="G178" s="46">
        <f t="shared" si="27"/>
        <v>3</v>
      </c>
      <c r="H178" s="78">
        <v>0</v>
      </c>
      <c r="I178" s="76">
        <v>0</v>
      </c>
      <c r="J178" s="46">
        <f t="shared" si="28"/>
        <v>3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16</v>
      </c>
      <c r="F180" s="71"/>
      <c r="G180" s="46">
        <f t="shared" si="27"/>
        <v>16</v>
      </c>
      <c r="H180" s="78">
        <v>0</v>
      </c>
      <c r="I180" s="76">
        <v>0</v>
      </c>
      <c r="J180" s="46">
        <f t="shared" si="28"/>
        <v>14</v>
      </c>
      <c r="K180" s="72">
        <v>2</v>
      </c>
      <c r="L180" s="20">
        <v>35</v>
      </c>
      <c r="M180" s="65">
        <f t="shared" si="31"/>
        <v>70</v>
      </c>
      <c r="N180" s="17" t="s">
        <v>16</v>
      </c>
      <c r="O180" s="18"/>
      <c r="P180" s="120">
        <f t="shared" si="26"/>
        <v>70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5</v>
      </c>
      <c r="F185" s="71"/>
      <c r="G185" s="46">
        <f t="shared" si="27"/>
        <v>5</v>
      </c>
      <c r="H185" s="78">
        <v>0</v>
      </c>
      <c r="I185" s="76">
        <v>0</v>
      </c>
      <c r="J185" s="46">
        <f t="shared" si="28"/>
        <v>5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7</v>
      </c>
      <c r="F193" s="71"/>
      <c r="G193" s="46">
        <f t="shared" si="27"/>
        <v>7</v>
      </c>
      <c r="H193" s="78">
        <v>0</v>
      </c>
      <c r="I193" s="76">
        <v>0</v>
      </c>
      <c r="J193" s="46">
        <f t="shared" si="28"/>
        <v>7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29</v>
      </c>
      <c r="F194" s="71"/>
      <c r="G194" s="46">
        <f t="shared" si="27"/>
        <v>29</v>
      </c>
      <c r="H194" s="78">
        <v>0</v>
      </c>
      <c r="I194" s="76">
        <v>0</v>
      </c>
      <c r="J194" s="46">
        <f t="shared" si="28"/>
        <v>28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0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61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144</v>
      </c>
      <c r="F205" s="71"/>
      <c r="G205" s="46">
        <f t="shared" si="27"/>
        <v>144</v>
      </c>
      <c r="H205" s="78">
        <v>0</v>
      </c>
      <c r="I205" s="76">
        <v>0</v>
      </c>
      <c r="J205" s="46">
        <f t="shared" si="28"/>
        <v>140</v>
      </c>
      <c r="K205" s="72">
        <v>4</v>
      </c>
      <c r="L205" s="20">
        <v>55</v>
      </c>
      <c r="M205" s="65">
        <f t="shared" si="31"/>
        <v>220</v>
      </c>
      <c r="N205" s="17" t="s">
        <v>16</v>
      </c>
      <c r="O205" s="18"/>
      <c r="P205" s="120">
        <f t="shared" si="35"/>
        <v>220</v>
      </c>
      <c r="Q205" s="90">
        <v>40</v>
      </c>
      <c r="R205" s="43">
        <f t="shared" si="32"/>
        <v>160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8</v>
      </c>
      <c r="F208" s="71"/>
      <c r="G208" s="46">
        <f t="shared" si="27"/>
        <v>8</v>
      </c>
      <c r="H208" s="78">
        <v>0</v>
      </c>
      <c r="I208" s="76">
        <v>0</v>
      </c>
      <c r="J208" s="46">
        <f t="shared" si="28"/>
        <v>8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4</v>
      </c>
      <c r="F209" s="71"/>
      <c r="G209" s="46">
        <f t="shared" si="27"/>
        <v>4</v>
      </c>
      <c r="H209" s="78">
        <v>0</v>
      </c>
      <c r="I209" s="76">
        <v>0</v>
      </c>
      <c r="J209" s="46">
        <f t="shared" si="28"/>
        <v>4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66" si="37">E231+F231</f>
        <v>0</v>
      </c>
      <c r="H231" s="78">
        <v>0</v>
      </c>
      <c r="I231" s="76">
        <v>0</v>
      </c>
      <c r="J231" s="46">
        <f t="shared" ref="J231:J266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64" si="39">E235+F235</f>
        <v>0</v>
      </c>
      <c r="H235" s="78">
        <v>0</v>
      </c>
      <c r="I235" s="76">
        <v>0</v>
      </c>
      <c r="J235" s="46">
        <f t="shared" ref="J235:J259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1427</v>
      </c>
      <c r="D251" s="10" t="s">
        <v>564</v>
      </c>
      <c r="E251" s="64">
        <f>+'9'!J251</f>
        <v>2</v>
      </c>
      <c r="F251" s="71"/>
      <c r="G251" s="46">
        <f t="shared" si="39"/>
        <v>2</v>
      </c>
      <c r="H251" s="78">
        <v>0</v>
      </c>
      <c r="I251" s="76">
        <v>0</v>
      </c>
      <c r="J251" s="46">
        <f t="shared" si="40"/>
        <v>2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/>
      <c r="B252" s="10">
        <v>20059798</v>
      </c>
      <c r="C252" s="19" t="s">
        <v>1434</v>
      </c>
      <c r="D252" s="10" t="s">
        <v>434</v>
      </c>
      <c r="E252" s="64">
        <f>+'9'!J252</f>
        <v>19</v>
      </c>
      <c r="F252" s="71"/>
      <c r="G252" s="46">
        <f t="shared" si="39"/>
        <v>19</v>
      </c>
      <c r="H252" s="78">
        <v>0</v>
      </c>
      <c r="I252" s="76">
        <v>0</v>
      </c>
      <c r="J252" s="46">
        <f t="shared" si="40"/>
        <v>19</v>
      </c>
      <c r="K252" s="72"/>
      <c r="L252" s="20">
        <v>20</v>
      </c>
      <c r="M252" s="65">
        <f t="shared" si="31"/>
        <v>0</v>
      </c>
      <c r="N252" s="17" t="s">
        <v>1430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4" customHeight="1" x14ac:dyDescent="0.55000000000000004">
      <c r="A253" s="10"/>
      <c r="B253" s="10"/>
      <c r="C253" s="19"/>
      <c r="D253" s="10"/>
      <c r="E253" s="64">
        <f>+'9'!J253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si="31"/>
        <v>0</v>
      </c>
      <c r="N253" s="17" t="s">
        <v>16</v>
      </c>
      <c r="O253" s="18"/>
      <c r="P253" s="23">
        <f t="shared" si="35"/>
        <v>0</v>
      </c>
      <c r="Q253" s="90"/>
      <c r="R253" s="43"/>
    </row>
    <row r="254" spans="1:18" ht="24" customHeight="1" x14ac:dyDescent="0.55000000000000004">
      <c r="A254" s="10"/>
      <c r="B254" s="10"/>
      <c r="C254" s="19"/>
      <c r="D254" s="10"/>
      <c r="E254" s="64">
        <f>+'9'!J254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/>
    </row>
    <row r="255" spans="1:18" ht="24" customHeight="1" x14ac:dyDescent="0.55000000000000004">
      <c r="A255" s="10"/>
      <c r="B255" s="10"/>
      <c r="C255" s="19"/>
      <c r="D255" s="10"/>
      <c r="E255" s="64">
        <f>+'9'!J255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/>
    </row>
    <row r="256" spans="1:18" ht="24" customHeight="1" x14ac:dyDescent="0.55000000000000004">
      <c r="A256" s="10"/>
      <c r="B256" s="10"/>
      <c r="C256" s="19"/>
      <c r="D256" s="10"/>
      <c r="E256" s="64">
        <f>+'9'!J256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/>
    </row>
    <row r="257" spans="1:19" ht="24" customHeight="1" x14ac:dyDescent="0.55000000000000004">
      <c r="A257" s="10"/>
      <c r="B257" s="10"/>
      <c r="C257" s="19"/>
      <c r="D257" s="10"/>
      <c r="E257" s="64">
        <f>+'9'!J257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si="35"/>
        <v>0</v>
      </c>
      <c r="Q257" s="90"/>
      <c r="R257" s="43"/>
    </row>
    <row r="258" spans="1:19" ht="24" customHeight="1" x14ac:dyDescent="0.55000000000000004">
      <c r="A258" s="10"/>
      <c r="B258" s="10"/>
      <c r="C258" s="19"/>
      <c r="D258" s="10"/>
      <c r="E258" s="64">
        <f>+'9'!J258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/>
    </row>
    <row r="259" spans="1:19" ht="25.5" x14ac:dyDescent="0.55000000000000004">
      <c r="A259" s="10"/>
      <c r="B259" s="10"/>
      <c r="C259" s="19"/>
      <c r="D259" s="10"/>
      <c r="E259" s="64">
        <f>+'9'!J259</f>
        <v>0</v>
      </c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45">+K259*Q259</f>
        <v>0</v>
      </c>
    </row>
    <row r="260" spans="1:19" ht="25.5" x14ac:dyDescent="0.55000000000000004">
      <c r="A260" s="10"/>
      <c r="B260" s="10"/>
      <c r="C260" s="19"/>
      <c r="D260" s="10"/>
      <c r="E260" s="64">
        <f>+'9'!J260</f>
        <v>0</v>
      </c>
      <c r="F260" s="71"/>
      <c r="G260" s="46">
        <f t="shared" si="39"/>
        <v>0</v>
      </c>
      <c r="H260" s="78">
        <v>0</v>
      </c>
      <c r="I260" s="76">
        <v>0</v>
      </c>
      <c r="J260" s="46"/>
      <c r="K260" s="72"/>
      <c r="L260" s="20"/>
      <c r="M260" s="65">
        <f t="shared" si="31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2"/>
        <v>0</v>
      </c>
    </row>
    <row r="261" spans="1:19" ht="25.5" x14ac:dyDescent="0.55000000000000004">
      <c r="A261" s="10"/>
      <c r="B261" s="10"/>
      <c r="C261" s="19"/>
      <c r="D261" s="10"/>
      <c r="E261" s="64">
        <f>+'9'!J261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/>
      <c r="K261" s="72"/>
      <c r="L261" s="20"/>
      <c r="M261" s="65">
        <f t="shared" si="31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/>
      <c r="C262" s="19"/>
      <c r="D262" s="10"/>
      <c r="E262" s="64">
        <f>+'9'!J262</f>
        <v>0</v>
      </c>
      <c r="F262" s="71"/>
      <c r="G262" s="46">
        <f t="shared" si="39"/>
        <v>0</v>
      </c>
      <c r="H262" s="78">
        <v>0</v>
      </c>
      <c r="I262" s="76">
        <v>0</v>
      </c>
      <c r="J262" s="46">
        <f t="shared" ref="J262:J265" si="46">+G262-H262-K262-I262</f>
        <v>0</v>
      </c>
      <c r="K262" s="72"/>
      <c r="L262" s="20"/>
      <c r="M262" s="65">
        <f t="shared" si="31"/>
        <v>0</v>
      </c>
      <c r="N262" s="17" t="s">
        <v>16</v>
      </c>
      <c r="O262" s="18"/>
      <c r="P262" s="23">
        <f t="shared" ref="P262:P266" si="47">SUM(M262-O262)</f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/>
      <c r="C263" s="19"/>
      <c r="D263" s="10"/>
      <c r="E263" s="64">
        <f>+'9'!J263</f>
        <v>0</v>
      </c>
      <c r="F263" s="71"/>
      <c r="G263" s="46">
        <f t="shared" si="39"/>
        <v>0</v>
      </c>
      <c r="H263" s="78"/>
      <c r="I263" s="76"/>
      <c r="J263" s="46">
        <f t="shared" si="46"/>
        <v>0</v>
      </c>
      <c r="K263" s="72"/>
      <c r="L263" s="20"/>
      <c r="M263" s="65">
        <f t="shared" si="31"/>
        <v>0</v>
      </c>
      <c r="N263" s="17" t="s">
        <v>16</v>
      </c>
      <c r="O263" s="18"/>
      <c r="P263" s="23">
        <f t="shared" si="47"/>
        <v>0</v>
      </c>
      <c r="Q263" s="90"/>
      <c r="R263" s="43"/>
    </row>
    <row r="264" spans="1:19" ht="25.5" x14ac:dyDescent="0.55000000000000004">
      <c r="A264" s="10"/>
      <c r="B264" s="10"/>
      <c r="C264" s="19"/>
      <c r="D264" s="10"/>
      <c r="E264" s="64">
        <f>+'9'!J264</f>
        <v>0</v>
      </c>
      <c r="F264" s="71"/>
      <c r="G264" s="46">
        <f t="shared" si="39"/>
        <v>0</v>
      </c>
      <c r="H264" s="78"/>
      <c r="I264" s="76"/>
      <c r="J264" s="46">
        <f t="shared" si="46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si="47"/>
        <v>0</v>
      </c>
      <c r="Q264" s="90"/>
      <c r="R264" s="43"/>
    </row>
    <row r="265" spans="1:19" ht="25.5" x14ac:dyDescent="0.55000000000000004">
      <c r="A265" s="10"/>
      <c r="B265" s="10"/>
      <c r="C265" s="19"/>
      <c r="D265" s="10"/>
      <c r="E265" s="64">
        <f>+'9'!J265</f>
        <v>0</v>
      </c>
      <c r="F265" s="71"/>
      <c r="G265" s="46">
        <f t="shared" ref="G265" si="48">E265+F265</f>
        <v>0</v>
      </c>
      <c r="H265" s="78">
        <v>0</v>
      </c>
      <c r="I265" s="76">
        <v>0</v>
      </c>
      <c r="J265" s="46">
        <f t="shared" si="46"/>
        <v>0</v>
      </c>
      <c r="K265" s="72"/>
      <c r="L265" s="20"/>
      <c r="M265" s="65">
        <f t="shared" si="31"/>
        <v>0</v>
      </c>
      <c r="N265" s="17" t="s">
        <v>16</v>
      </c>
      <c r="O265" s="18"/>
      <c r="P265" s="23">
        <f t="shared" si="47"/>
        <v>0</v>
      </c>
      <c r="Q265" s="90"/>
      <c r="R265" s="43">
        <f t="shared" ref="R265" si="49">+K265*Q265</f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37"/>
        <v>0</v>
      </c>
      <c r="H266" s="78">
        <v>0</v>
      </c>
      <c r="I266" s="76">
        <v>0</v>
      </c>
      <c r="J266" s="46">
        <f t="shared" si="38"/>
        <v>0</v>
      </c>
      <c r="K266" s="72"/>
      <c r="L266" s="20"/>
      <c r="M266" s="65">
        <f t="shared" si="31"/>
        <v>0</v>
      </c>
      <c r="N266" s="17" t="s">
        <v>16</v>
      </c>
      <c r="O266" s="18"/>
      <c r="P266" s="23">
        <f t="shared" si="47"/>
        <v>0</v>
      </c>
      <c r="Q266" s="90"/>
      <c r="R266" s="43">
        <f t="shared" si="32"/>
        <v>0</v>
      </c>
    </row>
    <row r="267" spans="1:19" ht="24" customHeight="1" x14ac:dyDescent="0.55000000000000004">
      <c r="A267" s="10"/>
      <c r="B267" s="10"/>
      <c r="C267" s="19"/>
      <c r="D267" s="10"/>
      <c r="E267" s="64"/>
      <c r="F267" s="71"/>
      <c r="G267" s="46">
        <f t="shared" ref="G267" si="50">E267+F267</f>
        <v>0</v>
      </c>
      <c r="H267" s="78">
        <v>0</v>
      </c>
      <c r="I267" s="76">
        <v>0</v>
      </c>
      <c r="J267" s="46">
        <f t="shared" ref="J267" si="51">+G267-H267-K267-I267</f>
        <v>0</v>
      </c>
      <c r="K267" s="72"/>
      <c r="L267" s="20"/>
      <c r="M267" s="65">
        <f t="shared" ref="M267" si="52">+L267*K267</f>
        <v>0</v>
      </c>
      <c r="N267" s="17" t="s">
        <v>16</v>
      </c>
      <c r="O267" s="18"/>
      <c r="P267" s="23">
        <f t="shared" ref="P267" si="53">SUM(M267-O267)</f>
        <v>0</v>
      </c>
      <c r="Q267" s="90"/>
      <c r="R267" s="43">
        <f t="shared" ref="R267" si="54">+K267*Q267</f>
        <v>0</v>
      </c>
    </row>
    <row r="268" spans="1:19" ht="25.5" x14ac:dyDescent="0.55000000000000004">
      <c r="A268" s="1"/>
      <c r="E268" s="1"/>
      <c r="F268" s="1"/>
      <c r="G268" s="24"/>
      <c r="H268" s="25"/>
      <c r="I268" s="25"/>
      <c r="J268" s="24"/>
      <c r="K268" s="24"/>
      <c r="L268" s="26"/>
      <c r="M268" s="28"/>
      <c r="N268" s="27"/>
      <c r="O268" s="18">
        <v>0</v>
      </c>
      <c r="P268" s="74" t="s">
        <v>213</v>
      </c>
      <c r="Q268" s="91"/>
      <c r="R268" s="75">
        <f>SUM(R5:R267)</f>
        <v>801.57999999999993</v>
      </c>
      <c r="S268" s="75"/>
    </row>
    <row r="269" spans="1:19" ht="25.5" customHeight="1" x14ac:dyDescent="0.5">
      <c r="A269" s="1"/>
      <c r="E269" s="1"/>
      <c r="F269" s="1"/>
      <c r="G269" s="24"/>
      <c r="H269" s="25"/>
      <c r="I269" s="25"/>
      <c r="J269" s="24"/>
      <c r="K269" s="172" t="s">
        <v>212</v>
      </c>
      <c r="L269" s="173"/>
      <c r="M269" s="30">
        <f>+O268</f>
        <v>0</v>
      </c>
      <c r="N269" s="27"/>
      <c r="O269" s="29"/>
    </row>
    <row r="270" spans="1:19" ht="25.5" x14ac:dyDescent="0.55000000000000004">
      <c r="A270" s="1"/>
      <c r="E270" s="1"/>
      <c r="F270" s="1"/>
      <c r="G270" s="31"/>
      <c r="J270" s="31"/>
      <c r="K270" s="32"/>
      <c r="L270" s="34" t="s">
        <v>202</v>
      </c>
      <c r="M270" s="35"/>
      <c r="N270" s="33">
        <f>SUM(M5:M269)</f>
        <v>1970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203</v>
      </c>
      <c r="M271" s="35"/>
      <c r="N271" s="36"/>
    </row>
    <row r="272" spans="1:19" ht="25.5" x14ac:dyDescent="0.55000000000000004">
      <c r="A272" s="1"/>
      <c r="E272" s="1"/>
      <c r="F272" s="1"/>
      <c r="G272" s="31"/>
      <c r="J272" s="31"/>
      <c r="L272" s="34" t="s">
        <v>204</v>
      </c>
      <c r="M272" s="35"/>
      <c r="N272" s="36">
        <f>SUM(O272:AF272)</f>
        <v>0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205</v>
      </c>
      <c r="M273" s="35"/>
      <c r="N273" s="36">
        <v>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206</v>
      </c>
      <c r="M274" s="35"/>
      <c r="N274" s="36"/>
    </row>
    <row r="275" spans="1:14" ht="25.5" x14ac:dyDescent="0.55000000000000004">
      <c r="A275" s="1"/>
      <c r="E275" s="1"/>
      <c r="F275" s="1"/>
      <c r="G275" s="31"/>
      <c r="J275" s="31"/>
      <c r="L275" s="34" t="s">
        <v>207</v>
      </c>
      <c r="M275" s="35"/>
      <c r="N275" s="37">
        <f>SUM(O5:O268)</f>
        <v>165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208</v>
      </c>
      <c r="M276" s="35"/>
      <c r="N276" s="33">
        <f>N270-N271-N272-N274-N275</f>
        <v>1805</v>
      </c>
    </row>
    <row r="277" spans="1:14" ht="25.5" x14ac:dyDescent="0.55000000000000004">
      <c r="A277" s="1"/>
      <c r="E277" s="1"/>
      <c r="F277" s="1"/>
      <c r="G277" s="31"/>
      <c r="J277" s="31"/>
      <c r="L277" s="34" t="s">
        <v>209</v>
      </c>
      <c r="M277" s="35"/>
      <c r="N277" s="37">
        <v>1805</v>
      </c>
    </row>
    <row r="278" spans="1:14" ht="25.5" x14ac:dyDescent="0.55000000000000004">
      <c r="A278" s="1"/>
      <c r="E278" s="1"/>
      <c r="F278" s="1"/>
      <c r="G278" s="31"/>
      <c r="J278" s="31"/>
      <c r="L278" s="34" t="s">
        <v>210</v>
      </c>
      <c r="M278" s="35"/>
      <c r="N278" s="33">
        <f>+N277-N276</f>
        <v>0</v>
      </c>
    </row>
    <row r="279" spans="1:14" ht="25.5" x14ac:dyDescent="0.55000000000000004">
      <c r="E279" s="1"/>
      <c r="F279" s="1"/>
      <c r="J279" s="2"/>
      <c r="L279" s="34" t="s">
        <v>211</v>
      </c>
      <c r="M279" s="35"/>
      <c r="N279" s="33">
        <f>+N277-N276</f>
        <v>0</v>
      </c>
    </row>
    <row r="280" spans="1:14" x14ac:dyDescent="0.5">
      <c r="J280" s="2"/>
      <c r="L280" s="2"/>
    </row>
    <row r="281" spans="1:14" ht="25.5" x14ac:dyDescent="0.55000000000000004">
      <c r="J281" s="2"/>
      <c r="L281" s="73" t="s">
        <v>272</v>
      </c>
      <c r="M281" s="2" t="s">
        <v>307</v>
      </c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</sheetData>
  <autoFilter ref="A1:S279" xr:uid="{A8659A1D-7742-48A0-A8EC-0F2280F9B025}"/>
  <mergeCells count="16">
    <mergeCell ref="Q3:Q4"/>
    <mergeCell ref="R3:R4"/>
    <mergeCell ref="K269:L269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54"/>
  <sheetViews>
    <sheetView zoomScale="80" zoomScaleNormal="80" workbookViewId="0">
      <pane xSplit="10" ySplit="4" topLeftCell="K5" activePane="bottomRight" state="frozen"/>
      <selection activeCell="B253" sqref="B253"/>
      <selection pane="topRight" activeCell="B253" sqref="B253"/>
      <selection pane="bottomLeft" activeCell="B253" sqref="B253"/>
      <selection pane="bottomRight" activeCell="B253" sqref="B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5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25</v>
      </c>
      <c r="P5" s="120">
        <f>SUM(M5-O5)</f>
        <v>25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35</v>
      </c>
      <c r="F6" s="71"/>
      <c r="G6" s="46">
        <f t="shared" si="0"/>
        <v>35</v>
      </c>
      <c r="H6" s="78">
        <v>0</v>
      </c>
      <c r="I6" s="76">
        <v>0</v>
      </c>
      <c r="J6" s="46">
        <f t="shared" si="1"/>
        <v>29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>
        <v>200</v>
      </c>
      <c r="P6" s="120">
        <f t="shared" ref="P6:P80" si="3">SUM(M6-O6)</f>
        <v>400</v>
      </c>
      <c r="Q6" s="119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8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5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0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6</v>
      </c>
      <c r="F34" s="71"/>
      <c r="G34" s="46">
        <f t="shared" si="5"/>
        <v>6</v>
      </c>
      <c r="H34" s="78">
        <v>0</v>
      </c>
      <c r="I34" s="76">
        <v>0</v>
      </c>
      <c r="J34" s="46">
        <f t="shared" si="6"/>
        <v>6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5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0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7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0">
        <f>SUM(M48-O48)</f>
        <v>100</v>
      </c>
      <c r="Q48" s="119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9</v>
      </c>
      <c r="F64" s="71"/>
      <c r="G64" s="46">
        <f t="shared" si="5"/>
        <v>9</v>
      </c>
      <c r="H64" s="78">
        <v>0</v>
      </c>
      <c r="I64" s="76">
        <v>0</v>
      </c>
      <c r="J64" s="46">
        <f t="shared" si="6"/>
        <v>9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6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20">
        <f t="shared" si="3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12</v>
      </c>
      <c r="F77" s="71"/>
      <c r="G77" s="46">
        <f t="shared" si="5"/>
        <v>12</v>
      </c>
      <c r="H77" s="78">
        <v>0</v>
      </c>
      <c r="I77" s="76">
        <v>0</v>
      </c>
      <c r="J77" s="46">
        <f t="shared" si="6"/>
        <v>10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30</v>
      </c>
      <c r="P77" s="120">
        <f t="shared" si="3"/>
        <v>70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32</v>
      </c>
      <c r="F112" s="71"/>
      <c r="G112" s="46">
        <f t="shared" si="23"/>
        <v>32</v>
      </c>
      <c r="H112" s="78">
        <v>0</v>
      </c>
      <c r="I112" s="76">
        <v>0</v>
      </c>
      <c r="J112" s="46">
        <f t="shared" si="24"/>
        <v>31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0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10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0">
        <f t="shared" si="8"/>
        <v>55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6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0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7</v>
      </c>
      <c r="F125" s="71"/>
      <c r="G125" s="46">
        <f t="shared" si="23"/>
        <v>7</v>
      </c>
      <c r="H125" s="78">
        <v>0</v>
      </c>
      <c r="I125" s="76">
        <v>0</v>
      </c>
      <c r="J125" s="46">
        <f t="shared" si="24"/>
        <v>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12</v>
      </c>
      <c r="F127" s="71"/>
      <c r="G127" s="46">
        <f t="shared" si="23"/>
        <v>12</v>
      </c>
      <c r="H127" s="78">
        <v>0</v>
      </c>
      <c r="I127" s="76">
        <v>0</v>
      </c>
      <c r="J127" s="46">
        <f t="shared" si="24"/>
        <v>12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8</v>
      </c>
      <c r="F128" s="71"/>
      <c r="G128" s="46">
        <f t="shared" si="23"/>
        <v>8</v>
      </c>
      <c r="H128" s="78">
        <v>0</v>
      </c>
      <c r="I128" s="76">
        <v>0</v>
      </c>
      <c r="J128" s="46">
        <f t="shared" si="24"/>
        <v>8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6" si="34">+L177*K177</f>
        <v>0</v>
      </c>
      <c r="N177" s="17" t="s">
        <v>16</v>
      </c>
      <c r="O177" s="18"/>
      <c r="P177" s="23">
        <f t="shared" ref="P177:P266" si="35">SUM(M177-O177)</f>
        <v>0</v>
      </c>
      <c r="Q177" s="90"/>
      <c r="R177" s="43">
        <f t="shared" ref="R177:R266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3</v>
      </c>
      <c r="F178" s="71"/>
      <c r="G178" s="46">
        <f t="shared" si="30"/>
        <v>3</v>
      </c>
      <c r="H178" s="78">
        <v>0</v>
      </c>
      <c r="I178" s="76">
        <v>0</v>
      </c>
      <c r="J178" s="46">
        <f t="shared" si="31"/>
        <v>3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14</v>
      </c>
      <c r="F180" s="71"/>
      <c r="G180" s="46">
        <f t="shared" si="30"/>
        <v>14</v>
      </c>
      <c r="H180" s="78">
        <v>0</v>
      </c>
      <c r="I180" s="76">
        <v>0</v>
      </c>
      <c r="J180" s="46">
        <f t="shared" si="31"/>
        <v>12</v>
      </c>
      <c r="K180" s="72">
        <v>2</v>
      </c>
      <c r="L180" s="20">
        <v>35</v>
      </c>
      <c r="M180" s="65">
        <f t="shared" si="34"/>
        <v>70</v>
      </c>
      <c r="N180" s="17" t="s">
        <v>16</v>
      </c>
      <c r="O180" s="18"/>
      <c r="P180" s="120">
        <f t="shared" si="35"/>
        <v>70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2</v>
      </c>
      <c r="K185" s="72">
        <v>3</v>
      </c>
      <c r="L185" s="20">
        <v>80</v>
      </c>
      <c r="M185" s="65">
        <f t="shared" si="34"/>
        <v>240</v>
      </c>
      <c r="N185" s="17" t="s">
        <v>16</v>
      </c>
      <c r="O185" s="18"/>
      <c r="P185" s="120">
        <f t="shared" si="35"/>
        <v>240</v>
      </c>
      <c r="Q185" s="90">
        <v>63</v>
      </c>
      <c r="R185" s="43">
        <f t="shared" si="36"/>
        <v>189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7</v>
      </c>
      <c r="F193" s="71"/>
      <c r="G193" s="46">
        <f t="shared" si="30"/>
        <v>7</v>
      </c>
      <c r="H193" s="78">
        <v>0</v>
      </c>
      <c r="I193" s="76">
        <v>0</v>
      </c>
      <c r="J193" s="46">
        <f t="shared" si="31"/>
        <v>7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28</v>
      </c>
      <c r="F194" s="71"/>
      <c r="G194" s="46">
        <f t="shared" si="30"/>
        <v>28</v>
      </c>
      <c r="H194" s="78">
        <v>0</v>
      </c>
      <c r="I194" s="76">
        <v>0</v>
      </c>
      <c r="J194" s="46">
        <f t="shared" si="31"/>
        <v>28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140</v>
      </c>
      <c r="F205" s="71"/>
      <c r="G205" s="46">
        <f t="shared" si="30"/>
        <v>140</v>
      </c>
      <c r="H205" s="78">
        <v>0</v>
      </c>
      <c r="I205" s="76">
        <v>0</v>
      </c>
      <c r="J205" s="46">
        <f t="shared" si="31"/>
        <v>140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8</v>
      </c>
      <c r="F208" s="71"/>
      <c r="G208" s="46">
        <f t="shared" si="30"/>
        <v>8</v>
      </c>
      <c r="H208" s="78">
        <v>0</v>
      </c>
      <c r="I208" s="76">
        <v>0</v>
      </c>
      <c r="J208" s="46">
        <f t="shared" si="31"/>
        <v>8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4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66" si="40">E231+F231</f>
        <v>0</v>
      </c>
      <c r="H231" s="78">
        <v>0</v>
      </c>
      <c r="I231" s="76">
        <v>0</v>
      </c>
      <c r="J231" s="46">
        <f t="shared" ref="J231:J266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2" si="44">+L235*K235</f>
        <v>0</v>
      </c>
      <c r="N235" s="17" t="s">
        <v>16</v>
      </c>
      <c r="O235" s="18"/>
      <c r="P235" s="23">
        <f t="shared" ref="P235:P25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57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7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47"/>
        <v>0</v>
      </c>
      <c r="N248" s="17" t="s">
        <v>16</v>
      </c>
      <c r="O248" s="18"/>
      <c r="P248" s="23">
        <f t="shared" si="4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47"/>
        <v>0</v>
      </c>
      <c r="N249" s="17" t="s">
        <v>16</v>
      </c>
      <c r="O249" s="18"/>
      <c r="P249" s="23">
        <f t="shared" si="4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2" si="50">+G250-H250-K250-I250</f>
        <v>0</v>
      </c>
      <c r="K250" s="72"/>
      <c r="L250" s="20">
        <v>35</v>
      </c>
      <c r="M250" s="65">
        <f t="shared" si="47"/>
        <v>0</v>
      </c>
      <c r="N250" s="17" t="s">
        <v>16</v>
      </c>
      <c r="O250" s="18"/>
      <c r="P250" s="23">
        <f t="shared" si="4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1427</v>
      </c>
      <c r="D251" s="10" t="s">
        <v>564</v>
      </c>
      <c r="E251" s="64">
        <f>+'10'!J251</f>
        <v>2</v>
      </c>
      <c r="F251" s="71"/>
      <c r="G251" s="46">
        <f t="shared" si="42"/>
        <v>2</v>
      </c>
      <c r="H251" s="78">
        <v>0</v>
      </c>
      <c r="I251" s="76">
        <v>0</v>
      </c>
      <c r="J251" s="46">
        <f t="shared" si="50"/>
        <v>2</v>
      </c>
      <c r="K251" s="72"/>
      <c r="L251" s="20">
        <v>80</v>
      </c>
      <c r="M251" s="65">
        <f t="shared" si="47"/>
        <v>0</v>
      </c>
      <c r="N251" s="17" t="s">
        <v>16</v>
      </c>
      <c r="O251" s="18"/>
      <c r="P251" s="23">
        <f t="shared" si="45"/>
        <v>0</v>
      </c>
      <c r="Q251" s="90"/>
      <c r="R251" s="43">
        <f t="shared" si="36"/>
        <v>0</v>
      </c>
    </row>
    <row r="252" spans="1:18" ht="25.5" x14ac:dyDescent="0.55000000000000004">
      <c r="A252" s="10"/>
      <c r="B252" s="10">
        <v>20059798</v>
      </c>
      <c r="C252" s="19" t="s">
        <v>1434</v>
      </c>
      <c r="D252" s="10" t="s">
        <v>434</v>
      </c>
      <c r="E252" s="64">
        <f>+'10'!J252</f>
        <v>19</v>
      </c>
      <c r="F252" s="71"/>
      <c r="G252" s="46">
        <f t="shared" si="42"/>
        <v>19</v>
      </c>
      <c r="H252" s="78">
        <v>0</v>
      </c>
      <c r="I252" s="76">
        <v>0</v>
      </c>
      <c r="J252" s="46">
        <f t="shared" si="50"/>
        <v>17</v>
      </c>
      <c r="K252" s="72">
        <v>2</v>
      </c>
      <c r="L252" s="20">
        <v>20</v>
      </c>
      <c r="M252" s="65">
        <f t="shared" si="47"/>
        <v>40</v>
      </c>
      <c r="N252" s="17" t="s">
        <v>1430</v>
      </c>
      <c r="O252" s="18"/>
      <c r="P252" s="120">
        <f t="shared" si="45"/>
        <v>40</v>
      </c>
      <c r="Q252" s="90"/>
      <c r="R252" s="43"/>
    </row>
    <row r="253" spans="1:18" ht="25.5" x14ac:dyDescent="0.55000000000000004">
      <c r="A253" s="10"/>
      <c r="B253" s="10"/>
      <c r="C253" s="19"/>
      <c r="D253" s="10"/>
      <c r="E253" s="64">
        <f>+'10'!J253</f>
        <v>0</v>
      </c>
      <c r="F253" s="71"/>
      <c r="G253" s="46"/>
      <c r="H253" s="78"/>
      <c r="I253" s="76"/>
      <c r="J253" s="46"/>
      <c r="K253" s="72"/>
      <c r="L253" s="20"/>
      <c r="M253" s="65">
        <f t="shared" si="47"/>
        <v>0</v>
      </c>
      <c r="N253" s="17"/>
      <c r="O253" s="18"/>
      <c r="P253" s="23">
        <f t="shared" si="45"/>
        <v>0</v>
      </c>
      <c r="Q253" s="90"/>
      <c r="R253" s="43"/>
    </row>
    <row r="254" spans="1:18" ht="25.5" x14ac:dyDescent="0.55000000000000004">
      <c r="A254" s="10"/>
      <c r="B254" s="10"/>
      <c r="C254" s="19"/>
      <c r="D254" s="10"/>
      <c r="E254" s="64">
        <f>+'10'!J254</f>
        <v>0</v>
      </c>
      <c r="F254" s="71"/>
      <c r="G254" s="46"/>
      <c r="H254" s="78"/>
      <c r="I254" s="76"/>
      <c r="J254" s="46"/>
      <c r="K254" s="72"/>
      <c r="L254" s="20"/>
      <c r="M254" s="65">
        <f t="shared" si="47"/>
        <v>0</v>
      </c>
      <c r="N254" s="17"/>
      <c r="O254" s="18"/>
      <c r="P254" s="23">
        <f t="shared" si="45"/>
        <v>0</v>
      </c>
      <c r="Q254" s="90"/>
      <c r="R254" s="43"/>
    </row>
    <row r="255" spans="1:18" ht="25.5" x14ac:dyDescent="0.55000000000000004">
      <c r="A255" s="10"/>
      <c r="B255" s="10"/>
      <c r="C255" s="19"/>
      <c r="D255" s="10"/>
      <c r="E255" s="64">
        <f>+'10'!J255</f>
        <v>0</v>
      </c>
      <c r="F255" s="71"/>
      <c r="G255" s="46"/>
      <c r="H255" s="78"/>
      <c r="I255" s="76"/>
      <c r="J255" s="46"/>
      <c r="K255" s="72"/>
      <c r="L255" s="20"/>
      <c r="M255" s="65">
        <f t="shared" si="47"/>
        <v>0</v>
      </c>
      <c r="N255" s="17"/>
      <c r="O255" s="18"/>
      <c r="P255" s="23">
        <f t="shared" si="45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>
        <f>+'10'!J256</f>
        <v>0</v>
      </c>
      <c r="F256" s="71"/>
      <c r="G256" s="46"/>
      <c r="H256" s="78"/>
      <c r="I256" s="76"/>
      <c r="J256" s="46"/>
      <c r="K256" s="72"/>
      <c r="L256" s="20"/>
      <c r="M256" s="65">
        <f t="shared" si="47"/>
        <v>0</v>
      </c>
      <c r="N256" s="17"/>
      <c r="O256" s="18"/>
      <c r="P256" s="23">
        <f t="shared" si="45"/>
        <v>0</v>
      </c>
      <c r="Q256" s="90"/>
      <c r="R256" s="43"/>
    </row>
    <row r="257" spans="1:19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>
        <f t="shared" si="47"/>
        <v>0</v>
      </c>
      <c r="N257" s="17"/>
      <c r="O257" s="18"/>
      <c r="P257" s="23">
        <f t="shared" si="45"/>
        <v>0</v>
      </c>
      <c r="Q257" s="90"/>
      <c r="R257" s="43"/>
    </row>
    <row r="258" spans="1:19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9" ht="24" customHeight="1" x14ac:dyDescent="0.55000000000000004">
      <c r="A259" s="10"/>
      <c r="B259" s="10"/>
      <c r="C259" s="19"/>
      <c r="D259" s="10"/>
      <c r="E259" s="64"/>
      <c r="F259" s="71"/>
      <c r="G259" s="46">
        <f t="shared" si="40"/>
        <v>0</v>
      </c>
      <c r="H259" s="78">
        <v>0</v>
      </c>
      <c r="I259" s="76">
        <v>0</v>
      </c>
      <c r="J259" s="46">
        <f t="shared" si="41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ref="G260" si="51">E260+F260</f>
        <v>0</v>
      </c>
      <c r="H260" s="78">
        <v>0</v>
      </c>
      <c r="I260" s="76">
        <v>0</v>
      </c>
      <c r="J260" s="46">
        <f t="shared" ref="J260" si="52">+G260-H260-K260-I260</f>
        <v>0</v>
      </c>
      <c r="K260" s="72"/>
      <c r="L260" s="20"/>
      <c r="M260" s="65">
        <f t="shared" ref="M260" si="53">+L260*K260</f>
        <v>0</v>
      </c>
      <c r="N260" s="17" t="s">
        <v>16</v>
      </c>
      <c r="O260" s="18"/>
      <c r="P260" s="23">
        <f t="shared" ref="P260" si="54">SUM(M260-O260)</f>
        <v>0</v>
      </c>
      <c r="Q260" s="90"/>
      <c r="R260" s="43">
        <f t="shared" ref="R260" si="55">+K260*Q260</f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40"/>
        <v>0</v>
      </c>
      <c r="H261" s="78">
        <v>0</v>
      </c>
      <c r="I261" s="76">
        <v>0</v>
      </c>
      <c r="J261" s="46">
        <f t="shared" si="41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9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9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9" ht="25.5" x14ac:dyDescent="0.55000000000000004">
      <c r="A265" s="10"/>
      <c r="B265" s="10"/>
      <c r="C265" s="19"/>
      <c r="D265" s="10"/>
      <c r="E265" s="64"/>
      <c r="F265" s="71"/>
      <c r="G265" s="46">
        <f t="shared" si="40"/>
        <v>0</v>
      </c>
      <c r="H265" s="78">
        <v>0</v>
      </c>
      <c r="I265" s="76">
        <v>0</v>
      </c>
      <c r="J265" s="46">
        <f t="shared" si="41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40"/>
        <v>0</v>
      </c>
      <c r="H266" s="78">
        <v>0</v>
      </c>
      <c r="I266" s="76">
        <v>0</v>
      </c>
      <c r="J266" s="46">
        <f t="shared" si="41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ref="G267" si="56">E267+F267</f>
        <v>0</v>
      </c>
      <c r="H267" s="78">
        <v>0</v>
      </c>
      <c r="I267" s="76">
        <v>0</v>
      </c>
      <c r="J267" s="46">
        <f t="shared" ref="J267" si="57">+G267-H267-K267-I267</f>
        <v>0</v>
      </c>
      <c r="K267" s="72"/>
      <c r="L267" s="20"/>
      <c r="M267" s="65">
        <f t="shared" ref="M267" si="58">+L267*K267</f>
        <v>0</v>
      </c>
      <c r="N267" s="17" t="s">
        <v>16</v>
      </c>
      <c r="O267" s="18"/>
      <c r="P267" s="23">
        <f t="shared" ref="P267" si="59">SUM(M267-O267)</f>
        <v>0</v>
      </c>
      <c r="Q267" s="90"/>
      <c r="R267" s="43">
        <f t="shared" ref="R267" si="60">+K267*Q267</f>
        <v>0</v>
      </c>
    </row>
    <row r="268" spans="1:19" ht="25.5" x14ac:dyDescent="0.55000000000000004">
      <c r="A268" s="1"/>
      <c r="E268" s="1"/>
      <c r="F268" s="1"/>
      <c r="G268" s="24"/>
      <c r="H268" s="25"/>
      <c r="I268" s="25"/>
      <c r="J268" s="24"/>
      <c r="K268" s="24"/>
      <c r="L268" s="26"/>
      <c r="M268" s="28"/>
      <c r="N268" s="27"/>
      <c r="O268" s="18">
        <v>0</v>
      </c>
      <c r="P268" s="74" t="s">
        <v>213</v>
      </c>
      <c r="Q268" s="91"/>
      <c r="R268" s="75">
        <f>SUM(R5:R267)</f>
        <v>685.19999999999993</v>
      </c>
      <c r="S268" s="75"/>
    </row>
    <row r="269" spans="1:19" ht="25.5" customHeight="1" x14ac:dyDescent="0.5">
      <c r="A269" s="1"/>
      <c r="E269" s="1"/>
      <c r="F269" s="1"/>
      <c r="G269" s="24"/>
      <c r="H269" s="25"/>
      <c r="I269" s="25"/>
      <c r="J269" s="24"/>
      <c r="K269" s="172" t="s">
        <v>212</v>
      </c>
      <c r="L269" s="173"/>
      <c r="M269" s="30">
        <f>+O268</f>
        <v>0</v>
      </c>
      <c r="N269" s="27"/>
      <c r="O269" s="29"/>
    </row>
    <row r="270" spans="1:19" ht="25.5" x14ac:dyDescent="0.55000000000000004">
      <c r="A270" s="1"/>
      <c r="E270" s="1"/>
      <c r="F270" s="1"/>
      <c r="G270" s="31"/>
      <c r="J270" s="31"/>
      <c r="K270" s="32"/>
      <c r="L270" s="34" t="s">
        <v>202</v>
      </c>
      <c r="M270" s="35"/>
      <c r="N270" s="33">
        <f>SUM(M5:M269)</f>
        <v>1645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203</v>
      </c>
      <c r="M271" s="35"/>
      <c r="N271" s="36"/>
    </row>
    <row r="272" spans="1:19" ht="25.5" x14ac:dyDescent="0.55000000000000004">
      <c r="A272" s="1"/>
      <c r="E272" s="1"/>
      <c r="F272" s="1"/>
      <c r="G272" s="31"/>
      <c r="J272" s="31"/>
      <c r="L272" s="34" t="s">
        <v>204</v>
      </c>
      <c r="M272" s="35"/>
      <c r="N272" s="36">
        <f>SUM(O272:AF272)</f>
        <v>0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205</v>
      </c>
      <c r="M273" s="35"/>
      <c r="N273" s="36">
        <v>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206</v>
      </c>
      <c r="M274" s="35"/>
      <c r="N274" s="36"/>
    </row>
    <row r="275" spans="1:14" ht="25.5" x14ac:dyDescent="0.55000000000000004">
      <c r="A275" s="1"/>
      <c r="E275" s="1"/>
      <c r="F275" s="1"/>
      <c r="G275" s="31"/>
      <c r="J275" s="31"/>
      <c r="L275" s="34" t="s">
        <v>207</v>
      </c>
      <c r="M275" s="35"/>
      <c r="N275" s="37">
        <f>SUM(O5:O268)</f>
        <v>305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208</v>
      </c>
      <c r="M276" s="35"/>
      <c r="N276" s="33">
        <f>N270-N271-N272-N274-N275</f>
        <v>1340</v>
      </c>
    </row>
    <row r="277" spans="1:14" ht="25.5" x14ac:dyDescent="0.55000000000000004">
      <c r="A277" s="1"/>
      <c r="E277" s="1"/>
      <c r="F277" s="1"/>
      <c r="G277" s="31"/>
      <c r="J277" s="31"/>
      <c r="L277" s="34" t="s">
        <v>209</v>
      </c>
      <c r="M277" s="35"/>
      <c r="N277" s="37">
        <v>1340</v>
      </c>
    </row>
    <row r="278" spans="1:14" ht="25.5" x14ac:dyDescent="0.55000000000000004">
      <c r="A278" s="1"/>
      <c r="E278" s="1"/>
      <c r="F278" s="1"/>
      <c r="G278" s="31"/>
      <c r="J278" s="31"/>
      <c r="L278" s="34" t="s">
        <v>210</v>
      </c>
      <c r="M278" s="35"/>
      <c r="N278" s="33">
        <f>+N277-N276</f>
        <v>0</v>
      </c>
    </row>
    <row r="279" spans="1:14" ht="25.5" x14ac:dyDescent="0.55000000000000004">
      <c r="E279" s="1"/>
      <c r="F279" s="1"/>
      <c r="J279" s="2"/>
      <c r="L279" s="34" t="s">
        <v>211</v>
      </c>
      <c r="M279" s="35"/>
      <c r="N279" s="33">
        <f>+N277-N276</f>
        <v>0</v>
      </c>
    </row>
    <row r="280" spans="1:14" x14ac:dyDescent="0.5">
      <c r="J280" s="2"/>
      <c r="L280" s="2"/>
    </row>
    <row r="281" spans="1:14" ht="25.5" x14ac:dyDescent="0.55000000000000004">
      <c r="J281" s="2"/>
      <c r="L281" s="73" t="s">
        <v>272</v>
      </c>
      <c r="M281" s="2" t="s">
        <v>307</v>
      </c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</sheetData>
  <autoFilter ref="A1:S279" xr:uid="{A8659A1D-7742-48A0-A8EC-0F2280F9B025}"/>
  <mergeCells count="16">
    <mergeCell ref="Q3:Q4"/>
    <mergeCell ref="R3:R4"/>
    <mergeCell ref="K269:L269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54"/>
  <sheetViews>
    <sheetView zoomScale="80" zoomScaleNormal="80" workbookViewId="0">
      <pane xSplit="10" ySplit="4" topLeftCell="K5" activePane="bottomRight" state="frozen"/>
      <selection activeCell="B253" sqref="B253"/>
      <selection pane="topRight" activeCell="B253" sqref="B253"/>
      <selection pane="bottomLeft" activeCell="B253" sqref="B253"/>
      <selection pane="bottomRight" activeCell="B253" sqref="B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3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50</v>
      </c>
      <c r="P5" s="120">
        <f>SUM(M5-O5)</f>
        <v>50</v>
      </c>
      <c r="Q5" s="119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29</v>
      </c>
      <c r="F6" s="71"/>
      <c r="G6" s="46">
        <f t="shared" si="0"/>
        <v>29</v>
      </c>
      <c r="H6" s="78">
        <v>0</v>
      </c>
      <c r="I6" s="76">
        <v>0</v>
      </c>
      <c r="J6" s="46">
        <f t="shared" si="1"/>
        <v>23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>
        <v>150</v>
      </c>
      <c r="P6" s="120">
        <f t="shared" ref="P6:P80" si="3">SUM(M6-O6)</f>
        <v>450</v>
      </c>
      <c r="Q6" s="119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5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0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14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0">
        <f t="shared" si="3"/>
        <v>200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4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0">
        <f t="shared" si="3"/>
        <v>400</v>
      </c>
      <c r="Q31" s="119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6</v>
      </c>
      <c r="F34" s="71"/>
      <c r="G34" s="46">
        <f t="shared" si="5"/>
        <v>6</v>
      </c>
      <c r="H34" s="78">
        <v>0</v>
      </c>
      <c r="I34" s="76">
        <v>0</v>
      </c>
      <c r="J34" s="46">
        <f t="shared" si="6"/>
        <v>6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3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25</v>
      </c>
      <c r="P40" s="120">
        <f t="shared" si="3"/>
        <v>125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9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0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8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0">
        <f t="shared" si="3"/>
        <v>50</v>
      </c>
      <c r="Q50" s="119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9</v>
      </c>
      <c r="F64" s="71"/>
      <c r="G64" s="46">
        <f t="shared" si="5"/>
        <v>9</v>
      </c>
      <c r="H64" s="78">
        <v>0</v>
      </c>
      <c r="I64" s="76">
        <v>0</v>
      </c>
      <c r="J64" s="46">
        <f t="shared" si="6"/>
        <v>8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0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4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0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10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31</v>
      </c>
      <c r="F112" s="71"/>
      <c r="G112" s="46">
        <f t="shared" si="23"/>
        <v>31</v>
      </c>
      <c r="H112" s="78">
        <v>0</v>
      </c>
      <c r="I112" s="76">
        <v>0</v>
      </c>
      <c r="J112" s="46">
        <f t="shared" si="24"/>
        <v>27</v>
      </c>
      <c r="K112" s="72">
        <v>4</v>
      </c>
      <c r="L112" s="20">
        <v>100</v>
      </c>
      <c r="M112" s="65">
        <f>+L112*K112</f>
        <v>400</v>
      </c>
      <c r="N112" s="17" t="s">
        <v>16</v>
      </c>
      <c r="O112" s="18"/>
      <c r="P112" s="120">
        <f>SUM(M112-O112)</f>
        <v>400</v>
      </c>
      <c r="Q112" s="119">
        <v>34.25</v>
      </c>
      <c r="R112" s="43">
        <f>+K112*Q112</f>
        <v>137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7</v>
      </c>
      <c r="F125" s="71"/>
      <c r="G125" s="46">
        <f t="shared" si="23"/>
        <v>7</v>
      </c>
      <c r="H125" s="78">
        <v>0</v>
      </c>
      <c r="I125" s="76">
        <v>0</v>
      </c>
      <c r="J125" s="46">
        <f t="shared" si="24"/>
        <v>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12</v>
      </c>
      <c r="F127" s="71"/>
      <c r="G127" s="46">
        <f t="shared" si="23"/>
        <v>12</v>
      </c>
      <c r="H127" s="78">
        <v>0</v>
      </c>
      <c r="I127" s="76">
        <v>0</v>
      </c>
      <c r="J127" s="46">
        <f t="shared" si="24"/>
        <v>12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8</v>
      </c>
      <c r="F128" s="71"/>
      <c r="G128" s="46">
        <f t="shared" si="23"/>
        <v>8</v>
      </c>
      <c r="H128" s="78">
        <v>0</v>
      </c>
      <c r="I128" s="76">
        <v>0</v>
      </c>
      <c r="J128" s="46">
        <f t="shared" si="24"/>
        <v>8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7" si="34">+L177*K177</f>
        <v>0</v>
      </c>
      <c r="N177" s="17" t="s">
        <v>16</v>
      </c>
      <c r="O177" s="18"/>
      <c r="P177" s="23">
        <f t="shared" ref="P177:P267" si="35">SUM(M177-O177)</f>
        <v>0</v>
      </c>
      <c r="Q177" s="90"/>
      <c r="R177" s="43">
        <f t="shared" ref="R177:R267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3</v>
      </c>
      <c r="F178" s="71"/>
      <c r="G178" s="46">
        <f t="shared" si="30"/>
        <v>3</v>
      </c>
      <c r="H178" s="78">
        <v>0</v>
      </c>
      <c r="I178" s="76">
        <v>0</v>
      </c>
      <c r="J178" s="46">
        <f t="shared" si="31"/>
        <v>2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20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12</v>
      </c>
      <c r="F180" s="71"/>
      <c r="G180" s="46">
        <f t="shared" si="30"/>
        <v>12</v>
      </c>
      <c r="H180" s="78">
        <v>0</v>
      </c>
      <c r="I180" s="76">
        <v>0</v>
      </c>
      <c r="J180" s="46">
        <f t="shared" si="31"/>
        <v>8</v>
      </c>
      <c r="K180" s="72">
        <v>4</v>
      </c>
      <c r="L180" s="20">
        <v>35</v>
      </c>
      <c r="M180" s="65">
        <f t="shared" si="34"/>
        <v>140</v>
      </c>
      <c r="N180" s="17" t="s">
        <v>16</v>
      </c>
      <c r="O180" s="18">
        <v>30</v>
      </c>
      <c r="P180" s="120">
        <f t="shared" si="35"/>
        <v>110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2</v>
      </c>
      <c r="F185" s="71"/>
      <c r="G185" s="46">
        <f t="shared" si="30"/>
        <v>2</v>
      </c>
      <c r="H185" s="78">
        <v>0</v>
      </c>
      <c r="I185" s="76">
        <v>0</v>
      </c>
      <c r="J185" s="46">
        <f t="shared" si="31"/>
        <v>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7</v>
      </c>
      <c r="F193" s="71"/>
      <c r="G193" s="46">
        <f t="shared" si="30"/>
        <v>7</v>
      </c>
      <c r="H193" s="78">
        <v>0</v>
      </c>
      <c r="I193" s="76">
        <v>0</v>
      </c>
      <c r="J193" s="46">
        <f t="shared" si="31"/>
        <v>7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28</v>
      </c>
      <c r="F194" s="71"/>
      <c r="G194" s="46">
        <f t="shared" si="30"/>
        <v>28</v>
      </c>
      <c r="H194" s="78">
        <v>0</v>
      </c>
      <c r="I194" s="76">
        <v>0</v>
      </c>
      <c r="J194" s="46">
        <f t="shared" si="31"/>
        <v>28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140</v>
      </c>
      <c r="F205" s="71"/>
      <c r="G205" s="46">
        <f t="shared" si="30"/>
        <v>140</v>
      </c>
      <c r="H205" s="78">
        <v>0</v>
      </c>
      <c r="I205" s="76">
        <v>0</v>
      </c>
      <c r="J205" s="46">
        <f t="shared" si="31"/>
        <v>137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20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8</v>
      </c>
      <c r="F208" s="71"/>
      <c r="G208" s="46">
        <f t="shared" si="30"/>
        <v>8</v>
      </c>
      <c r="H208" s="78">
        <v>0</v>
      </c>
      <c r="I208" s="76">
        <v>0</v>
      </c>
      <c r="J208" s="46">
        <f t="shared" si="31"/>
        <v>6</v>
      </c>
      <c r="K208" s="72">
        <v>2</v>
      </c>
      <c r="L208" s="20">
        <v>50</v>
      </c>
      <c r="M208" s="65">
        <f t="shared" si="34"/>
        <v>100</v>
      </c>
      <c r="N208" s="17" t="s">
        <v>16</v>
      </c>
      <c r="O208" s="18"/>
      <c r="P208" s="120">
        <f t="shared" si="35"/>
        <v>100</v>
      </c>
      <c r="Q208" s="90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4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67" si="40">E231+F231</f>
        <v>0</v>
      </c>
      <c r="H231" s="78">
        <v>0</v>
      </c>
      <c r="I231" s="76">
        <v>0</v>
      </c>
      <c r="J231" s="46">
        <f t="shared" ref="J231:J267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9" si="42">E235+F235</f>
        <v>0</v>
      </c>
      <c r="H235" s="78">
        <v>0</v>
      </c>
      <c r="I235" s="76">
        <v>0</v>
      </c>
      <c r="J235" s="46">
        <f t="shared" ref="J235:J259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2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59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8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48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48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48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1427</v>
      </c>
      <c r="D251" s="10" t="s">
        <v>564</v>
      </c>
      <c r="E251" s="64">
        <f>+'11'!J251</f>
        <v>2</v>
      </c>
      <c r="F251" s="71"/>
      <c r="G251" s="46">
        <f t="shared" si="42"/>
        <v>2</v>
      </c>
      <c r="H251" s="78">
        <v>0</v>
      </c>
      <c r="I251" s="76">
        <v>0</v>
      </c>
      <c r="J251" s="46">
        <f t="shared" si="43"/>
        <v>2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48"/>
        <v>0</v>
      </c>
      <c r="Q251" s="90"/>
      <c r="R251" s="43">
        <f t="shared" si="36"/>
        <v>0</v>
      </c>
    </row>
    <row r="252" spans="1:18" ht="25.5" x14ac:dyDescent="0.55000000000000004">
      <c r="A252" s="10"/>
      <c r="B252" s="10">
        <v>20059798</v>
      </c>
      <c r="C252" s="19" t="s">
        <v>1434</v>
      </c>
      <c r="D252" s="10" t="s">
        <v>434</v>
      </c>
      <c r="E252" s="64">
        <f>+'11'!J252</f>
        <v>17</v>
      </c>
      <c r="F252" s="71"/>
      <c r="G252" s="46">
        <f t="shared" si="42"/>
        <v>17</v>
      </c>
      <c r="H252" s="78">
        <v>0</v>
      </c>
      <c r="I252" s="76">
        <v>0</v>
      </c>
      <c r="J252" s="46">
        <f t="shared" si="43"/>
        <v>14</v>
      </c>
      <c r="K252" s="72">
        <v>3</v>
      </c>
      <c r="L252" s="20">
        <v>20</v>
      </c>
      <c r="M252" s="65">
        <f t="shared" si="34"/>
        <v>60</v>
      </c>
      <c r="N252" s="17" t="s">
        <v>1430</v>
      </c>
      <c r="O252" s="18"/>
      <c r="P252" s="120">
        <f t="shared" si="48"/>
        <v>60</v>
      </c>
      <c r="Q252" s="90"/>
      <c r="R252" s="43"/>
    </row>
    <row r="253" spans="1:18" ht="25.5" x14ac:dyDescent="0.55000000000000004">
      <c r="A253" s="10"/>
      <c r="B253" s="10"/>
      <c r="C253" s="19"/>
      <c r="D253" s="10"/>
      <c r="E253" s="64">
        <f>+'11'!J253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si="34"/>
        <v>0</v>
      </c>
      <c r="N253" s="17" t="s">
        <v>16</v>
      </c>
      <c r="O253" s="18"/>
      <c r="P253" s="23">
        <f t="shared" si="48"/>
        <v>0</v>
      </c>
      <c r="Q253" s="90"/>
      <c r="R253" s="43"/>
    </row>
    <row r="254" spans="1:18" ht="25.5" x14ac:dyDescent="0.55000000000000004">
      <c r="A254" s="10"/>
      <c r="B254" s="10"/>
      <c r="C254" s="19"/>
      <c r="D254" s="10"/>
      <c r="E254" s="64">
        <f>+'11'!J254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48"/>
        <v>0</v>
      </c>
      <c r="Q254" s="90"/>
      <c r="R254" s="43"/>
    </row>
    <row r="255" spans="1:18" ht="25.5" x14ac:dyDescent="0.55000000000000004">
      <c r="A255" s="10"/>
      <c r="B255" s="10"/>
      <c r="C255" s="19"/>
      <c r="D255" s="10"/>
      <c r="E255" s="64">
        <f>+'11'!J255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48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>
        <f>+'11'!J256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48"/>
        <v>0</v>
      </c>
      <c r="Q256" s="90"/>
      <c r="R256" s="43"/>
    </row>
    <row r="257" spans="1:19" ht="25.5" x14ac:dyDescent="0.55000000000000004">
      <c r="A257" s="10"/>
      <c r="B257" s="10"/>
      <c r="C257" s="19"/>
      <c r="D257" s="10"/>
      <c r="E257" s="64">
        <f>+'11'!J257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34"/>
        <v>0</v>
      </c>
      <c r="N257" s="17" t="s">
        <v>16</v>
      </c>
      <c r="O257" s="18"/>
      <c r="P257" s="23">
        <f t="shared" si="48"/>
        <v>0</v>
      </c>
      <c r="Q257" s="90"/>
      <c r="R257" s="43"/>
    </row>
    <row r="258" spans="1:19" ht="25.5" x14ac:dyDescent="0.55000000000000004">
      <c r="A258" s="10"/>
      <c r="B258" s="10"/>
      <c r="C258" s="19"/>
      <c r="D258" s="10"/>
      <c r="E258" s="64">
        <f>+'11'!J258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48"/>
        <v>0</v>
      </c>
      <c r="Q258" s="90"/>
      <c r="R258" s="43"/>
    </row>
    <row r="259" spans="1:19" ht="24" customHeight="1" x14ac:dyDescent="0.55000000000000004">
      <c r="A259" s="10"/>
      <c r="B259" s="10"/>
      <c r="C259" s="19"/>
      <c r="D259" s="10"/>
      <c r="E259" s="64">
        <f>+'11'!J259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48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ref="G260" si="50">E260+F260</f>
        <v>0</v>
      </c>
      <c r="H260" s="78">
        <v>0</v>
      </c>
      <c r="I260" s="76">
        <v>0</v>
      </c>
      <c r="J260" s="46">
        <f t="shared" ref="J260" si="51">+G260-H260-K260-I260</f>
        <v>0</v>
      </c>
      <c r="K260" s="72"/>
      <c r="L260" s="20"/>
      <c r="M260" s="65">
        <f t="shared" ref="M260" si="52">+L260*K260</f>
        <v>0</v>
      </c>
      <c r="N260" s="17" t="s">
        <v>16</v>
      </c>
      <c r="O260" s="18"/>
      <c r="P260" s="23">
        <f t="shared" ref="P260" si="53">SUM(M260-O260)</f>
        <v>0</v>
      </c>
      <c r="Q260" s="90"/>
      <c r="R260" s="43">
        <f t="shared" ref="R260" si="54">+K260*Q260</f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40"/>
        <v>0</v>
      </c>
      <c r="H261" s="78">
        <v>0</v>
      </c>
      <c r="I261" s="76">
        <v>0</v>
      </c>
      <c r="J261" s="46">
        <f t="shared" si="41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>
        <f t="shared" si="40"/>
        <v>0</v>
      </c>
      <c r="H262" s="78">
        <v>0</v>
      </c>
      <c r="I262" s="76">
        <v>0</v>
      </c>
      <c r="J262" s="46">
        <f t="shared" si="41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>
        <f t="shared" si="40"/>
        <v>0</v>
      </c>
      <c r="H263" s="78">
        <v>0</v>
      </c>
      <c r="I263" s="76">
        <v>0</v>
      </c>
      <c r="J263" s="46">
        <f t="shared" si="41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9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ref="G266" si="55">E266+F266</f>
        <v>0</v>
      </c>
      <c r="H266" s="78">
        <v>0</v>
      </c>
      <c r="I266" s="76">
        <v>0</v>
      </c>
      <c r="J266" s="46">
        <f t="shared" ref="J266" si="56">+G266-H266-K266-I266</f>
        <v>0</v>
      </c>
      <c r="K266" s="72"/>
      <c r="L266" s="20"/>
      <c r="M266" s="65">
        <f t="shared" ref="M266" si="57">+L266*K266</f>
        <v>0</v>
      </c>
      <c r="N266" s="17" t="s">
        <v>16</v>
      </c>
      <c r="O266" s="18"/>
      <c r="P266" s="23">
        <f t="shared" ref="P266" si="58">SUM(M266-O266)</f>
        <v>0</v>
      </c>
      <c r="Q266" s="90"/>
      <c r="R266" s="43">
        <f t="shared" ref="R266" si="59">+K266*Q266</f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40"/>
        <v>0</v>
      </c>
      <c r="H267" s="78">
        <v>0</v>
      </c>
      <c r="I267" s="76">
        <v>0</v>
      </c>
      <c r="J267" s="46">
        <f t="shared" si="41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5.5" x14ac:dyDescent="0.55000000000000004">
      <c r="A268" s="1"/>
      <c r="E268" s="1"/>
      <c r="F268" s="1"/>
      <c r="G268" s="24"/>
      <c r="H268" s="25"/>
      <c r="I268" s="25"/>
      <c r="J268" s="24"/>
      <c r="K268" s="24"/>
      <c r="L268" s="26"/>
      <c r="M268" s="28"/>
      <c r="N268" s="27"/>
      <c r="O268" s="18">
        <v>0</v>
      </c>
      <c r="P268" s="74" t="s">
        <v>213</v>
      </c>
      <c r="Q268" s="91"/>
      <c r="R268" s="75">
        <f>SUM(R5:R267)</f>
        <v>962.56000000000006</v>
      </c>
      <c r="S268" s="75"/>
    </row>
    <row r="269" spans="1:19" ht="25.5" customHeight="1" x14ac:dyDescent="0.5">
      <c r="A269" s="1"/>
      <c r="E269" s="1"/>
      <c r="F269" s="1"/>
      <c r="G269" s="24"/>
      <c r="H269" s="25"/>
      <c r="I269" s="25"/>
      <c r="J269" s="24"/>
      <c r="K269" s="172" t="s">
        <v>212</v>
      </c>
      <c r="L269" s="173"/>
      <c r="M269" s="30">
        <f>+O268</f>
        <v>0</v>
      </c>
      <c r="N269" s="27"/>
      <c r="O269" s="29"/>
    </row>
    <row r="270" spans="1:19" ht="25.5" x14ac:dyDescent="0.55000000000000004">
      <c r="A270" s="1"/>
      <c r="E270" s="1"/>
      <c r="F270" s="1"/>
      <c r="G270" s="31"/>
      <c r="J270" s="31"/>
      <c r="K270" s="32"/>
      <c r="L270" s="95" t="s">
        <v>202</v>
      </c>
      <c r="M270" s="95"/>
      <c r="N270" s="33">
        <f>SUM(M5:M269)</f>
        <v>2635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203</v>
      </c>
      <c r="M271" s="35"/>
      <c r="N271" s="36"/>
    </row>
    <row r="272" spans="1:19" ht="25.5" x14ac:dyDescent="0.55000000000000004">
      <c r="A272" s="1"/>
      <c r="E272" s="1"/>
      <c r="F272" s="1"/>
      <c r="G272" s="31"/>
      <c r="J272" s="31"/>
      <c r="L272" s="34" t="s">
        <v>204</v>
      </c>
      <c r="M272" s="35"/>
      <c r="N272" s="36">
        <f>SUM(O272:AF272)</f>
        <v>0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205</v>
      </c>
      <c r="M273" s="35"/>
      <c r="N273" s="36">
        <v>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206</v>
      </c>
      <c r="M274" s="35"/>
      <c r="N274" s="36"/>
    </row>
    <row r="275" spans="1:14" ht="25.5" x14ac:dyDescent="0.55000000000000004">
      <c r="A275" s="1"/>
      <c r="E275" s="1"/>
      <c r="F275" s="1"/>
      <c r="G275" s="31"/>
      <c r="J275" s="31"/>
      <c r="L275" s="34" t="s">
        <v>207</v>
      </c>
      <c r="M275" s="35"/>
      <c r="N275" s="37">
        <f>SUM(O5:O268)</f>
        <v>255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208</v>
      </c>
      <c r="M276" s="35"/>
      <c r="N276" s="33">
        <f>N270-N271-N272-N274-N275</f>
        <v>2380</v>
      </c>
    </row>
    <row r="277" spans="1:14" ht="25.5" x14ac:dyDescent="0.55000000000000004">
      <c r="A277" s="1"/>
      <c r="E277" s="1"/>
      <c r="F277" s="1"/>
      <c r="G277" s="31"/>
      <c r="J277" s="31"/>
      <c r="L277" s="34" t="s">
        <v>209</v>
      </c>
      <c r="M277" s="35"/>
      <c r="N277" s="37">
        <v>2380</v>
      </c>
    </row>
    <row r="278" spans="1:14" ht="25.5" x14ac:dyDescent="0.55000000000000004">
      <c r="A278" s="1"/>
      <c r="E278" s="1"/>
      <c r="F278" s="1"/>
      <c r="G278" s="31"/>
      <c r="J278" s="31"/>
      <c r="L278" s="34" t="s">
        <v>210</v>
      </c>
      <c r="M278" s="35"/>
      <c r="N278" s="33">
        <f>+N277-N276</f>
        <v>0</v>
      </c>
    </row>
    <row r="279" spans="1:14" ht="25.5" x14ac:dyDescent="0.55000000000000004">
      <c r="E279" s="1"/>
      <c r="F279" s="1"/>
      <c r="J279" s="2"/>
      <c r="L279" s="34" t="s">
        <v>211</v>
      </c>
      <c r="M279" s="35"/>
      <c r="N279" s="33">
        <f>+N277-N276</f>
        <v>0</v>
      </c>
    </row>
    <row r="280" spans="1:14" x14ac:dyDescent="0.5">
      <c r="J280" s="2"/>
      <c r="L280" s="2"/>
    </row>
    <row r="281" spans="1:14" ht="25.5" x14ac:dyDescent="0.55000000000000004">
      <c r="J281" s="2"/>
      <c r="L281" s="73" t="s">
        <v>272</v>
      </c>
      <c r="M281" s="2" t="s">
        <v>307</v>
      </c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</sheetData>
  <autoFilter ref="A1:S279" xr:uid="{A8659A1D-7742-48A0-A8EC-0F2280F9B025}"/>
  <mergeCells count="16">
    <mergeCell ref="Q3:Q4"/>
    <mergeCell ref="R3:R4"/>
    <mergeCell ref="K269:L269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54"/>
  <sheetViews>
    <sheetView zoomScale="80" zoomScaleNormal="80" workbookViewId="0">
      <pane xSplit="10" ySplit="4" topLeftCell="K5" activePane="bottomRight" state="frozen"/>
      <selection activeCell="B253" sqref="B253"/>
      <selection pane="topRight" activeCell="B253" sqref="B253"/>
      <selection pane="bottomLeft" activeCell="B253" sqref="B253"/>
      <selection pane="bottomRight" activeCell="B253" sqref="B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2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25</v>
      </c>
      <c r="P5" s="120">
        <f>SUM(M5-O5)</f>
        <v>25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23</v>
      </c>
      <c r="F6" s="71"/>
      <c r="G6" s="46">
        <f t="shared" si="0"/>
        <v>23</v>
      </c>
      <c r="H6" s="78">
        <v>0</v>
      </c>
      <c r="I6" s="76">
        <v>0</v>
      </c>
      <c r="J6" s="46">
        <f t="shared" si="1"/>
        <v>22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>
        <v>50</v>
      </c>
      <c r="P6" s="120">
        <f t="shared" ref="P6:P80" si="3">SUM(M6-O6)</f>
        <v>50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13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0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5</v>
      </c>
      <c r="F32" s="71"/>
      <c r="G32" s="46">
        <f t="shared" si="5"/>
        <v>5</v>
      </c>
      <c r="H32" s="78">
        <v>2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1428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6</v>
      </c>
      <c r="F34" s="71"/>
      <c r="G34" s="46">
        <f t="shared" si="5"/>
        <v>6</v>
      </c>
      <c r="H34" s="78">
        <v>0</v>
      </c>
      <c r="I34" s="76">
        <v>0</v>
      </c>
      <c r="J34" s="46">
        <f t="shared" si="6"/>
        <v>6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8</v>
      </c>
      <c r="F64" s="71"/>
      <c r="G64" s="46">
        <f t="shared" si="5"/>
        <v>8</v>
      </c>
      <c r="H64" s="78">
        <v>0</v>
      </c>
      <c r="I64" s="76">
        <v>0</v>
      </c>
      <c r="J64" s="46">
        <f t="shared" si="6"/>
        <v>8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4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/>
      <c r="P65" s="120">
        <f t="shared" si="3"/>
        <v>100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10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27</v>
      </c>
      <c r="F112" s="71"/>
      <c r="G112" s="46">
        <f t="shared" si="23"/>
        <v>27</v>
      </c>
      <c r="H112" s="78">
        <v>0</v>
      </c>
      <c r="I112" s="76">
        <v>0</v>
      </c>
      <c r="J112" s="46">
        <f t="shared" si="24"/>
        <v>25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0">
        <f>SUM(M112-O112)</f>
        <v>200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7</v>
      </c>
      <c r="F125" s="71"/>
      <c r="G125" s="46">
        <f t="shared" si="23"/>
        <v>7</v>
      </c>
      <c r="H125" s="78">
        <v>0</v>
      </c>
      <c r="I125" s="76">
        <v>0</v>
      </c>
      <c r="J125" s="46">
        <f t="shared" si="24"/>
        <v>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12</v>
      </c>
      <c r="F127" s="71"/>
      <c r="G127" s="46">
        <f t="shared" si="23"/>
        <v>12</v>
      </c>
      <c r="H127" s="78">
        <v>0</v>
      </c>
      <c r="I127" s="76">
        <v>0</v>
      </c>
      <c r="J127" s="46">
        <f t="shared" si="24"/>
        <v>12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8</v>
      </c>
      <c r="F128" s="71"/>
      <c r="G128" s="46">
        <f t="shared" si="23"/>
        <v>8</v>
      </c>
      <c r="H128" s="78">
        <v>0</v>
      </c>
      <c r="I128" s="76">
        <v>0</v>
      </c>
      <c r="J128" s="46">
        <f t="shared" si="24"/>
        <v>8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6" si="34">+L177*K177</f>
        <v>0</v>
      </c>
      <c r="N177" s="17" t="s">
        <v>16</v>
      </c>
      <c r="O177" s="18"/>
      <c r="P177" s="23">
        <f t="shared" ref="P177:P266" si="35">SUM(M177-O177)</f>
        <v>0</v>
      </c>
      <c r="Q177" s="90"/>
      <c r="R177" s="43">
        <f t="shared" ref="R177:R266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2</v>
      </c>
      <c r="F178" s="71"/>
      <c r="G178" s="46">
        <f t="shared" si="30"/>
        <v>2</v>
      </c>
      <c r="H178" s="78">
        <v>0</v>
      </c>
      <c r="I178" s="76">
        <v>0</v>
      </c>
      <c r="J178" s="46">
        <f t="shared" si="31"/>
        <v>2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8</v>
      </c>
      <c r="F180" s="71"/>
      <c r="G180" s="46">
        <f t="shared" si="30"/>
        <v>8</v>
      </c>
      <c r="H180" s="78">
        <v>0</v>
      </c>
      <c r="I180" s="76">
        <v>0</v>
      </c>
      <c r="J180" s="46">
        <f t="shared" si="31"/>
        <v>5</v>
      </c>
      <c r="K180" s="72">
        <v>3</v>
      </c>
      <c r="L180" s="20">
        <v>35</v>
      </c>
      <c r="M180" s="65">
        <f t="shared" si="34"/>
        <v>105</v>
      </c>
      <c r="N180" s="17" t="s">
        <v>16</v>
      </c>
      <c r="O180" s="18">
        <v>30</v>
      </c>
      <c r="P180" s="120">
        <f t="shared" si="35"/>
        <v>75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2</v>
      </c>
      <c r="F185" s="71"/>
      <c r="G185" s="46">
        <f t="shared" si="30"/>
        <v>2</v>
      </c>
      <c r="H185" s="78">
        <v>0</v>
      </c>
      <c r="I185" s="76">
        <v>0</v>
      </c>
      <c r="J185" s="46">
        <f t="shared" si="31"/>
        <v>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7</v>
      </c>
      <c r="F193" s="71"/>
      <c r="G193" s="46">
        <f t="shared" si="30"/>
        <v>7</v>
      </c>
      <c r="H193" s="78">
        <v>0</v>
      </c>
      <c r="I193" s="76">
        <v>0</v>
      </c>
      <c r="J193" s="46">
        <f t="shared" si="31"/>
        <v>7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28</v>
      </c>
      <c r="F194" s="71"/>
      <c r="G194" s="46">
        <f t="shared" si="30"/>
        <v>28</v>
      </c>
      <c r="H194" s="78">
        <v>0</v>
      </c>
      <c r="I194" s="76">
        <v>0</v>
      </c>
      <c r="J194" s="46">
        <f t="shared" si="31"/>
        <v>27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0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137</v>
      </c>
      <c r="F205" s="71"/>
      <c r="G205" s="46">
        <f t="shared" si="30"/>
        <v>137</v>
      </c>
      <c r="H205" s="78">
        <v>0</v>
      </c>
      <c r="I205" s="76">
        <v>0</v>
      </c>
      <c r="J205" s="46">
        <f t="shared" si="31"/>
        <v>137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6</v>
      </c>
      <c r="F208" s="71"/>
      <c r="G208" s="46">
        <f t="shared" si="30"/>
        <v>6</v>
      </c>
      <c r="H208" s="78">
        <v>0</v>
      </c>
      <c r="I208" s="76">
        <v>0</v>
      </c>
      <c r="J208" s="46">
        <f t="shared" si="31"/>
        <v>4</v>
      </c>
      <c r="K208" s="72">
        <v>2</v>
      </c>
      <c r="L208" s="20">
        <v>50</v>
      </c>
      <c r="M208" s="65">
        <f t="shared" si="34"/>
        <v>100</v>
      </c>
      <c r="N208" s="17" t="s">
        <v>16</v>
      </c>
      <c r="O208" s="18">
        <v>50</v>
      </c>
      <c r="P208" s="120">
        <f t="shared" si="35"/>
        <v>50</v>
      </c>
      <c r="Q208" s="90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4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66" si="40">E231+F231</f>
        <v>0</v>
      </c>
      <c r="H231" s="78">
        <v>0</v>
      </c>
      <c r="I231" s="76">
        <v>0</v>
      </c>
      <c r="J231" s="46">
        <f t="shared" ref="J231:J266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57" si="42">E235+F235</f>
        <v>0</v>
      </c>
      <c r="H235" s="78">
        <v>0</v>
      </c>
      <c r="I235" s="76">
        <v>0</v>
      </c>
      <c r="J235" s="46">
        <f t="shared" ref="J235:J258" si="43">+G235-H235-K235-I235</f>
        <v>0</v>
      </c>
      <c r="K235" s="72"/>
      <c r="L235" s="20">
        <v>100</v>
      </c>
      <c r="M235" s="65">
        <f t="shared" ref="M235:M257" si="44">+L235*K235</f>
        <v>0</v>
      </c>
      <c r="N235" s="17" t="s">
        <v>16</v>
      </c>
      <c r="O235" s="18"/>
      <c r="P235" s="23">
        <f t="shared" ref="P235:P242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58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8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44"/>
        <v>0</v>
      </c>
      <c r="N248" s="17" t="s">
        <v>16</v>
      </c>
      <c r="O248" s="18"/>
      <c r="P248" s="23">
        <f t="shared" si="48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44"/>
        <v>0</v>
      </c>
      <c r="N249" s="17" t="s">
        <v>16</v>
      </c>
      <c r="O249" s="18"/>
      <c r="P249" s="23">
        <f t="shared" si="48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44"/>
        <v>0</v>
      </c>
      <c r="N250" s="17" t="s">
        <v>16</v>
      </c>
      <c r="O250" s="18"/>
      <c r="P250" s="23">
        <f t="shared" si="48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1427</v>
      </c>
      <c r="D251" s="10" t="s">
        <v>564</v>
      </c>
      <c r="E251" s="64">
        <f>+'12'!J251</f>
        <v>2</v>
      </c>
      <c r="F251" s="71"/>
      <c r="G251" s="46">
        <f t="shared" si="42"/>
        <v>2</v>
      </c>
      <c r="H251" s="78">
        <v>0</v>
      </c>
      <c r="I251" s="76">
        <v>0</v>
      </c>
      <c r="J251" s="46">
        <f t="shared" si="43"/>
        <v>2</v>
      </c>
      <c r="K251" s="72"/>
      <c r="L251" s="20">
        <v>80</v>
      </c>
      <c r="M251" s="65">
        <f t="shared" si="44"/>
        <v>0</v>
      </c>
      <c r="N251" s="17" t="s">
        <v>16</v>
      </c>
      <c r="O251" s="18"/>
      <c r="P251" s="23">
        <f t="shared" si="48"/>
        <v>0</v>
      </c>
      <c r="Q251" s="90"/>
      <c r="R251" s="43">
        <f t="shared" si="36"/>
        <v>0</v>
      </c>
    </row>
    <row r="252" spans="1:18" ht="25.5" x14ac:dyDescent="0.55000000000000004">
      <c r="A252" s="10"/>
      <c r="B252" s="10">
        <v>20059798</v>
      </c>
      <c r="C252" s="19" t="s">
        <v>1434</v>
      </c>
      <c r="D252" s="10" t="s">
        <v>434</v>
      </c>
      <c r="E252" s="64">
        <f>+'12'!J252</f>
        <v>14</v>
      </c>
      <c r="F252" s="71"/>
      <c r="G252" s="46">
        <f t="shared" si="42"/>
        <v>14</v>
      </c>
      <c r="H252" s="78">
        <v>0</v>
      </c>
      <c r="I252" s="76">
        <v>0</v>
      </c>
      <c r="J252" s="46">
        <f t="shared" si="43"/>
        <v>14</v>
      </c>
      <c r="K252" s="72"/>
      <c r="L252" s="20">
        <v>20</v>
      </c>
      <c r="M252" s="65">
        <f t="shared" si="44"/>
        <v>0</v>
      </c>
      <c r="N252" s="17" t="s">
        <v>1430</v>
      </c>
      <c r="O252" s="18"/>
      <c r="P252" s="23">
        <f t="shared" si="48"/>
        <v>0</v>
      </c>
      <c r="Q252" s="90"/>
      <c r="R252" s="43"/>
    </row>
    <row r="253" spans="1:18" ht="25.5" x14ac:dyDescent="0.55000000000000004">
      <c r="A253" s="10"/>
      <c r="B253" s="10"/>
      <c r="C253" s="19"/>
      <c r="D253" s="10"/>
      <c r="E253" s="64">
        <f>+'12'!J253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si="44"/>
        <v>0</v>
      </c>
      <c r="N253" s="17"/>
      <c r="O253" s="18"/>
      <c r="P253" s="23">
        <f t="shared" si="48"/>
        <v>0</v>
      </c>
      <c r="Q253" s="90"/>
      <c r="R253" s="43"/>
    </row>
    <row r="254" spans="1:18" ht="25.5" x14ac:dyDescent="0.55000000000000004">
      <c r="A254" s="10"/>
      <c r="B254" s="10"/>
      <c r="C254" s="19"/>
      <c r="D254" s="10"/>
      <c r="E254" s="64">
        <f>+'12'!J254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44"/>
        <v>0</v>
      </c>
      <c r="N254" s="17"/>
      <c r="O254" s="18"/>
      <c r="P254" s="23">
        <f t="shared" si="48"/>
        <v>0</v>
      </c>
      <c r="Q254" s="90"/>
      <c r="R254" s="43"/>
    </row>
    <row r="255" spans="1:18" ht="25.5" x14ac:dyDescent="0.55000000000000004">
      <c r="A255" s="10"/>
      <c r="B255" s="10"/>
      <c r="C255" s="19"/>
      <c r="D255" s="10"/>
      <c r="E255" s="64">
        <f>+'12'!J255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44"/>
        <v>0</v>
      </c>
      <c r="N255" s="17"/>
      <c r="O255" s="18"/>
      <c r="P255" s="23">
        <f t="shared" si="48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>
        <f>+'12'!J256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44"/>
        <v>0</v>
      </c>
      <c r="N256" s="17"/>
      <c r="O256" s="18"/>
      <c r="P256" s="23">
        <f t="shared" si="48"/>
        <v>0</v>
      </c>
      <c r="Q256" s="90"/>
      <c r="R256" s="43"/>
    </row>
    <row r="257" spans="1:19" ht="25.5" x14ac:dyDescent="0.55000000000000004">
      <c r="A257" s="10"/>
      <c r="B257" s="10"/>
      <c r="C257" s="19"/>
      <c r="D257" s="10"/>
      <c r="E257" s="64">
        <f>+'12'!J257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44"/>
        <v>0</v>
      </c>
      <c r="N257" s="17"/>
      <c r="O257" s="18"/>
      <c r="P257" s="23">
        <f t="shared" si="48"/>
        <v>0</v>
      </c>
      <c r="Q257" s="90"/>
      <c r="R257" s="43"/>
    </row>
    <row r="258" spans="1:19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>
        <f t="shared" si="43"/>
        <v>0</v>
      </c>
      <c r="K258" s="72"/>
      <c r="L258" s="20"/>
      <c r="M258" s="65"/>
      <c r="N258" s="17"/>
      <c r="O258" s="18"/>
      <c r="P258" s="23">
        <f t="shared" si="48"/>
        <v>0</v>
      </c>
      <c r="Q258" s="90"/>
      <c r="R258" s="43"/>
    </row>
    <row r="259" spans="1:19" ht="24" customHeight="1" x14ac:dyDescent="0.55000000000000004">
      <c r="A259" s="10"/>
      <c r="B259" s="10"/>
      <c r="C259" s="19"/>
      <c r="D259" s="10"/>
      <c r="E259" s="64"/>
      <c r="F259" s="71"/>
      <c r="G259" s="46">
        <f t="shared" si="40"/>
        <v>0</v>
      </c>
      <c r="H259" s="78">
        <v>0</v>
      </c>
      <c r="I259" s="76">
        <v>0</v>
      </c>
      <c r="J259" s="46">
        <f t="shared" si="41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ref="G260" si="50">E260+F260</f>
        <v>0</v>
      </c>
      <c r="H260" s="78">
        <v>0</v>
      </c>
      <c r="I260" s="76">
        <v>0</v>
      </c>
      <c r="J260" s="46">
        <f t="shared" ref="J260" si="51">+G260-H260-K260-I260</f>
        <v>0</v>
      </c>
      <c r="K260" s="72"/>
      <c r="L260" s="20"/>
      <c r="M260" s="65">
        <f t="shared" ref="M260" si="52">+L260*K260</f>
        <v>0</v>
      </c>
      <c r="N260" s="17" t="s">
        <v>16</v>
      </c>
      <c r="O260" s="18"/>
      <c r="P260" s="23">
        <f t="shared" ref="P260" si="53">SUM(M260-O260)</f>
        <v>0</v>
      </c>
      <c r="Q260" s="90"/>
      <c r="R260" s="43">
        <f t="shared" ref="R260" si="54">+K260*Q260</f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40"/>
        <v>0</v>
      </c>
      <c r="H261" s="78">
        <v>0</v>
      </c>
      <c r="I261" s="76">
        <v>0</v>
      </c>
      <c r="J261" s="46">
        <f t="shared" si="41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>
        <f t="shared" si="40"/>
        <v>0</v>
      </c>
      <c r="H262" s="78">
        <v>0</v>
      </c>
      <c r="I262" s="76">
        <v>0</v>
      </c>
      <c r="J262" s="46">
        <f t="shared" si="41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>
        <f t="shared" si="40"/>
        <v>0</v>
      </c>
      <c r="H263" s="78">
        <v>0</v>
      </c>
      <c r="I263" s="76">
        <v>0</v>
      </c>
      <c r="J263" s="46">
        <f t="shared" si="41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ref="G264" si="55">E264+F264</f>
        <v>0</v>
      </c>
      <c r="H264" s="78">
        <v>0</v>
      </c>
      <c r="I264" s="76">
        <v>0</v>
      </c>
      <c r="J264" s="46">
        <f t="shared" ref="J264" si="56">+G264-H264-K264-I264</f>
        <v>0</v>
      </c>
      <c r="K264" s="72"/>
      <c r="L264" s="20"/>
      <c r="M264" s="65">
        <f t="shared" ref="M264" si="57">+L264*K264</f>
        <v>0</v>
      </c>
      <c r="N264" s="17" t="s">
        <v>16</v>
      </c>
      <c r="O264" s="18"/>
      <c r="P264" s="23">
        <f t="shared" ref="P264" si="58">SUM(M264-O264)</f>
        <v>0</v>
      </c>
      <c r="Q264" s="90"/>
      <c r="R264" s="43">
        <f t="shared" ref="R264" si="59">+K264*Q264</f>
        <v>0</v>
      </c>
    </row>
    <row r="265" spans="1:19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40"/>
        <v>0</v>
      </c>
      <c r="H266" s="78">
        <v>0</v>
      </c>
      <c r="I266" s="76">
        <v>0</v>
      </c>
      <c r="J266" s="46">
        <f t="shared" si="41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4" customHeight="1" x14ac:dyDescent="0.55000000000000004">
      <c r="A267" s="10"/>
      <c r="B267" s="10"/>
      <c r="C267" s="19"/>
      <c r="D267" s="10"/>
      <c r="E267" s="64"/>
      <c r="F267" s="71"/>
      <c r="G267" s="46">
        <f t="shared" ref="G267" si="60">E267+F267</f>
        <v>0</v>
      </c>
      <c r="H267" s="78">
        <v>0</v>
      </c>
      <c r="I267" s="76">
        <v>0</v>
      </c>
      <c r="J267" s="46">
        <f t="shared" ref="J267" si="61">+G267-H267-K267-I267</f>
        <v>0</v>
      </c>
      <c r="K267" s="72"/>
      <c r="L267" s="20"/>
      <c r="M267" s="65">
        <f t="shared" ref="M267" si="62">+L267*K267</f>
        <v>0</v>
      </c>
      <c r="N267" s="17" t="s">
        <v>16</v>
      </c>
      <c r="O267" s="18"/>
      <c r="P267" s="23">
        <f t="shared" ref="P267" si="63">SUM(M267-O267)</f>
        <v>0</v>
      </c>
      <c r="Q267" s="90"/>
      <c r="R267" s="43">
        <f t="shared" ref="R267" si="64">+K267*Q267</f>
        <v>0</v>
      </c>
    </row>
    <row r="268" spans="1:19" ht="25.5" x14ac:dyDescent="0.55000000000000004">
      <c r="A268" s="1"/>
      <c r="E268" s="1"/>
      <c r="F268" s="1"/>
      <c r="G268" s="24"/>
      <c r="H268" s="25"/>
      <c r="I268" s="25"/>
      <c r="J268" s="24"/>
      <c r="K268" s="24"/>
      <c r="L268" s="26"/>
      <c r="M268" s="28"/>
      <c r="N268" s="27"/>
      <c r="O268" s="18">
        <v>0</v>
      </c>
      <c r="P268" s="74" t="s">
        <v>213</v>
      </c>
      <c r="Q268" s="91"/>
      <c r="R268" s="75">
        <f>SUM(R5:R267)</f>
        <v>335.86</v>
      </c>
      <c r="S268" s="75"/>
    </row>
    <row r="269" spans="1:19" ht="25.5" customHeight="1" x14ac:dyDescent="0.5">
      <c r="A269" s="1"/>
      <c r="E269" s="1"/>
      <c r="F269" s="1"/>
      <c r="G269" s="24"/>
      <c r="H269" s="25"/>
      <c r="I269" s="25"/>
      <c r="J269" s="24"/>
      <c r="K269" s="172" t="s">
        <v>212</v>
      </c>
      <c r="L269" s="173"/>
      <c r="M269" s="30">
        <f>+O268</f>
        <v>0</v>
      </c>
      <c r="N269" s="27"/>
      <c r="O269" s="29"/>
    </row>
    <row r="270" spans="1:19" ht="25.5" x14ac:dyDescent="0.55000000000000004">
      <c r="A270" s="1"/>
      <c r="E270" s="1"/>
      <c r="F270" s="1"/>
      <c r="G270" s="31"/>
      <c r="J270" s="31"/>
      <c r="K270" s="32"/>
      <c r="L270" s="95" t="s">
        <v>202</v>
      </c>
      <c r="M270" s="95"/>
      <c r="N270" s="33">
        <f>SUM(M5:M269)</f>
        <v>875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203</v>
      </c>
      <c r="M271" s="35"/>
      <c r="N271" s="36"/>
    </row>
    <row r="272" spans="1:19" ht="25.5" x14ac:dyDescent="0.55000000000000004">
      <c r="A272" s="1"/>
      <c r="E272" s="1"/>
      <c r="F272" s="1"/>
      <c r="G272" s="31"/>
      <c r="J272" s="31"/>
      <c r="L272" s="34" t="s">
        <v>204</v>
      </c>
      <c r="M272" s="35"/>
      <c r="N272" s="36">
        <f>SUM(O272:AF272)</f>
        <v>0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205</v>
      </c>
      <c r="M273" s="35"/>
      <c r="N273" s="36">
        <v>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206</v>
      </c>
      <c r="M274" s="35"/>
      <c r="N274" s="36"/>
    </row>
    <row r="275" spans="1:14" ht="25.5" x14ac:dyDescent="0.55000000000000004">
      <c r="A275" s="1"/>
      <c r="E275" s="1"/>
      <c r="F275" s="1"/>
      <c r="G275" s="31"/>
      <c r="J275" s="31"/>
      <c r="L275" s="34" t="s">
        <v>207</v>
      </c>
      <c r="M275" s="35"/>
      <c r="N275" s="37">
        <f>SUM(O5:O268)</f>
        <v>155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208</v>
      </c>
      <c r="M276" s="35"/>
      <c r="N276" s="33">
        <f>N270-N271-N272-N274-N275</f>
        <v>720</v>
      </c>
    </row>
    <row r="277" spans="1:14" ht="25.5" x14ac:dyDescent="0.55000000000000004">
      <c r="A277" s="1"/>
      <c r="E277" s="1"/>
      <c r="F277" s="1"/>
      <c r="G277" s="31"/>
      <c r="J277" s="31"/>
      <c r="L277" s="34" t="s">
        <v>209</v>
      </c>
      <c r="M277" s="35"/>
      <c r="N277" s="37">
        <v>720</v>
      </c>
    </row>
    <row r="278" spans="1:14" ht="25.5" x14ac:dyDescent="0.55000000000000004">
      <c r="A278" s="1"/>
      <c r="E278" s="1"/>
      <c r="F278" s="1"/>
      <c r="G278" s="31"/>
      <c r="J278" s="31"/>
      <c r="L278" s="34" t="s">
        <v>210</v>
      </c>
      <c r="M278" s="35"/>
      <c r="N278" s="33">
        <f>+N277-N276</f>
        <v>0</v>
      </c>
    </row>
    <row r="279" spans="1:14" ht="25.5" x14ac:dyDescent="0.55000000000000004">
      <c r="E279" s="1"/>
      <c r="F279" s="1"/>
      <c r="J279" s="2"/>
      <c r="L279" s="34" t="s">
        <v>211</v>
      </c>
      <c r="M279" s="35"/>
      <c r="N279" s="33">
        <f>+N277-N276</f>
        <v>0</v>
      </c>
    </row>
    <row r="280" spans="1:14" x14ac:dyDescent="0.5">
      <c r="J280" s="2"/>
      <c r="L280" s="2"/>
    </row>
    <row r="281" spans="1:14" ht="25.5" x14ac:dyDescent="0.55000000000000004">
      <c r="J281" s="2"/>
      <c r="L281" s="73" t="s">
        <v>272</v>
      </c>
      <c r="M281" s="2" t="s">
        <v>307</v>
      </c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</sheetData>
  <autoFilter ref="A1:S279" xr:uid="{A8659A1D-7742-48A0-A8EC-0F2280F9B025}"/>
  <mergeCells count="16">
    <mergeCell ref="Q3:Q4"/>
    <mergeCell ref="R3:R4"/>
    <mergeCell ref="K269:L269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54"/>
  <sheetViews>
    <sheetView zoomScale="80" zoomScaleNormal="80" workbookViewId="0">
      <pane xSplit="10" ySplit="4" topLeftCell="K5" activePane="bottomRight" state="frozen"/>
      <selection activeCell="B253" sqref="B253"/>
      <selection pane="topRight" activeCell="B253" sqref="B253"/>
      <selection pane="bottomLeft" activeCell="B253" sqref="B253"/>
      <selection pane="bottomRight" activeCell="B253" sqref="B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6" si="1">+G5-H5-K5-I5</f>
        <v>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22</v>
      </c>
      <c r="F6" s="71"/>
      <c r="G6" s="46">
        <f t="shared" si="0"/>
        <v>22</v>
      </c>
      <c r="H6" s="78">
        <v>0</v>
      </c>
      <c r="I6" s="76">
        <v>0</v>
      </c>
      <c r="J6" s="46">
        <f t="shared" si="1"/>
        <v>17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0">
        <f t="shared" ref="P6:P80" si="3">SUM(M6-O6)</f>
        <v>500</v>
      </c>
      <c r="Q6" s="119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>
        <v>35</v>
      </c>
      <c r="P20" s="120">
        <f t="shared" si="3"/>
        <v>30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0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>
        <v>65</v>
      </c>
      <c r="P32" s="120">
        <f t="shared" si="3"/>
        <v>195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6</v>
      </c>
      <c r="F34" s="71"/>
      <c r="G34" s="46">
        <f t="shared" si="5"/>
        <v>6</v>
      </c>
      <c r="H34" s="78">
        <v>0</v>
      </c>
      <c r="I34" s="76">
        <v>0</v>
      </c>
      <c r="J34" s="46">
        <f t="shared" si="6"/>
        <v>3</v>
      </c>
      <c r="K34" s="72">
        <v>3</v>
      </c>
      <c r="L34" s="15">
        <v>130</v>
      </c>
      <c r="M34" s="65">
        <f t="shared" si="2"/>
        <v>390</v>
      </c>
      <c r="N34" s="17" t="s">
        <v>16</v>
      </c>
      <c r="O34" s="18">
        <v>195</v>
      </c>
      <c r="P34" s="120">
        <f t="shared" si="3"/>
        <v>195</v>
      </c>
      <c r="Q34" s="90">
        <v>38.07</v>
      </c>
      <c r="R34" s="43">
        <f t="shared" si="4"/>
        <v>114.21000000000001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0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0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8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0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6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0">
        <f>SUM(M48-O48)</f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7</v>
      </c>
      <c r="K50" s="72">
        <v>1</v>
      </c>
      <c r="L50" s="15">
        <v>50</v>
      </c>
      <c r="M50" s="65">
        <f t="shared" si="2"/>
        <v>50</v>
      </c>
      <c r="N50" s="17" t="s">
        <v>1429</v>
      </c>
      <c r="O50" s="18">
        <v>50</v>
      </c>
      <c r="P50" s="23">
        <f t="shared" si="3"/>
        <v>0</v>
      </c>
      <c r="Q50" s="119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0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0">
        <f>SUM(M53-O53)</f>
        <v>100</v>
      </c>
      <c r="Q53" s="119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8</v>
      </c>
      <c r="F64" s="71"/>
      <c r="G64" s="46">
        <f t="shared" si="5"/>
        <v>8</v>
      </c>
      <c r="H64" s="78">
        <v>0</v>
      </c>
      <c r="I64" s="76">
        <v>0</v>
      </c>
      <c r="J64" s="46">
        <f t="shared" si="6"/>
        <v>4</v>
      </c>
      <c r="K64" s="72">
        <v>4</v>
      </c>
      <c r="L64" s="15">
        <v>50</v>
      </c>
      <c r="M64" s="65">
        <f t="shared" si="2"/>
        <v>200</v>
      </c>
      <c r="N64" s="17" t="s">
        <v>16</v>
      </c>
      <c r="O64" s="18">
        <v>100</v>
      </c>
      <c r="P64" s="120">
        <f t="shared" si="3"/>
        <v>100</v>
      </c>
      <c r="Q64" s="90">
        <v>23.69</v>
      </c>
      <c r="R64" s="43">
        <f t="shared" si="4"/>
        <v>94.76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1</v>
      </c>
      <c r="K66" s="72">
        <v>3</v>
      </c>
      <c r="L66" s="15">
        <v>50</v>
      </c>
      <c r="M66" s="65">
        <f t="shared" si="2"/>
        <v>150</v>
      </c>
      <c r="N66" s="17" t="s">
        <v>16</v>
      </c>
      <c r="O66" s="18">
        <v>75</v>
      </c>
      <c r="P66" s="120">
        <f t="shared" si="3"/>
        <v>75</v>
      </c>
      <c r="Q66" s="90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2</v>
      </c>
      <c r="K74" s="72">
        <v>4</v>
      </c>
      <c r="L74" s="21">
        <v>50</v>
      </c>
      <c r="M74" s="65">
        <f t="shared" si="2"/>
        <v>200</v>
      </c>
      <c r="N74" s="17" t="s">
        <v>16</v>
      </c>
      <c r="O74" s="18">
        <v>100</v>
      </c>
      <c r="P74" s="120">
        <f t="shared" si="3"/>
        <v>100</v>
      </c>
      <c r="Q74" s="90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9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0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25</v>
      </c>
      <c r="F112" s="71"/>
      <c r="G112" s="46">
        <f t="shared" si="23"/>
        <v>25</v>
      </c>
      <c r="H112" s="78">
        <v>0</v>
      </c>
      <c r="I112" s="76">
        <v>0</v>
      </c>
      <c r="J112" s="46">
        <f t="shared" si="24"/>
        <v>23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0">
        <f>SUM(M112-O112)</f>
        <v>200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7</v>
      </c>
      <c r="F125" s="71"/>
      <c r="G125" s="46">
        <f t="shared" si="23"/>
        <v>7</v>
      </c>
      <c r="H125" s="78">
        <v>0</v>
      </c>
      <c r="I125" s="76">
        <v>0</v>
      </c>
      <c r="J125" s="46">
        <f t="shared" si="24"/>
        <v>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12</v>
      </c>
      <c r="F127" s="71"/>
      <c r="G127" s="46">
        <f t="shared" si="23"/>
        <v>12</v>
      </c>
      <c r="H127" s="78">
        <v>0</v>
      </c>
      <c r="I127" s="76">
        <v>0</v>
      </c>
      <c r="J127" s="46">
        <f t="shared" si="24"/>
        <v>12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8</v>
      </c>
      <c r="F128" s="71"/>
      <c r="G128" s="46">
        <f t="shared" si="23"/>
        <v>8</v>
      </c>
      <c r="H128" s="78">
        <v>0</v>
      </c>
      <c r="I128" s="76">
        <v>0</v>
      </c>
      <c r="J128" s="46">
        <f t="shared" si="24"/>
        <v>8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6" si="34">+L177*K177</f>
        <v>0</v>
      </c>
      <c r="N177" s="17" t="s">
        <v>16</v>
      </c>
      <c r="O177" s="18"/>
      <c r="P177" s="23">
        <f t="shared" ref="P177:P266" si="35">SUM(M177-O177)</f>
        <v>0</v>
      </c>
      <c r="Q177" s="90"/>
      <c r="R177" s="43">
        <f t="shared" ref="R177:R266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2</v>
      </c>
      <c r="F178" s="71"/>
      <c r="G178" s="46">
        <f t="shared" si="30"/>
        <v>2</v>
      </c>
      <c r="H178" s="78">
        <v>0</v>
      </c>
      <c r="I178" s="76">
        <v>0</v>
      </c>
      <c r="J178" s="46">
        <f t="shared" si="31"/>
        <v>0</v>
      </c>
      <c r="K178" s="72">
        <v>2</v>
      </c>
      <c r="L178" s="20">
        <v>55</v>
      </c>
      <c r="M178" s="65">
        <f t="shared" si="34"/>
        <v>110</v>
      </c>
      <c r="N178" s="17" t="s">
        <v>16</v>
      </c>
      <c r="O178" s="18"/>
      <c r="P178" s="120">
        <f t="shared" si="35"/>
        <v>110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2</v>
      </c>
      <c r="F185" s="71"/>
      <c r="G185" s="46">
        <f t="shared" si="30"/>
        <v>2</v>
      </c>
      <c r="H185" s="78">
        <v>0</v>
      </c>
      <c r="I185" s="76">
        <v>0</v>
      </c>
      <c r="J185" s="46">
        <f t="shared" si="31"/>
        <v>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7</v>
      </c>
      <c r="F193" s="71"/>
      <c r="G193" s="46">
        <f t="shared" si="30"/>
        <v>7</v>
      </c>
      <c r="H193" s="78">
        <v>0</v>
      </c>
      <c r="I193" s="76">
        <v>0</v>
      </c>
      <c r="J193" s="46">
        <f t="shared" si="31"/>
        <v>5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0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27</v>
      </c>
      <c r="F194" s="71"/>
      <c r="G194" s="46">
        <f t="shared" si="30"/>
        <v>27</v>
      </c>
      <c r="H194" s="78">
        <v>0</v>
      </c>
      <c r="I194" s="76">
        <v>0</v>
      </c>
      <c r="J194" s="46">
        <f t="shared" si="31"/>
        <v>26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0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137</v>
      </c>
      <c r="F205" s="71"/>
      <c r="G205" s="46">
        <f t="shared" si="30"/>
        <v>137</v>
      </c>
      <c r="H205" s="78">
        <v>0</v>
      </c>
      <c r="I205" s="76">
        <v>0</v>
      </c>
      <c r="J205" s="46">
        <f t="shared" si="31"/>
        <v>137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0</v>
      </c>
      <c r="K208" s="72">
        <v>4</v>
      </c>
      <c r="L208" s="20">
        <v>50</v>
      </c>
      <c r="M208" s="65">
        <f t="shared" si="34"/>
        <v>200</v>
      </c>
      <c r="N208" s="17" t="s">
        <v>16</v>
      </c>
      <c r="O208" s="18">
        <v>100</v>
      </c>
      <c r="P208" s="120">
        <f t="shared" si="35"/>
        <v>100</v>
      </c>
      <c r="Q208" s="90">
        <v>33</v>
      </c>
      <c r="R208" s="43">
        <f t="shared" si="36"/>
        <v>132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4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66" si="40">E231+F231</f>
        <v>0</v>
      </c>
      <c r="H231" s="78">
        <v>0</v>
      </c>
      <c r="I231" s="76">
        <v>0</v>
      </c>
      <c r="J231" s="46">
        <f t="shared" ref="J231:J266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2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1427</v>
      </c>
      <c r="D251" s="10" t="s">
        <v>564</v>
      </c>
      <c r="E251" s="64">
        <f>+'13'!J251</f>
        <v>2</v>
      </c>
      <c r="F251" s="71"/>
      <c r="G251" s="46">
        <f t="shared" si="42"/>
        <v>2</v>
      </c>
      <c r="H251" s="78">
        <v>0</v>
      </c>
      <c r="I251" s="76">
        <v>0</v>
      </c>
      <c r="J251" s="46">
        <f t="shared" si="50"/>
        <v>2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/>
      <c r="B252" s="10">
        <v>20059798</v>
      </c>
      <c r="C252" s="19" t="s">
        <v>1434</v>
      </c>
      <c r="D252" s="10" t="s">
        <v>434</v>
      </c>
      <c r="E252" s="64">
        <f>+'13'!J252</f>
        <v>14</v>
      </c>
      <c r="F252" s="71"/>
      <c r="G252" s="46">
        <f t="shared" si="42"/>
        <v>14</v>
      </c>
      <c r="H252" s="78">
        <v>0</v>
      </c>
      <c r="I252" s="76">
        <v>0</v>
      </c>
      <c r="J252" s="46">
        <f t="shared" si="50"/>
        <v>13</v>
      </c>
      <c r="K252" s="72">
        <v>1</v>
      </c>
      <c r="L252" s="20">
        <v>20</v>
      </c>
      <c r="M252" s="65">
        <f t="shared" si="34"/>
        <v>20</v>
      </c>
      <c r="N252" s="17" t="s">
        <v>1430</v>
      </c>
      <c r="O252" s="18"/>
      <c r="P252" s="120">
        <f t="shared" si="35"/>
        <v>20</v>
      </c>
      <c r="Q252" s="90"/>
      <c r="R252" s="43">
        <f t="shared" si="36"/>
        <v>0</v>
      </c>
    </row>
    <row r="253" spans="1:18" ht="24" customHeight="1" x14ac:dyDescent="0.55000000000000004">
      <c r="A253" s="10"/>
      <c r="B253" s="10"/>
      <c r="C253" s="19"/>
      <c r="D253" s="10"/>
      <c r="E253" s="64">
        <f>+'13'!J253</f>
        <v>0</v>
      </c>
      <c r="F253" s="71"/>
      <c r="G253" s="46"/>
      <c r="H253" s="78"/>
      <c r="I253" s="76"/>
      <c r="J253" s="46"/>
      <c r="K253" s="72"/>
      <c r="L253" s="20"/>
      <c r="M253" s="65"/>
      <c r="N253" s="17"/>
      <c r="O253" s="18"/>
      <c r="P253" s="23"/>
      <c r="Q253" s="90"/>
      <c r="R253" s="43"/>
    </row>
    <row r="254" spans="1:18" ht="24" customHeight="1" x14ac:dyDescent="0.55000000000000004">
      <c r="A254" s="10"/>
      <c r="B254" s="10"/>
      <c r="C254" s="19"/>
      <c r="D254" s="10"/>
      <c r="E254" s="64">
        <f>+'13'!J254</f>
        <v>0</v>
      </c>
      <c r="F254" s="71"/>
      <c r="G254" s="46"/>
      <c r="H254" s="78"/>
      <c r="I254" s="76"/>
      <c r="J254" s="46"/>
      <c r="K254" s="72"/>
      <c r="L254" s="20"/>
      <c r="M254" s="65"/>
      <c r="N254" s="17"/>
      <c r="O254" s="18"/>
      <c r="P254" s="23"/>
      <c r="Q254" s="90"/>
      <c r="R254" s="43"/>
    </row>
    <row r="255" spans="1:18" ht="24" customHeight="1" x14ac:dyDescent="0.55000000000000004">
      <c r="A255" s="10"/>
      <c r="B255" s="10"/>
      <c r="C255" s="19"/>
      <c r="D255" s="10"/>
      <c r="E255" s="64"/>
      <c r="F255" s="71"/>
      <c r="G255" s="46"/>
      <c r="H255" s="78"/>
      <c r="I255" s="76"/>
      <c r="J255" s="46"/>
      <c r="K255" s="72"/>
      <c r="L255" s="20"/>
      <c r="M255" s="65"/>
      <c r="N255" s="17"/>
      <c r="O255" s="18"/>
      <c r="P255" s="23"/>
      <c r="Q255" s="90"/>
      <c r="R255" s="43"/>
    </row>
    <row r="256" spans="1:18" ht="24" customHeight="1" x14ac:dyDescent="0.55000000000000004">
      <c r="A256" s="10"/>
      <c r="B256" s="10"/>
      <c r="C256" s="19"/>
      <c r="D256" s="10"/>
      <c r="E256" s="64"/>
      <c r="F256" s="71"/>
      <c r="G256" s="46"/>
      <c r="H256" s="78"/>
      <c r="I256" s="76"/>
      <c r="J256" s="46"/>
      <c r="K256" s="72"/>
      <c r="L256" s="20"/>
      <c r="M256" s="65"/>
      <c r="N256" s="17"/>
      <c r="O256" s="18"/>
      <c r="P256" s="23"/>
      <c r="Q256" s="90"/>
      <c r="R256" s="43"/>
    </row>
    <row r="257" spans="1:19" ht="24" customHeight="1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19" ht="24" customHeight="1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9" ht="25.5" x14ac:dyDescent="0.55000000000000004">
      <c r="A259" s="10"/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si="40"/>
        <v>0</v>
      </c>
      <c r="H260" s="78">
        <v>0</v>
      </c>
      <c r="I260" s="76">
        <v>0</v>
      </c>
      <c r="J260" s="46">
        <f t="shared" si="41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40"/>
        <v>0</v>
      </c>
      <c r="H261" s="78">
        <v>0</v>
      </c>
      <c r="I261" s="76">
        <v>0</v>
      </c>
      <c r="J261" s="46">
        <f t="shared" si="41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>
        <f t="shared" si="40"/>
        <v>0</v>
      </c>
      <c r="H262" s="78">
        <v>0</v>
      </c>
      <c r="I262" s="76">
        <v>0</v>
      </c>
      <c r="J262" s="46">
        <f t="shared" si="41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>
        <f t="shared" ref="G263" si="56">E263+F263</f>
        <v>0</v>
      </c>
      <c r="H263" s="78">
        <v>0</v>
      </c>
      <c r="I263" s="76">
        <v>0</v>
      </c>
      <c r="J263" s="46">
        <f t="shared" ref="J263" si="57">+G263-H263-K263-I263</f>
        <v>0</v>
      </c>
      <c r="K263" s="72"/>
      <c r="L263" s="20"/>
      <c r="M263" s="65">
        <f t="shared" ref="M263" si="58">+L263*K263</f>
        <v>0</v>
      </c>
      <c r="N263" s="17" t="s">
        <v>16</v>
      </c>
      <c r="O263" s="18"/>
      <c r="P263" s="23">
        <f t="shared" ref="P263" si="59">SUM(M263-O263)</f>
        <v>0</v>
      </c>
      <c r="Q263" s="90"/>
      <c r="R263" s="43">
        <f t="shared" ref="R263" si="60">+K263*Q263</f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9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40"/>
        <v>0</v>
      </c>
      <c r="H266" s="78">
        <v>0</v>
      </c>
      <c r="I266" s="76">
        <v>0</v>
      </c>
      <c r="J266" s="46">
        <f t="shared" si="41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4" customHeight="1" x14ac:dyDescent="0.55000000000000004">
      <c r="A267" s="10"/>
      <c r="B267" s="10"/>
      <c r="C267" s="19"/>
      <c r="D267" s="10"/>
      <c r="E267" s="64"/>
      <c r="F267" s="71"/>
      <c r="G267" s="46">
        <f t="shared" ref="G267" si="61">E267+F267</f>
        <v>0</v>
      </c>
      <c r="H267" s="78">
        <v>0</v>
      </c>
      <c r="I267" s="76">
        <v>0</v>
      </c>
      <c r="J267" s="46">
        <f t="shared" ref="J267" si="62">+G267-H267-K267-I267</f>
        <v>0</v>
      </c>
      <c r="K267" s="72"/>
      <c r="L267" s="20"/>
      <c r="M267" s="65">
        <f t="shared" ref="M267" si="63">+L267*K267</f>
        <v>0</v>
      </c>
      <c r="N267" s="17" t="s">
        <v>16</v>
      </c>
      <c r="O267" s="18"/>
      <c r="P267" s="23">
        <f t="shared" ref="P267" si="64">SUM(M267-O267)</f>
        <v>0</v>
      </c>
      <c r="Q267" s="90"/>
      <c r="R267" s="43">
        <f t="shared" ref="R267" si="65">+K267*Q267</f>
        <v>0</v>
      </c>
    </row>
    <row r="268" spans="1:19" ht="25.5" x14ac:dyDescent="0.55000000000000004">
      <c r="A268" s="1"/>
      <c r="E268" s="1"/>
      <c r="F268" s="1"/>
      <c r="G268" s="24"/>
      <c r="H268" s="25"/>
      <c r="I268" s="25"/>
      <c r="J268" s="24"/>
      <c r="K268" s="24"/>
      <c r="L268" s="26"/>
      <c r="M268" s="28"/>
      <c r="N268" s="27"/>
      <c r="O268" s="18">
        <v>0</v>
      </c>
      <c r="P268" s="74" t="s">
        <v>213</v>
      </c>
      <c r="Q268" s="91"/>
      <c r="R268" s="75">
        <f>SUM(R5:R267)</f>
        <v>1190.5800000000002</v>
      </c>
      <c r="S268" s="75"/>
    </row>
    <row r="269" spans="1:19" ht="25.5" customHeight="1" x14ac:dyDescent="0.5">
      <c r="A269" s="1"/>
      <c r="E269" s="1"/>
      <c r="F269" s="1"/>
      <c r="G269" s="24"/>
      <c r="H269" s="25"/>
      <c r="I269" s="25"/>
      <c r="J269" s="24"/>
      <c r="K269" s="172" t="s">
        <v>212</v>
      </c>
      <c r="L269" s="173"/>
      <c r="M269" s="30">
        <f>+O268</f>
        <v>0</v>
      </c>
      <c r="N269" s="27"/>
      <c r="O269" s="29"/>
    </row>
    <row r="270" spans="1:19" ht="25.5" x14ac:dyDescent="0.55000000000000004">
      <c r="A270" s="1"/>
      <c r="E270" s="1"/>
      <c r="F270" s="1"/>
      <c r="G270" s="31"/>
      <c r="J270" s="31"/>
      <c r="K270" s="32"/>
      <c r="L270" s="95" t="s">
        <v>202</v>
      </c>
      <c r="M270" s="95"/>
      <c r="N270" s="33">
        <f>SUM(M5:M269)</f>
        <v>3035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203</v>
      </c>
      <c r="M271" s="35"/>
      <c r="N271" s="36"/>
    </row>
    <row r="272" spans="1:19" ht="25.5" x14ac:dyDescent="0.55000000000000004">
      <c r="A272" s="1"/>
      <c r="E272" s="1"/>
      <c r="F272" s="1"/>
      <c r="G272" s="31"/>
      <c r="J272" s="31"/>
      <c r="L272" s="34" t="s">
        <v>204</v>
      </c>
      <c r="M272" s="35"/>
      <c r="N272" s="36">
        <f>SUM(O272:AF272)</f>
        <v>0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205</v>
      </c>
      <c r="M273" s="35"/>
      <c r="N273" s="36">
        <v>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206</v>
      </c>
      <c r="M274" s="35"/>
      <c r="N274" s="36"/>
    </row>
    <row r="275" spans="1:14" ht="25.5" x14ac:dyDescent="0.55000000000000004">
      <c r="A275" s="1"/>
      <c r="E275" s="1"/>
      <c r="F275" s="1"/>
      <c r="G275" s="31"/>
      <c r="J275" s="31"/>
      <c r="L275" s="34" t="s">
        <v>207</v>
      </c>
      <c r="M275" s="35"/>
      <c r="N275" s="37">
        <f>SUM(O5:O268)</f>
        <v>770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208</v>
      </c>
      <c r="M276" s="35"/>
      <c r="N276" s="33">
        <f>N270-N271-N272-N274-N275</f>
        <v>2265</v>
      </c>
    </row>
    <row r="277" spans="1:14" ht="25.5" x14ac:dyDescent="0.55000000000000004">
      <c r="A277" s="1"/>
      <c r="E277" s="1"/>
      <c r="F277" s="1"/>
      <c r="G277" s="31"/>
      <c r="J277" s="31"/>
      <c r="L277" s="34" t="s">
        <v>209</v>
      </c>
      <c r="M277" s="35"/>
      <c r="N277" s="37">
        <v>2265</v>
      </c>
    </row>
    <row r="278" spans="1:14" ht="25.5" x14ac:dyDescent="0.55000000000000004">
      <c r="A278" s="1"/>
      <c r="E278" s="1"/>
      <c r="F278" s="1"/>
      <c r="G278" s="31"/>
      <c r="J278" s="31"/>
      <c r="L278" s="34" t="s">
        <v>210</v>
      </c>
      <c r="M278" s="35"/>
      <c r="N278" s="33">
        <f>+N277-N276</f>
        <v>0</v>
      </c>
    </row>
    <row r="279" spans="1:14" ht="25.5" x14ac:dyDescent="0.55000000000000004">
      <c r="E279" s="1"/>
      <c r="F279" s="1"/>
      <c r="J279" s="2"/>
      <c r="L279" s="34" t="s">
        <v>211</v>
      </c>
      <c r="M279" s="35"/>
      <c r="N279" s="33">
        <f>+N277-N276</f>
        <v>0</v>
      </c>
    </row>
    <row r="280" spans="1:14" x14ac:dyDescent="0.5">
      <c r="J280" s="2"/>
      <c r="L280" s="2"/>
    </row>
    <row r="281" spans="1:14" ht="25.5" x14ac:dyDescent="0.55000000000000004">
      <c r="J281" s="2"/>
      <c r="L281" s="73" t="s">
        <v>272</v>
      </c>
      <c r="M281" s="2" t="s">
        <v>307</v>
      </c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</sheetData>
  <autoFilter ref="A1:S279" xr:uid="{A8659A1D-7742-48A0-A8EC-0F2280F9B025}"/>
  <mergeCells count="16">
    <mergeCell ref="Q3:Q4"/>
    <mergeCell ref="R3:R4"/>
    <mergeCell ref="K269:L269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54"/>
  <sheetViews>
    <sheetView zoomScale="80" zoomScaleNormal="80" workbookViewId="0">
      <pane xSplit="10" ySplit="4" topLeftCell="K5" activePane="bottomRight" state="frozen"/>
      <selection activeCell="B253" sqref="B253"/>
      <selection pane="topRight" activeCell="B253" sqref="B253"/>
      <selection pane="bottomLeft" activeCell="B253" sqref="B253"/>
      <selection pane="bottomRight" activeCell="B253" sqref="B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6" si="1">+G5-H5-K5-I5</f>
        <v>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17</v>
      </c>
      <c r="F6" s="71"/>
      <c r="G6" s="46">
        <f t="shared" si="0"/>
        <v>17</v>
      </c>
      <c r="H6" s="78">
        <v>0</v>
      </c>
      <c r="I6" s="76">
        <v>0</v>
      </c>
      <c r="J6" s="46">
        <f t="shared" si="1"/>
        <v>17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12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3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0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65</v>
      </c>
      <c r="P32" s="120">
        <f>SUM(M32-O32)</f>
        <v>65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1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>
        <v>130</v>
      </c>
      <c r="P34" s="120">
        <f t="shared" si="3"/>
        <v>130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0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0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0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3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25</v>
      </c>
      <c r="P64" s="120">
        <f t="shared" si="3"/>
        <v>25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3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0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0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4</v>
      </c>
      <c r="K77" s="72">
        <v>5</v>
      </c>
      <c r="L77" s="21">
        <v>50</v>
      </c>
      <c r="M77" s="65">
        <f t="shared" si="2"/>
        <v>250</v>
      </c>
      <c r="N77" s="17" t="s">
        <v>16</v>
      </c>
      <c r="O77" s="18">
        <v>125</v>
      </c>
      <c r="P77" s="120">
        <f t="shared" si="3"/>
        <v>125</v>
      </c>
      <c r="Q77" s="90">
        <v>25.15</v>
      </c>
      <c r="R77" s="43">
        <f t="shared" si="4"/>
        <v>125.75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23</v>
      </c>
      <c r="F112" s="71"/>
      <c r="G112" s="46">
        <f t="shared" si="23"/>
        <v>23</v>
      </c>
      <c r="H112" s="78">
        <v>0</v>
      </c>
      <c r="I112" s="76">
        <v>0</v>
      </c>
      <c r="J112" s="46">
        <f t="shared" si="24"/>
        <v>21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>
        <v>100</v>
      </c>
      <c r="P112" s="120">
        <f>SUM(M112-O112)</f>
        <v>100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7</v>
      </c>
      <c r="F125" s="71"/>
      <c r="G125" s="46">
        <f t="shared" si="23"/>
        <v>7</v>
      </c>
      <c r="H125" s="78">
        <v>0</v>
      </c>
      <c r="I125" s="76">
        <v>0</v>
      </c>
      <c r="J125" s="46">
        <f t="shared" si="24"/>
        <v>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12</v>
      </c>
      <c r="F127" s="71"/>
      <c r="G127" s="46">
        <f t="shared" si="23"/>
        <v>12</v>
      </c>
      <c r="H127" s="78">
        <v>0</v>
      </c>
      <c r="I127" s="76">
        <v>0</v>
      </c>
      <c r="J127" s="46">
        <f t="shared" si="24"/>
        <v>12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8</v>
      </c>
      <c r="F128" s="71"/>
      <c r="G128" s="46">
        <f t="shared" si="23"/>
        <v>8</v>
      </c>
      <c r="H128" s="78">
        <v>0</v>
      </c>
      <c r="I128" s="76">
        <v>0</v>
      </c>
      <c r="J128" s="46">
        <f t="shared" si="24"/>
        <v>8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2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50</v>
      </c>
      <c r="P133" s="120">
        <f t="shared" si="8"/>
        <v>50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7" si="34">+L177*K177</f>
        <v>0</v>
      </c>
      <c r="N177" s="17" t="s">
        <v>16</v>
      </c>
      <c r="O177" s="18"/>
      <c r="P177" s="23">
        <f t="shared" ref="P177:P267" si="35">SUM(M177-O177)</f>
        <v>0</v>
      </c>
      <c r="Q177" s="90"/>
      <c r="R177" s="43">
        <f t="shared" ref="R177:R267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4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0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2</v>
      </c>
      <c r="F185" s="71"/>
      <c r="G185" s="46">
        <f t="shared" si="30"/>
        <v>2</v>
      </c>
      <c r="H185" s="78">
        <v>0</v>
      </c>
      <c r="I185" s="76">
        <v>0</v>
      </c>
      <c r="J185" s="46">
        <f t="shared" si="31"/>
        <v>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26</v>
      </c>
      <c r="F194" s="71"/>
      <c r="G194" s="46">
        <f t="shared" si="30"/>
        <v>26</v>
      </c>
      <c r="H194" s="78">
        <v>0</v>
      </c>
      <c r="I194" s="76">
        <v>0</v>
      </c>
      <c r="J194" s="46">
        <f t="shared" si="31"/>
        <v>26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137</v>
      </c>
      <c r="F205" s="71"/>
      <c r="G205" s="46">
        <f t="shared" si="30"/>
        <v>137</v>
      </c>
      <c r="H205" s="78">
        <v>0</v>
      </c>
      <c r="I205" s="76">
        <v>0</v>
      </c>
      <c r="J205" s="46">
        <f t="shared" si="31"/>
        <v>137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4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67" si="40">E231+F231</f>
        <v>0</v>
      </c>
      <c r="H231" s="78">
        <v>0</v>
      </c>
      <c r="I231" s="76">
        <v>0</v>
      </c>
      <c r="J231" s="46">
        <f t="shared" ref="J231:J267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2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1427</v>
      </c>
      <c r="D251" s="10" t="s">
        <v>564</v>
      </c>
      <c r="E251" s="64">
        <f>+'14'!J251</f>
        <v>2</v>
      </c>
      <c r="F251" s="71"/>
      <c r="G251" s="46">
        <f t="shared" si="42"/>
        <v>2</v>
      </c>
      <c r="H251" s="78">
        <v>0</v>
      </c>
      <c r="I251" s="76">
        <v>0</v>
      </c>
      <c r="J251" s="46">
        <f t="shared" si="50"/>
        <v>2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5.5" x14ac:dyDescent="0.55000000000000004">
      <c r="A252" s="10"/>
      <c r="B252" s="10">
        <v>20059798</v>
      </c>
      <c r="C252" s="19" t="s">
        <v>1434</v>
      </c>
      <c r="D252" s="10" t="s">
        <v>434</v>
      </c>
      <c r="E252" s="64">
        <f>+'14'!J252</f>
        <v>13</v>
      </c>
      <c r="F252" s="71"/>
      <c r="G252" s="46">
        <f t="shared" si="42"/>
        <v>13</v>
      </c>
      <c r="H252" s="78">
        <v>0</v>
      </c>
      <c r="I252" s="76">
        <v>0</v>
      </c>
      <c r="J252" s="46">
        <f t="shared" si="50"/>
        <v>13</v>
      </c>
      <c r="K252" s="72"/>
      <c r="L252" s="20">
        <v>20</v>
      </c>
      <c r="M252" s="65">
        <f t="shared" si="34"/>
        <v>0</v>
      </c>
      <c r="N252" s="17" t="s">
        <v>1430</v>
      </c>
      <c r="O252" s="18"/>
      <c r="P252" s="23"/>
      <c r="Q252" s="90"/>
      <c r="R252" s="43"/>
    </row>
    <row r="253" spans="1:18" ht="25.5" x14ac:dyDescent="0.55000000000000004">
      <c r="A253" s="10"/>
      <c r="B253" s="10"/>
      <c r="C253" s="19"/>
      <c r="D253" s="10"/>
      <c r="E253" s="64">
        <f>+'14'!J253</f>
        <v>0</v>
      </c>
      <c r="F253" s="71"/>
      <c r="G253" s="46"/>
      <c r="H253" s="78"/>
      <c r="I253" s="76"/>
      <c r="J253" s="46"/>
      <c r="K253" s="72"/>
      <c r="L253" s="20"/>
      <c r="M253" s="65"/>
      <c r="N253" s="17"/>
      <c r="O253" s="18"/>
      <c r="P253" s="23"/>
      <c r="Q253" s="90"/>
      <c r="R253" s="43"/>
    </row>
    <row r="254" spans="1:18" ht="25.5" x14ac:dyDescent="0.55000000000000004">
      <c r="A254" s="10"/>
      <c r="B254" s="10"/>
      <c r="C254" s="19"/>
      <c r="D254" s="10"/>
      <c r="E254" s="64">
        <f>+'14'!J254</f>
        <v>0</v>
      </c>
      <c r="F254" s="71"/>
      <c r="G254" s="46"/>
      <c r="H254" s="78"/>
      <c r="I254" s="76"/>
      <c r="J254" s="46"/>
      <c r="K254" s="72"/>
      <c r="L254" s="20"/>
      <c r="M254" s="65"/>
      <c r="N254" s="17"/>
      <c r="O254" s="18"/>
      <c r="P254" s="23"/>
      <c r="Q254" s="90"/>
      <c r="R254" s="43"/>
    </row>
    <row r="255" spans="1:18" ht="25.5" x14ac:dyDescent="0.55000000000000004">
      <c r="A255" s="10"/>
      <c r="B255" s="10"/>
      <c r="C255" s="19"/>
      <c r="D255" s="10"/>
      <c r="E255" s="64"/>
      <c r="F255" s="71"/>
      <c r="G255" s="46"/>
      <c r="H255" s="78"/>
      <c r="I255" s="76"/>
      <c r="J255" s="46"/>
      <c r="K255" s="72"/>
      <c r="L255" s="20"/>
      <c r="M255" s="65"/>
      <c r="N255" s="17"/>
      <c r="O255" s="18"/>
      <c r="P255" s="23"/>
      <c r="Q255" s="90"/>
      <c r="R255" s="43"/>
    </row>
    <row r="256" spans="1:18" ht="25.5" x14ac:dyDescent="0.55000000000000004">
      <c r="A256" s="10"/>
      <c r="B256" s="10"/>
      <c r="C256" s="19"/>
      <c r="D256" s="10"/>
      <c r="E256" s="64"/>
      <c r="F256" s="71"/>
      <c r="G256" s="46"/>
      <c r="H256" s="78"/>
      <c r="I256" s="76"/>
      <c r="J256" s="46"/>
      <c r="K256" s="72"/>
      <c r="L256" s="20"/>
      <c r="M256" s="65"/>
      <c r="N256" s="17"/>
      <c r="O256" s="18"/>
      <c r="P256" s="23"/>
      <c r="Q256" s="90"/>
      <c r="R256" s="43"/>
    </row>
    <row r="257" spans="1:19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19" ht="24" customHeight="1" x14ac:dyDescent="0.55000000000000004">
      <c r="A258" s="10"/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si="40"/>
        <v>0</v>
      </c>
      <c r="H260" s="78">
        <v>0</v>
      </c>
      <c r="I260" s="76">
        <v>0</v>
      </c>
      <c r="J260" s="46">
        <f t="shared" si="41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40"/>
        <v>0</v>
      </c>
      <c r="H261" s="78">
        <v>0</v>
      </c>
      <c r="I261" s="76">
        <v>0</v>
      </c>
      <c r="J261" s="46">
        <f t="shared" si="41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9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9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9" ht="25.5" x14ac:dyDescent="0.55000000000000004">
      <c r="A265" s="10"/>
      <c r="B265" s="10"/>
      <c r="C265" s="19"/>
      <c r="D265" s="10"/>
      <c r="E265" s="64"/>
      <c r="F265" s="71"/>
      <c r="G265" s="46">
        <f t="shared" si="40"/>
        <v>0</v>
      </c>
      <c r="H265" s="78">
        <v>0</v>
      </c>
      <c r="I265" s="76">
        <v>0</v>
      </c>
      <c r="J265" s="46">
        <f t="shared" si="41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ref="G266" si="56">E266+F266</f>
        <v>0</v>
      </c>
      <c r="H266" s="78">
        <v>0</v>
      </c>
      <c r="I266" s="76">
        <v>0</v>
      </c>
      <c r="J266" s="46">
        <f t="shared" ref="J266" si="57">+G266-H266-K266-I266</f>
        <v>0</v>
      </c>
      <c r="K266" s="72"/>
      <c r="L266" s="20"/>
      <c r="M266" s="65">
        <f t="shared" ref="M266" si="58">+L266*K266</f>
        <v>0</v>
      </c>
      <c r="N266" s="17" t="s">
        <v>16</v>
      </c>
      <c r="O266" s="18"/>
      <c r="P266" s="23">
        <f t="shared" ref="P266" si="59">SUM(M266-O266)</f>
        <v>0</v>
      </c>
      <c r="Q266" s="90"/>
      <c r="R266" s="43">
        <f t="shared" ref="R266" si="60">+K266*Q266</f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40"/>
        <v>0</v>
      </c>
      <c r="H267" s="78">
        <v>0</v>
      </c>
      <c r="I267" s="76">
        <v>0</v>
      </c>
      <c r="J267" s="46">
        <f t="shared" si="41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5.5" x14ac:dyDescent="0.55000000000000004">
      <c r="A268" s="1"/>
      <c r="E268" s="1"/>
      <c r="F268" s="1"/>
      <c r="G268" s="24"/>
      <c r="H268" s="25"/>
      <c r="I268" s="25"/>
      <c r="J268" s="24"/>
      <c r="K268" s="24"/>
      <c r="L268" s="26"/>
      <c r="M268" s="28"/>
      <c r="N268" s="27"/>
      <c r="O268" s="18">
        <v>0</v>
      </c>
      <c r="P268" s="74" t="s">
        <v>213</v>
      </c>
      <c r="Q268" s="91"/>
      <c r="R268" s="75">
        <f>SUM(R5:R267)</f>
        <v>551.20000000000005</v>
      </c>
      <c r="S268" s="75"/>
    </row>
    <row r="269" spans="1:19" ht="25.5" customHeight="1" x14ac:dyDescent="0.5">
      <c r="A269" s="1"/>
      <c r="E269" s="1"/>
      <c r="F269" s="1"/>
      <c r="G269" s="24"/>
      <c r="H269" s="25"/>
      <c r="I269" s="25"/>
      <c r="J269" s="24"/>
      <c r="K269" s="172" t="s">
        <v>212</v>
      </c>
      <c r="L269" s="173"/>
      <c r="M269" s="30">
        <f>+O268</f>
        <v>0</v>
      </c>
      <c r="N269" s="27"/>
      <c r="O269" s="29"/>
    </row>
    <row r="270" spans="1:19" ht="25.5" x14ac:dyDescent="0.55000000000000004">
      <c r="A270" s="1"/>
      <c r="E270" s="1"/>
      <c r="F270" s="1"/>
      <c r="G270" s="31"/>
      <c r="J270" s="31"/>
      <c r="K270" s="32"/>
      <c r="L270" s="95" t="s">
        <v>202</v>
      </c>
      <c r="M270" s="95"/>
      <c r="N270" s="33">
        <f>SUM(M5:M269)</f>
        <v>1375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203</v>
      </c>
      <c r="M271" s="35"/>
      <c r="N271" s="36"/>
    </row>
    <row r="272" spans="1:19" ht="25.5" x14ac:dyDescent="0.55000000000000004">
      <c r="A272" s="1"/>
      <c r="E272" s="1"/>
      <c r="F272" s="1"/>
      <c r="G272" s="31"/>
      <c r="J272" s="31"/>
      <c r="L272" s="34" t="s">
        <v>204</v>
      </c>
      <c r="M272" s="35"/>
      <c r="N272" s="36">
        <f>SUM(O272:AF272)</f>
        <v>0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205</v>
      </c>
      <c r="M273" s="35"/>
      <c r="N273" s="36">
        <v>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206</v>
      </c>
      <c r="M274" s="35"/>
      <c r="N274" s="36"/>
    </row>
    <row r="275" spans="1:14" ht="25.5" x14ac:dyDescent="0.55000000000000004">
      <c r="A275" s="1"/>
      <c r="E275" s="1"/>
      <c r="F275" s="1"/>
      <c r="G275" s="31"/>
      <c r="J275" s="31"/>
      <c r="L275" s="34" t="s">
        <v>207</v>
      </c>
      <c r="M275" s="35"/>
      <c r="N275" s="37">
        <f>SUM(O5:O268)</f>
        <v>620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208</v>
      </c>
      <c r="M276" s="35"/>
      <c r="N276" s="33">
        <f>N270-N271-N272-N274-N275</f>
        <v>755</v>
      </c>
    </row>
    <row r="277" spans="1:14" ht="25.5" x14ac:dyDescent="0.55000000000000004">
      <c r="A277" s="1"/>
      <c r="E277" s="1"/>
      <c r="F277" s="1"/>
      <c r="G277" s="31"/>
      <c r="J277" s="31"/>
      <c r="L277" s="34" t="s">
        <v>209</v>
      </c>
      <c r="M277" s="35"/>
      <c r="N277" s="37">
        <v>755</v>
      </c>
    </row>
    <row r="278" spans="1:14" ht="25.5" x14ac:dyDescent="0.55000000000000004">
      <c r="A278" s="1"/>
      <c r="E278" s="1"/>
      <c r="F278" s="1"/>
      <c r="G278" s="31"/>
      <c r="J278" s="31"/>
      <c r="L278" s="34" t="s">
        <v>210</v>
      </c>
      <c r="M278" s="35"/>
      <c r="N278" s="33">
        <f>+N277-N276</f>
        <v>0</v>
      </c>
    </row>
    <row r="279" spans="1:14" ht="25.5" x14ac:dyDescent="0.55000000000000004">
      <c r="E279" s="1"/>
      <c r="F279" s="1"/>
      <c r="J279" s="2"/>
      <c r="L279" s="34" t="s">
        <v>211</v>
      </c>
      <c r="M279" s="35"/>
      <c r="N279" s="33">
        <f>+N277-N276</f>
        <v>0</v>
      </c>
    </row>
    <row r="280" spans="1:14" x14ac:dyDescent="0.5">
      <c r="J280" s="2"/>
      <c r="L280" s="2"/>
    </row>
    <row r="281" spans="1:14" ht="25.5" x14ac:dyDescent="0.55000000000000004">
      <c r="J281" s="2"/>
      <c r="L281" s="73" t="s">
        <v>272</v>
      </c>
      <c r="M281" s="2" t="s">
        <v>307</v>
      </c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</sheetData>
  <autoFilter ref="A1:S279" xr:uid="{A8659A1D-7742-48A0-A8EC-0F2280F9B025}"/>
  <mergeCells count="16">
    <mergeCell ref="Q3:Q4"/>
    <mergeCell ref="R3:R4"/>
    <mergeCell ref="K269:L269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55"/>
  <sheetViews>
    <sheetView zoomScale="80" zoomScaleNormal="80" workbookViewId="0">
      <pane xSplit="10" ySplit="4" topLeftCell="K5" activePane="bottomRight" state="frozen"/>
      <selection activeCell="B253" sqref="B253"/>
      <selection pane="topRight" activeCell="B253" sqref="B253"/>
      <selection pane="bottomLeft" activeCell="B253" sqref="B253"/>
      <selection pane="bottomRight" activeCell="B253" sqref="B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6" si="1">+G5-H5-K5-I5</f>
        <v>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17</v>
      </c>
      <c r="F6" s="71"/>
      <c r="G6" s="46">
        <f t="shared" si="0"/>
        <v>17</v>
      </c>
      <c r="H6" s="78">
        <v>0</v>
      </c>
      <c r="I6" s="76">
        <v>0</v>
      </c>
      <c r="J6" s="46">
        <f t="shared" si="1"/>
        <v>16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0">
        <f t="shared" ref="P6:P80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>
        <v>35</v>
      </c>
      <c r="P20" s="120">
        <f t="shared" si="3"/>
        <v>30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11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0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0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>
        <v>65</v>
      </c>
      <c r="P34" s="120">
        <f t="shared" si="3"/>
        <v>65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1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20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1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>
        <v>50</v>
      </c>
      <c r="P64" s="120">
        <f t="shared" si="3"/>
        <v>50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120">
        <f t="shared" si="3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1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>
        <v>75</v>
      </c>
      <c r="P77" s="120">
        <f t="shared" si="3"/>
        <v>75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21</v>
      </c>
      <c r="F112" s="71"/>
      <c r="G112" s="46">
        <f t="shared" si="23"/>
        <v>21</v>
      </c>
      <c r="H112" s="78">
        <v>0</v>
      </c>
      <c r="I112" s="76">
        <v>0</v>
      </c>
      <c r="J112" s="46">
        <f t="shared" si="24"/>
        <v>19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0">
        <f>SUM(M112-O112)</f>
        <v>200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7</v>
      </c>
      <c r="F125" s="71"/>
      <c r="G125" s="46">
        <f t="shared" si="23"/>
        <v>7</v>
      </c>
      <c r="H125" s="78">
        <v>0</v>
      </c>
      <c r="I125" s="76">
        <v>0</v>
      </c>
      <c r="J125" s="46">
        <f t="shared" si="24"/>
        <v>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12</v>
      </c>
      <c r="F127" s="71"/>
      <c r="G127" s="46">
        <f t="shared" si="23"/>
        <v>12</v>
      </c>
      <c r="H127" s="78">
        <v>0</v>
      </c>
      <c r="I127" s="76">
        <v>0</v>
      </c>
      <c r="J127" s="46">
        <f t="shared" si="24"/>
        <v>12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8</v>
      </c>
      <c r="F128" s="71"/>
      <c r="G128" s="46">
        <f t="shared" si="23"/>
        <v>8</v>
      </c>
      <c r="H128" s="78">
        <v>0</v>
      </c>
      <c r="I128" s="76">
        <v>0</v>
      </c>
      <c r="J128" s="46">
        <f t="shared" si="24"/>
        <v>8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0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50</v>
      </c>
      <c r="P133" s="120">
        <f t="shared" si="8"/>
        <v>50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7" si="34">+L177*K177</f>
        <v>0</v>
      </c>
      <c r="N177" s="17" t="s">
        <v>16</v>
      </c>
      <c r="O177" s="18"/>
      <c r="P177" s="23">
        <f t="shared" ref="P177:P267" si="35">SUM(M177-O177)</f>
        <v>0</v>
      </c>
      <c r="Q177" s="90"/>
      <c r="R177" s="43">
        <f t="shared" ref="R177:R267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4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2</v>
      </c>
      <c r="F185" s="71"/>
      <c r="G185" s="46">
        <f t="shared" si="30"/>
        <v>2</v>
      </c>
      <c r="H185" s="78">
        <v>0</v>
      </c>
      <c r="I185" s="76">
        <v>0</v>
      </c>
      <c r="J185" s="46">
        <f t="shared" si="31"/>
        <v>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26</v>
      </c>
      <c r="F194" s="71"/>
      <c r="G194" s="46">
        <f t="shared" si="30"/>
        <v>26</v>
      </c>
      <c r="H194" s="78">
        <v>0</v>
      </c>
      <c r="I194" s="76">
        <v>0</v>
      </c>
      <c r="J194" s="46">
        <f t="shared" si="31"/>
        <v>26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137</v>
      </c>
      <c r="F205" s="71"/>
      <c r="G205" s="46">
        <f t="shared" si="30"/>
        <v>137</v>
      </c>
      <c r="H205" s="78">
        <v>0</v>
      </c>
      <c r="I205" s="76">
        <v>0</v>
      </c>
      <c r="J205" s="46">
        <f t="shared" si="31"/>
        <v>137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3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0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67" si="40">E231+F231</f>
        <v>0</v>
      </c>
      <c r="H231" s="78">
        <v>0</v>
      </c>
      <c r="I231" s="76">
        <v>0</v>
      </c>
      <c r="J231" s="46">
        <f t="shared" ref="J231:J267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56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1427</v>
      </c>
      <c r="D251" s="10" t="s">
        <v>564</v>
      </c>
      <c r="E251" s="64">
        <f>+'15'!J251</f>
        <v>2</v>
      </c>
      <c r="F251" s="71"/>
      <c r="G251" s="46">
        <f t="shared" si="42"/>
        <v>2</v>
      </c>
      <c r="H251" s="78">
        <v>0</v>
      </c>
      <c r="I251" s="76">
        <v>0</v>
      </c>
      <c r="J251" s="46">
        <f t="shared" si="43"/>
        <v>2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5.5" x14ac:dyDescent="0.55000000000000004">
      <c r="A252" s="10"/>
      <c r="B252" s="10">
        <v>20059798</v>
      </c>
      <c r="C252" s="19" t="s">
        <v>1434</v>
      </c>
      <c r="D252" s="10" t="s">
        <v>434</v>
      </c>
      <c r="E252" s="64">
        <f>+'15'!J252</f>
        <v>13</v>
      </c>
      <c r="F252" s="71"/>
      <c r="G252" s="46">
        <f t="shared" si="42"/>
        <v>13</v>
      </c>
      <c r="H252" s="78">
        <v>0</v>
      </c>
      <c r="I252" s="76">
        <v>0</v>
      </c>
      <c r="J252" s="46">
        <f t="shared" si="43"/>
        <v>7</v>
      </c>
      <c r="K252" s="72">
        <v>6</v>
      </c>
      <c r="L252" s="20">
        <v>20</v>
      </c>
      <c r="M252" s="65">
        <f t="shared" si="34"/>
        <v>120</v>
      </c>
      <c r="N252" s="17" t="s">
        <v>1430</v>
      </c>
      <c r="O252" s="18">
        <v>60</v>
      </c>
      <c r="P252" s="120">
        <f t="shared" si="35"/>
        <v>60</v>
      </c>
      <c r="Q252" s="90"/>
      <c r="R252" s="43"/>
    </row>
    <row r="253" spans="1:18" ht="25.5" x14ac:dyDescent="0.55000000000000004">
      <c r="A253" s="10"/>
      <c r="B253" s="10"/>
      <c r="C253" s="19"/>
      <c r="D253" s="10"/>
      <c r="E253" s="64">
        <f>+'15'!J253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si="34"/>
        <v>0</v>
      </c>
      <c r="N253" s="17"/>
      <c r="O253" s="18"/>
      <c r="P253" s="23">
        <f t="shared" si="35"/>
        <v>0</v>
      </c>
      <c r="Q253" s="90"/>
      <c r="R253" s="43"/>
    </row>
    <row r="254" spans="1:18" ht="25.5" x14ac:dyDescent="0.55000000000000004">
      <c r="A254" s="10"/>
      <c r="B254" s="10"/>
      <c r="C254" s="19"/>
      <c r="D254" s="10"/>
      <c r="E254" s="64">
        <f>+'15'!J254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/>
      <c r="O254" s="18"/>
      <c r="P254" s="23">
        <f t="shared" si="35"/>
        <v>0</v>
      </c>
      <c r="Q254" s="90"/>
      <c r="R254" s="43"/>
    </row>
    <row r="255" spans="1:18" ht="25.5" x14ac:dyDescent="0.55000000000000004">
      <c r="A255" s="10"/>
      <c r="B255" s="10"/>
      <c r="C255" s="19"/>
      <c r="D255" s="10"/>
      <c r="E255" s="64">
        <f>+'15'!J255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/>
      <c r="O255" s="18"/>
      <c r="P255" s="23">
        <f t="shared" si="35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>
        <f>+'15'!J256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/>
      <c r="O256" s="18"/>
      <c r="P256" s="23">
        <f t="shared" si="35"/>
        <v>0</v>
      </c>
      <c r="Q256" s="90"/>
      <c r="R256" s="43"/>
    </row>
    <row r="257" spans="1:19" ht="25.5" x14ac:dyDescent="0.55000000000000004">
      <c r="A257" s="10"/>
      <c r="B257" s="10"/>
      <c r="C257" s="19"/>
      <c r="D257" s="10"/>
      <c r="E257" s="64"/>
      <c r="F257" s="71"/>
      <c r="G257" s="46"/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34"/>
        <v>0</v>
      </c>
      <c r="N257" s="17"/>
      <c r="O257" s="18"/>
      <c r="P257" s="23">
        <f t="shared" si="35"/>
        <v>0</v>
      </c>
      <c r="Q257" s="90"/>
      <c r="R257" s="43"/>
    </row>
    <row r="258" spans="1:19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9" ht="24" customHeight="1" x14ac:dyDescent="0.55000000000000004">
      <c r="A259" s="10"/>
      <c r="B259" s="10"/>
      <c r="C259" s="19"/>
      <c r="D259" s="10"/>
      <c r="E259" s="64"/>
      <c r="F259" s="71"/>
      <c r="G259" s="46">
        <f t="shared" si="40"/>
        <v>0</v>
      </c>
      <c r="H259" s="78">
        <v>0</v>
      </c>
      <c r="I259" s="76">
        <v>0</v>
      </c>
      <c r="J259" s="46">
        <f t="shared" si="41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ref="G260" si="50">E260+F260</f>
        <v>0</v>
      </c>
      <c r="H260" s="78">
        <v>0</v>
      </c>
      <c r="I260" s="76">
        <v>0</v>
      </c>
      <c r="J260" s="46">
        <f t="shared" ref="J260" si="51">+G260-H260-K260-I260</f>
        <v>0</v>
      </c>
      <c r="K260" s="72"/>
      <c r="L260" s="20"/>
      <c r="M260" s="65">
        <f t="shared" ref="M260" si="52">+L260*K260</f>
        <v>0</v>
      </c>
      <c r="N260" s="17" t="s">
        <v>16</v>
      </c>
      <c r="O260" s="18"/>
      <c r="P260" s="23">
        <f t="shared" ref="P260" si="53">SUM(M260-O260)</f>
        <v>0</v>
      </c>
      <c r="Q260" s="90"/>
      <c r="R260" s="43">
        <f t="shared" ref="R260" si="54">+K260*Q260</f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40"/>
        <v>0</v>
      </c>
      <c r="H261" s="78">
        <v>0</v>
      </c>
      <c r="I261" s="76">
        <v>0</v>
      </c>
      <c r="J261" s="46">
        <f t="shared" si="41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>
        <f t="shared" si="40"/>
        <v>0</v>
      </c>
      <c r="H262" s="78">
        <v>0</v>
      </c>
      <c r="I262" s="76">
        <v>0</v>
      </c>
      <c r="J262" s="46">
        <f t="shared" si="41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>
        <f t="shared" si="40"/>
        <v>0</v>
      </c>
      <c r="H263" s="78">
        <v>0</v>
      </c>
      <c r="I263" s="76">
        <v>0</v>
      </c>
      <c r="J263" s="46">
        <f t="shared" si="41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ref="G264" si="55">E264+F264</f>
        <v>0</v>
      </c>
      <c r="H264" s="78">
        <v>0</v>
      </c>
      <c r="I264" s="76">
        <v>0</v>
      </c>
      <c r="J264" s="46">
        <f t="shared" ref="J264" si="56">+G264-H264-K264-I264</f>
        <v>0</v>
      </c>
      <c r="K264" s="72"/>
      <c r="L264" s="20"/>
      <c r="M264" s="65">
        <f t="shared" ref="M264" si="57">+L264*K264</f>
        <v>0</v>
      </c>
      <c r="N264" s="17" t="s">
        <v>16</v>
      </c>
      <c r="O264" s="18"/>
      <c r="P264" s="23">
        <f t="shared" ref="P264" si="58">SUM(M264-O264)</f>
        <v>0</v>
      </c>
      <c r="Q264" s="90"/>
      <c r="R264" s="43">
        <f t="shared" ref="R264" si="59">+K264*Q264</f>
        <v>0</v>
      </c>
    </row>
    <row r="265" spans="1:19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9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23"/>
      <c r="Q266" s="90"/>
      <c r="R266" s="43"/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40"/>
        <v>0</v>
      </c>
      <c r="H267" s="78">
        <v>0</v>
      </c>
      <c r="I267" s="76">
        <v>0</v>
      </c>
      <c r="J267" s="46">
        <f t="shared" si="41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60">E268+F268</f>
        <v>0</v>
      </c>
      <c r="H268" s="78">
        <v>0</v>
      </c>
      <c r="I268" s="76">
        <v>0</v>
      </c>
      <c r="J268" s="46">
        <f t="shared" ref="J268" si="61">+G268-H268-K268-I268</f>
        <v>0</v>
      </c>
      <c r="K268" s="72"/>
      <c r="L268" s="20"/>
      <c r="M268" s="65">
        <f t="shared" ref="M268" si="62">+L268*K268</f>
        <v>0</v>
      </c>
      <c r="N268" s="17" t="s">
        <v>16</v>
      </c>
      <c r="O268" s="18"/>
      <c r="P268" s="23">
        <f t="shared" ref="P268" si="63">SUM(M268-O268)</f>
        <v>0</v>
      </c>
      <c r="Q268" s="90"/>
      <c r="R268" s="43">
        <f t="shared" ref="R268" si="64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537.33999999999992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72" t="s">
        <v>212</v>
      </c>
      <c r="L270" s="173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1385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14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435</v>
      </c>
    </row>
    <row r="277" spans="1:14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950</v>
      </c>
    </row>
    <row r="278" spans="1:14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950</v>
      </c>
    </row>
    <row r="279" spans="1:14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</row>
    <row r="280" spans="1:14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</row>
    <row r="281" spans="1:14" x14ac:dyDescent="0.5">
      <c r="J281" s="2"/>
      <c r="L281" s="2"/>
    </row>
    <row r="282" spans="1:14" ht="25.5" x14ac:dyDescent="0.55000000000000004">
      <c r="J282" s="2"/>
      <c r="L282" s="73" t="s">
        <v>272</v>
      </c>
      <c r="M282" s="2" t="s">
        <v>307</v>
      </c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55"/>
  <sheetViews>
    <sheetView zoomScale="80" zoomScaleNormal="80" workbookViewId="0">
      <pane xSplit="10" ySplit="4" topLeftCell="K125" activePane="bottomRight" state="frozen"/>
      <selection activeCell="B253" sqref="B253"/>
      <selection pane="topRight" activeCell="B253" sqref="B253"/>
      <selection pane="bottomLeft" activeCell="B253" sqref="B253"/>
      <selection pane="bottomRight" activeCell="B253" sqref="B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6" si="1">+G5-H5-K5-I5</f>
        <v>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16</v>
      </c>
      <c r="F6" s="71"/>
      <c r="G6" s="46">
        <f t="shared" si="0"/>
        <v>16</v>
      </c>
      <c r="H6" s="78">
        <v>0</v>
      </c>
      <c r="I6" s="76">
        <v>0</v>
      </c>
      <c r="J6" s="46">
        <f t="shared" si="1"/>
        <v>16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3</v>
      </c>
      <c r="F20" s="71"/>
      <c r="G20" s="46">
        <f t="shared" si="0"/>
        <v>3</v>
      </c>
      <c r="H20" s="78">
        <v>2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1428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10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0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0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0">
        <f t="shared" si="3"/>
        <v>300</v>
      </c>
      <c r="Q31" s="11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0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4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0">
        <f>SUM(M48-O48)</f>
        <v>100</v>
      </c>
      <c r="Q48" s="119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0</v>
      </c>
      <c r="F53" s="71">
        <v>4</v>
      </c>
      <c r="G53" s="46">
        <f t="shared" si="5"/>
        <v>4</v>
      </c>
      <c r="H53" s="78">
        <v>0</v>
      </c>
      <c r="I53" s="76">
        <v>0</v>
      </c>
      <c r="J53" s="46">
        <f t="shared" si="6"/>
        <v>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0">
        <f>SUM(M53-O53)</f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3</v>
      </c>
      <c r="F65" s="71"/>
      <c r="G65" s="46">
        <f t="shared" si="5"/>
        <v>3</v>
      </c>
      <c r="H65" s="78">
        <v>2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1428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19</v>
      </c>
      <c r="F112" s="71"/>
      <c r="G112" s="46">
        <f t="shared" si="23"/>
        <v>19</v>
      </c>
      <c r="H112" s="78">
        <v>0</v>
      </c>
      <c r="I112" s="76">
        <v>0</v>
      </c>
      <c r="J112" s="46">
        <f t="shared" si="24"/>
        <v>18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0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7</v>
      </c>
      <c r="F125" s="71"/>
      <c r="G125" s="46">
        <f t="shared" si="23"/>
        <v>7</v>
      </c>
      <c r="H125" s="78">
        <v>0</v>
      </c>
      <c r="I125" s="76">
        <v>0</v>
      </c>
      <c r="J125" s="46">
        <f t="shared" si="24"/>
        <v>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12</v>
      </c>
      <c r="F127" s="71"/>
      <c r="G127" s="46">
        <f t="shared" si="23"/>
        <v>12</v>
      </c>
      <c r="H127" s="78">
        <v>0</v>
      </c>
      <c r="I127" s="76">
        <v>0</v>
      </c>
      <c r="J127" s="46">
        <f t="shared" si="24"/>
        <v>12</v>
      </c>
      <c r="K127" s="72"/>
      <c r="L127" s="22">
        <v>25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8</v>
      </c>
      <c r="F128" s="71"/>
      <c r="G128" s="46">
        <f t="shared" si="23"/>
        <v>8</v>
      </c>
      <c r="H128" s="78">
        <v>0</v>
      </c>
      <c r="I128" s="76">
        <v>0</v>
      </c>
      <c r="J128" s="46">
        <f t="shared" si="24"/>
        <v>8</v>
      </c>
      <c r="K128" s="72"/>
      <c r="L128" s="22">
        <v>25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7" si="34">+L177*K177</f>
        <v>0</v>
      </c>
      <c r="N177" s="17" t="s">
        <v>16</v>
      </c>
      <c r="O177" s="18"/>
      <c r="P177" s="23">
        <f t="shared" ref="P177:P267" si="35">SUM(M177-O177)</f>
        <v>0</v>
      </c>
      <c r="Q177" s="90"/>
      <c r="R177" s="43">
        <f t="shared" ref="R177:R267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4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2</v>
      </c>
      <c r="F185" s="71"/>
      <c r="G185" s="46">
        <f t="shared" si="30"/>
        <v>2</v>
      </c>
      <c r="H185" s="78">
        <v>0</v>
      </c>
      <c r="I185" s="76">
        <v>0</v>
      </c>
      <c r="J185" s="46">
        <f t="shared" si="31"/>
        <v>1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0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4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0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26</v>
      </c>
      <c r="F194" s="71"/>
      <c r="G194" s="46">
        <f t="shared" si="30"/>
        <v>26</v>
      </c>
      <c r="H194" s="78">
        <v>0</v>
      </c>
      <c r="I194" s="76">
        <v>0</v>
      </c>
      <c r="J194" s="46">
        <f t="shared" si="31"/>
        <v>26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137</v>
      </c>
      <c r="F205" s="71"/>
      <c r="G205" s="46">
        <f t="shared" si="30"/>
        <v>137</v>
      </c>
      <c r="H205" s="78">
        <v>0</v>
      </c>
      <c r="I205" s="76">
        <v>0</v>
      </c>
      <c r="J205" s="46">
        <f t="shared" si="31"/>
        <v>137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0</v>
      </c>
      <c r="K209" s="72">
        <v>3</v>
      </c>
      <c r="L209" s="20">
        <v>120</v>
      </c>
      <c r="M209" s="65">
        <f t="shared" si="34"/>
        <v>360</v>
      </c>
      <c r="N209" s="17" t="s">
        <v>16</v>
      </c>
      <c r="O209" s="18"/>
      <c r="P209" s="120">
        <f t="shared" si="35"/>
        <v>360</v>
      </c>
      <c r="Q209" s="90">
        <v>83</v>
      </c>
      <c r="R209" s="43">
        <f t="shared" si="36"/>
        <v>249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67" si="40">E231+F231</f>
        <v>0</v>
      </c>
      <c r="H231" s="78">
        <v>0</v>
      </c>
      <c r="I231" s="76">
        <v>0</v>
      </c>
      <c r="J231" s="46">
        <f t="shared" ref="J231:J267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2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1427</v>
      </c>
      <c r="D251" s="10" t="s">
        <v>564</v>
      </c>
      <c r="E251" s="64">
        <f>+'16'!J251</f>
        <v>2</v>
      </c>
      <c r="F251" s="71"/>
      <c r="G251" s="46">
        <f t="shared" si="42"/>
        <v>2</v>
      </c>
      <c r="H251" s="78">
        <v>0</v>
      </c>
      <c r="I251" s="76">
        <v>0</v>
      </c>
      <c r="J251" s="46">
        <f t="shared" si="50"/>
        <v>2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5.5" x14ac:dyDescent="0.55000000000000004">
      <c r="A252" s="10"/>
      <c r="B252" s="10">
        <v>20059798</v>
      </c>
      <c r="C252" s="19" t="s">
        <v>1434</v>
      </c>
      <c r="D252" s="10" t="s">
        <v>434</v>
      </c>
      <c r="E252" s="64">
        <f>+'16'!J252</f>
        <v>7</v>
      </c>
      <c r="F252" s="71"/>
      <c r="G252" s="46">
        <f t="shared" si="42"/>
        <v>7</v>
      </c>
      <c r="H252" s="78">
        <v>0</v>
      </c>
      <c r="I252" s="76">
        <v>0</v>
      </c>
      <c r="J252" s="46">
        <f t="shared" si="50"/>
        <v>7</v>
      </c>
      <c r="K252" s="72"/>
      <c r="L252" s="20">
        <v>20</v>
      </c>
      <c r="M252" s="65">
        <f t="shared" si="34"/>
        <v>0</v>
      </c>
      <c r="N252" s="17" t="s">
        <v>1430</v>
      </c>
      <c r="O252" s="18"/>
      <c r="P252" s="23">
        <f t="shared" si="35"/>
        <v>0</v>
      </c>
      <c r="Q252" s="90"/>
      <c r="R252" s="43"/>
    </row>
    <row r="253" spans="1:18" ht="25.5" x14ac:dyDescent="0.55000000000000004">
      <c r="A253" s="10"/>
      <c r="B253" s="10"/>
      <c r="C253" s="19"/>
      <c r="D253" s="10"/>
      <c r="E253" s="64">
        <f>+'16'!J253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/>
      <c r="K253" s="72"/>
      <c r="L253" s="20"/>
      <c r="M253" s="65">
        <f t="shared" si="34"/>
        <v>0</v>
      </c>
      <c r="N253" s="17"/>
      <c r="O253" s="18"/>
      <c r="P253" s="23">
        <f t="shared" si="35"/>
        <v>0</v>
      </c>
      <c r="Q253" s="90"/>
      <c r="R253" s="43"/>
    </row>
    <row r="254" spans="1:18" ht="25.5" x14ac:dyDescent="0.55000000000000004">
      <c r="A254" s="10"/>
      <c r="B254" s="10"/>
      <c r="C254" s="19"/>
      <c r="D254" s="10"/>
      <c r="E254" s="64">
        <f>+'16'!J254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/>
      <c r="K254" s="72"/>
      <c r="L254" s="20"/>
      <c r="M254" s="65">
        <f t="shared" si="34"/>
        <v>0</v>
      </c>
      <c r="N254" s="17"/>
      <c r="O254" s="18"/>
      <c r="P254" s="23">
        <f t="shared" si="35"/>
        <v>0</v>
      </c>
      <c r="Q254" s="90"/>
      <c r="R254" s="43"/>
    </row>
    <row r="255" spans="1:18" ht="25.5" x14ac:dyDescent="0.55000000000000004">
      <c r="A255" s="10"/>
      <c r="B255" s="10"/>
      <c r="C255" s="19"/>
      <c r="D255" s="10"/>
      <c r="E255" s="64">
        <f>+'16'!J255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/>
      <c r="K255" s="72"/>
      <c r="L255" s="20"/>
      <c r="M255" s="65">
        <f t="shared" si="34"/>
        <v>0</v>
      </c>
      <c r="N255" s="17"/>
      <c r="O255" s="18"/>
      <c r="P255" s="23">
        <f t="shared" si="35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>
        <f>+'16'!J256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/>
      <c r="K256" s="72"/>
      <c r="L256" s="20"/>
      <c r="M256" s="65">
        <f t="shared" si="34"/>
        <v>0</v>
      </c>
      <c r="N256" s="17"/>
      <c r="O256" s="18"/>
      <c r="P256" s="23">
        <f t="shared" si="35"/>
        <v>0</v>
      </c>
      <c r="Q256" s="90"/>
      <c r="R256" s="43"/>
    </row>
    <row r="257" spans="1:19" ht="25.5" x14ac:dyDescent="0.55000000000000004">
      <c r="A257" s="10"/>
      <c r="B257" s="10"/>
      <c r="C257" s="19"/>
      <c r="D257" s="10"/>
      <c r="E257" s="64">
        <f>+'16'!J257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/>
      <c r="K257" s="72"/>
      <c r="L257" s="20"/>
      <c r="M257" s="65">
        <f t="shared" si="34"/>
        <v>0</v>
      </c>
      <c r="N257" s="17"/>
      <c r="O257" s="18"/>
      <c r="P257" s="23">
        <f t="shared" si="35"/>
        <v>0</v>
      </c>
      <c r="Q257" s="90"/>
      <c r="R257" s="43"/>
    </row>
    <row r="258" spans="1:19" ht="25.5" x14ac:dyDescent="0.55000000000000004">
      <c r="A258" s="10"/>
      <c r="B258" s="10"/>
      <c r="C258" s="19"/>
      <c r="D258" s="10"/>
      <c r="E258" s="64">
        <f>+'16'!J258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/>
      <c r="K258" s="72"/>
      <c r="L258" s="20"/>
      <c r="M258" s="65">
        <f t="shared" si="34"/>
        <v>0</v>
      </c>
      <c r="N258" s="17"/>
      <c r="O258" s="18"/>
      <c r="P258" s="23">
        <f t="shared" si="35"/>
        <v>0</v>
      </c>
      <c r="Q258" s="90"/>
      <c r="R258" s="43"/>
    </row>
    <row r="259" spans="1:19" ht="24" customHeight="1" x14ac:dyDescent="0.55000000000000004">
      <c r="A259" s="10"/>
      <c r="B259" s="10"/>
      <c r="C259" s="19"/>
      <c r="D259" s="10"/>
      <c r="E259" s="64"/>
      <c r="F259" s="71"/>
      <c r="G259" s="46">
        <f t="shared" si="40"/>
        <v>0</v>
      </c>
      <c r="H259" s="78">
        <v>0</v>
      </c>
      <c r="I259" s="76">
        <v>0</v>
      </c>
      <c r="J259" s="46">
        <f t="shared" si="41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ref="G260" si="51">E260+F260</f>
        <v>0</v>
      </c>
      <c r="H260" s="78">
        <v>0</v>
      </c>
      <c r="I260" s="76">
        <v>0</v>
      </c>
      <c r="J260" s="46">
        <f t="shared" ref="J260" si="52">+G260-H260-K260-I260</f>
        <v>0</v>
      </c>
      <c r="K260" s="72"/>
      <c r="L260" s="20"/>
      <c r="M260" s="65">
        <f t="shared" ref="M260" si="53">+L260*K260</f>
        <v>0</v>
      </c>
      <c r="N260" s="17" t="s">
        <v>16</v>
      </c>
      <c r="O260" s="18"/>
      <c r="P260" s="23">
        <f t="shared" ref="P260" si="54">SUM(M260-O260)</f>
        <v>0</v>
      </c>
      <c r="Q260" s="90"/>
      <c r="R260" s="43">
        <f t="shared" ref="R260" si="55">+K260*Q260</f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40"/>
        <v>0</v>
      </c>
      <c r="H261" s="78">
        <v>0</v>
      </c>
      <c r="I261" s="76">
        <v>0</v>
      </c>
      <c r="J261" s="46">
        <f t="shared" si="41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>
        <f t="shared" si="40"/>
        <v>0</v>
      </c>
      <c r="H262" s="78">
        <v>0</v>
      </c>
      <c r="I262" s="76">
        <v>0</v>
      </c>
      <c r="J262" s="46">
        <f t="shared" si="41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9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9" ht="25.5" x14ac:dyDescent="0.55000000000000004">
      <c r="A265" s="10"/>
      <c r="B265" s="10"/>
      <c r="C265" s="19"/>
      <c r="D265" s="10"/>
      <c r="E265" s="64"/>
      <c r="F265" s="71"/>
      <c r="G265" s="46">
        <f t="shared" si="40"/>
        <v>0</v>
      </c>
      <c r="H265" s="78">
        <v>0</v>
      </c>
      <c r="I265" s="76">
        <v>0</v>
      </c>
      <c r="J265" s="46">
        <f t="shared" si="41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ref="G266" si="56">E266+F266</f>
        <v>0</v>
      </c>
      <c r="H266" s="78">
        <v>0</v>
      </c>
      <c r="I266" s="76">
        <v>0</v>
      </c>
      <c r="J266" s="46">
        <f t="shared" ref="J266" si="57">+G266-H266-K266-I266</f>
        <v>0</v>
      </c>
      <c r="K266" s="72"/>
      <c r="L266" s="20"/>
      <c r="M266" s="65">
        <f t="shared" ref="M266" si="58">+L266*K266</f>
        <v>0</v>
      </c>
      <c r="N266" s="17" t="s">
        <v>16</v>
      </c>
      <c r="O266" s="18"/>
      <c r="P266" s="23">
        <f t="shared" ref="P266" si="59">SUM(M266-O266)</f>
        <v>0</v>
      </c>
      <c r="Q266" s="90"/>
      <c r="R266" s="43">
        <f t="shared" ref="R266" si="60">+K266*Q266</f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40"/>
        <v>0</v>
      </c>
      <c r="H267" s="78">
        <v>0</v>
      </c>
      <c r="I267" s="76">
        <v>0</v>
      </c>
      <c r="J267" s="46">
        <f t="shared" si="41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61">E268+F268</f>
        <v>0</v>
      </c>
      <c r="H268" s="78">
        <v>0</v>
      </c>
      <c r="I268" s="76">
        <v>0</v>
      </c>
      <c r="J268" s="46">
        <f t="shared" ref="J268" si="62">+G268-H268-K268-I268</f>
        <v>0</v>
      </c>
      <c r="K268" s="72"/>
      <c r="L268" s="20"/>
      <c r="M268" s="65">
        <f t="shared" ref="M268" si="63">+L268*K268</f>
        <v>0</v>
      </c>
      <c r="N268" s="17" t="s">
        <v>16</v>
      </c>
      <c r="O268" s="18"/>
      <c r="P268" s="23">
        <f t="shared" ref="P268" si="64">SUM(M268-O268)</f>
        <v>0</v>
      </c>
      <c r="Q268" s="90"/>
      <c r="R268" s="43">
        <f t="shared" ref="R268" si="65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597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72" t="s">
        <v>212</v>
      </c>
      <c r="L270" s="173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1200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/>
    </row>
    <row r="273" spans="1:15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545</v>
      </c>
      <c r="O273" s="2">
        <v>545</v>
      </c>
    </row>
    <row r="274" spans="1:15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15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15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25</v>
      </c>
    </row>
    <row r="277" spans="1:15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630</v>
      </c>
    </row>
    <row r="278" spans="1:15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630</v>
      </c>
    </row>
    <row r="279" spans="1:15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</row>
    <row r="280" spans="1:15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</row>
    <row r="281" spans="1:15" x14ac:dyDescent="0.5">
      <c r="J281" s="2"/>
      <c r="L281" s="2"/>
    </row>
    <row r="282" spans="1:15" ht="25.5" x14ac:dyDescent="0.55000000000000004">
      <c r="J282" s="2"/>
      <c r="L282" s="73" t="s">
        <v>272</v>
      </c>
      <c r="M282" s="2" t="s">
        <v>307</v>
      </c>
    </row>
    <row r="283" spans="1:15" x14ac:dyDescent="0.5">
      <c r="J283" s="2"/>
      <c r="L283" s="2"/>
    </row>
    <row r="284" spans="1:15" x14ac:dyDescent="0.5">
      <c r="J284" s="2"/>
      <c r="L284" s="2"/>
    </row>
    <row r="285" spans="1:15" x14ac:dyDescent="0.5">
      <c r="J285" s="2"/>
      <c r="L285" s="2"/>
    </row>
    <row r="286" spans="1:15" x14ac:dyDescent="0.5">
      <c r="J286" s="2"/>
      <c r="L286" s="2"/>
    </row>
    <row r="287" spans="1:15" x14ac:dyDescent="0.5">
      <c r="J287" s="2"/>
      <c r="L287" s="2"/>
    </row>
    <row r="288" spans="1:15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 filterMode="1">
    <tabColor rgb="FFFFCCFF"/>
  </sheetPr>
  <dimension ref="A1:S354"/>
  <sheetViews>
    <sheetView zoomScale="80" zoomScaleNormal="80" workbookViewId="0">
      <pane xSplit="10" ySplit="4" topLeftCell="K5" activePane="bottomRight" state="frozen"/>
      <selection activeCell="B253" sqref="B253"/>
      <selection pane="topRight" activeCell="B253" sqref="B253"/>
      <selection pane="bottomLeft" activeCell="B253" sqref="B253"/>
      <selection pane="bottomRight" activeCell="P276" sqref="P27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hidden="1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2</v>
      </c>
      <c r="F5" s="71">
        <v>10</v>
      </c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16</v>
      </c>
      <c r="F6" s="71">
        <v>15</v>
      </c>
      <c r="G6" s="46">
        <f t="shared" si="0"/>
        <v>31</v>
      </c>
      <c r="H6" s="78">
        <v>0</v>
      </c>
      <c r="I6" s="76">
        <v>0</v>
      </c>
      <c r="J6" s="46">
        <f t="shared" si="1"/>
        <v>30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0">
        <f t="shared" ref="P6:P80" si="3">SUM(M6-O6)</f>
        <v>100</v>
      </c>
      <c r="Q6" s="119">
        <v>36.43</v>
      </c>
      <c r="R6" s="43">
        <f t="shared" ref="R6:R80" si="4">+K6*Q6</f>
        <v>36.43</v>
      </c>
    </row>
    <row r="7" spans="1:18" ht="25.5" hidden="1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hidden="1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hidden="1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hidden="1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hidden="1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hidden="1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hidden="1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hidden="1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hidden="1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hidden="1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hidden="1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hidden="1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hidden="1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1</v>
      </c>
      <c r="F20" s="71">
        <v>5</v>
      </c>
      <c r="G20" s="46">
        <f t="shared" si="0"/>
        <v>6</v>
      </c>
      <c r="H20" s="78">
        <v>0</v>
      </c>
      <c r="I20" s="76">
        <v>0</v>
      </c>
      <c r="J20" s="46">
        <f t="shared" si="1"/>
        <v>5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0">
        <f t="shared" si="3"/>
        <v>65</v>
      </c>
      <c r="Q20" s="90">
        <v>22.25</v>
      </c>
      <c r="R20" s="43">
        <f t="shared" si="4"/>
        <v>22.25</v>
      </c>
    </row>
    <row r="21" spans="1:18" ht="25.5" hidden="1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hidden="1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10</v>
      </c>
      <c r="F22" s="71">
        <v>15</v>
      </c>
      <c r="G22" s="46">
        <f t="shared" si="0"/>
        <v>25</v>
      </c>
      <c r="H22" s="78">
        <v>0</v>
      </c>
      <c r="I22" s="76">
        <v>0</v>
      </c>
      <c r="J22" s="46">
        <f t="shared" si="1"/>
        <v>25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hidden="1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hidden="1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hidden="1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hidden="1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hidden="1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hidden="1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hidden="1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hidden="1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0</v>
      </c>
      <c r="F31" s="71">
        <v>15</v>
      </c>
      <c r="G31" s="46">
        <f t="shared" si="5"/>
        <v>15</v>
      </c>
      <c r="H31" s="78">
        <v>0</v>
      </c>
      <c r="I31" s="76">
        <v>0</v>
      </c>
      <c r="J31" s="46">
        <f t="shared" si="6"/>
        <v>15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0">
        <f t="shared" si="3"/>
        <v>130</v>
      </c>
      <c r="Q32" s="90">
        <v>46.37</v>
      </c>
      <c r="R32" s="43">
        <f t="shared" si="4"/>
        <v>46.37</v>
      </c>
    </row>
    <row r="33" spans="1:18" ht="25.5" hidden="1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0</v>
      </c>
      <c r="F34" s="71">
        <v>3</v>
      </c>
      <c r="G34" s="46">
        <f t="shared" si="5"/>
        <v>3</v>
      </c>
      <c r="H34" s="78">
        <v>0</v>
      </c>
      <c r="I34" s="76">
        <v>0</v>
      </c>
      <c r="J34" s="46">
        <f t="shared" si="6"/>
        <v>1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/>
      <c r="P34" s="120">
        <f t="shared" si="3"/>
        <v>260</v>
      </c>
      <c r="Q34" s="90">
        <v>38.07</v>
      </c>
      <c r="R34" s="43">
        <f t="shared" si="4"/>
        <v>76.14</v>
      </c>
    </row>
    <row r="35" spans="1:18" ht="25.5" hidden="1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hidden="1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hidden="1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hidden="1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hidden="1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hidden="1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hidden="1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hidden="1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hidden="1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hidden="1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hidden="1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hidden="1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hidden="1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hidden="1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hidden="1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hidden="1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hidden="1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hidden="1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0">
        <f>SUM(M53-O53)</f>
        <v>50</v>
      </c>
      <c r="Q53" s="119">
        <v>16.37</v>
      </c>
      <c r="R53" s="43">
        <f>+K53*Q53</f>
        <v>16.37</v>
      </c>
    </row>
    <row r="54" spans="1:18" ht="25.5" hidden="1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hidden="1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hidden="1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hidden="1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hidden="1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hidden="1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hidden="1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hidden="1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hidden="1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hidden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hidden="1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hidden="1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hidden="1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hidden="1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hidden="1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hidden="1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hidden="1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hidden="1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hidden="1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hidden="1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0</v>
      </c>
      <c r="F74" s="71">
        <v>3</v>
      </c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0">
        <f t="shared" si="3"/>
        <v>50</v>
      </c>
      <c r="Q74" s="90">
        <v>17.09</v>
      </c>
      <c r="R74" s="43">
        <f t="shared" si="4"/>
        <v>17.09</v>
      </c>
    </row>
    <row r="75" spans="1:18" ht="25.5" hidden="1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hidden="1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1</v>
      </c>
      <c r="F77" s="71">
        <v>10</v>
      </c>
      <c r="G77" s="46">
        <f t="shared" si="5"/>
        <v>11</v>
      </c>
      <c r="H77" s="78">
        <v>0</v>
      </c>
      <c r="I77" s="76">
        <v>0</v>
      </c>
      <c r="J77" s="46">
        <f t="shared" si="6"/>
        <v>10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0">
        <f t="shared" si="3"/>
        <v>50</v>
      </c>
      <c r="Q77" s="90">
        <v>25.15</v>
      </c>
      <c r="R77" s="43">
        <f t="shared" si="4"/>
        <v>25.15</v>
      </c>
    </row>
    <row r="78" spans="1:18" ht="25.5" hidden="1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hidden="1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hidden="1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hidden="1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hidden="1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hidden="1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hidden="1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hidden="1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hidden="1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hidden="1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hidden="1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hidden="1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hidden="1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hidden="1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hidden="1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hidden="1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hidden="1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hidden="1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hidden="1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hidden="1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hidden="1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hidden="1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hidden="1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hidden="1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hidden="1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hidden="1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hidden="1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hidden="1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hidden="1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hidden="1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hidden="1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hidden="1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hidden="1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18</v>
      </c>
      <c r="F112" s="71"/>
      <c r="G112" s="46">
        <f t="shared" si="23"/>
        <v>18</v>
      </c>
      <c r="H112" s="78">
        <v>0</v>
      </c>
      <c r="I112" s="76">
        <v>0</v>
      </c>
      <c r="J112" s="46">
        <f t="shared" si="24"/>
        <v>16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0">
        <f>SUM(M112-O112)</f>
        <v>200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9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0">
        <f t="shared" si="8"/>
        <v>55</v>
      </c>
      <c r="Q113" s="119">
        <v>22.55</v>
      </c>
      <c r="R113" s="43">
        <f t="shared" si="9"/>
        <v>22.55</v>
      </c>
    </row>
    <row r="114" spans="1:18" ht="25.5" hidden="1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hidden="1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3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0">
        <f t="shared" si="8"/>
        <v>100</v>
      </c>
      <c r="Q116" s="90">
        <v>13.03</v>
      </c>
      <c r="R116" s="43">
        <f t="shared" si="9"/>
        <v>13.03</v>
      </c>
    </row>
    <row r="117" spans="1:18" ht="25.5" hidden="1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hidden="1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hidden="1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hidden="1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hidden="1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hidden="1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hidden="1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hidden="1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hidden="1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7</v>
      </c>
      <c r="F125" s="71"/>
      <c r="G125" s="46">
        <f t="shared" si="23"/>
        <v>7</v>
      </c>
      <c r="H125" s="78">
        <v>0</v>
      </c>
      <c r="I125" s="76">
        <v>0</v>
      </c>
      <c r="J125" s="46">
        <f t="shared" si="24"/>
        <v>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hidden="1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hidden="1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12</v>
      </c>
      <c r="F127" s="71"/>
      <c r="G127" s="46">
        <f t="shared" si="23"/>
        <v>12</v>
      </c>
      <c r="H127" s="78">
        <v>0</v>
      </c>
      <c r="I127" s="76">
        <v>0</v>
      </c>
      <c r="J127" s="46">
        <f t="shared" si="24"/>
        <v>12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hidden="1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8</v>
      </c>
      <c r="F128" s="71"/>
      <c r="G128" s="46">
        <f t="shared" si="23"/>
        <v>8</v>
      </c>
      <c r="H128" s="78">
        <v>0</v>
      </c>
      <c r="I128" s="76">
        <v>0</v>
      </c>
      <c r="J128" s="46">
        <f t="shared" si="24"/>
        <v>8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hidden="1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hidden="1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5</v>
      </c>
      <c r="F131" s="71">
        <v>10</v>
      </c>
      <c r="G131" s="46">
        <f t="shared" si="23"/>
        <v>15</v>
      </c>
      <c r="H131" s="78">
        <v>0</v>
      </c>
      <c r="I131" s="76">
        <v>0</v>
      </c>
      <c r="J131" s="46">
        <f t="shared" si="24"/>
        <v>13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0">
        <f>SUM(M131-O131)</f>
        <v>100</v>
      </c>
      <c r="Q131" s="90">
        <v>9.91</v>
      </c>
      <c r="R131" s="43">
        <f t="shared" si="9"/>
        <v>19.82</v>
      </c>
    </row>
    <row r="132" spans="1:18" ht="25.5" hidden="1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hidden="1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0</v>
      </c>
      <c r="F133" s="71">
        <v>10</v>
      </c>
      <c r="G133" s="46">
        <f t="shared" si="23"/>
        <v>10</v>
      </c>
      <c r="H133" s="78">
        <v>0</v>
      </c>
      <c r="I133" s="76">
        <v>0</v>
      </c>
      <c r="J133" s="46">
        <f t="shared" si="24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hidden="1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hidden="1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hidden="1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hidden="1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hidden="1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hidden="1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hidden="1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hidden="1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hidden="1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hidden="1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hidden="1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hidden="1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hidden="1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hidden="1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hidden="1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hidden="1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hidden="1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hidden="1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hidden="1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hidden="1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hidden="1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hidden="1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hidden="1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hidden="1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hidden="1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hidden="1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hidden="1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hidden="1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hidden="1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hidden="1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hidden="1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hidden="1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hidden="1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hidden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hidden="1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hidden="1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hidden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hidden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hidden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hidden="1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hidden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hidden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hidden="1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hidden="1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6" si="34">+L177*K177</f>
        <v>0</v>
      </c>
      <c r="N177" s="17" t="s">
        <v>16</v>
      </c>
      <c r="O177" s="18"/>
      <c r="P177" s="23">
        <f t="shared" ref="P177:P266" si="35">SUM(M177-O177)</f>
        <v>0</v>
      </c>
      <c r="Q177" s="90"/>
      <c r="R177" s="43">
        <f t="shared" ref="R177:R266" si="36">+K177*Q177</f>
        <v>0</v>
      </c>
    </row>
    <row r="178" spans="1:18" ht="24" hidden="1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hidden="1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hidden="1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4</v>
      </c>
      <c r="F180" s="71">
        <v>10</v>
      </c>
      <c r="G180" s="46">
        <f t="shared" si="30"/>
        <v>14</v>
      </c>
      <c r="H180" s="78">
        <v>0</v>
      </c>
      <c r="I180" s="76">
        <v>0</v>
      </c>
      <c r="J180" s="46">
        <f t="shared" si="31"/>
        <v>14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hidden="1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hidden="1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hidden="1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hidden="1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hidden="1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1</v>
      </c>
      <c r="F185" s="71"/>
      <c r="G185" s="46">
        <f t="shared" si="30"/>
        <v>1</v>
      </c>
      <c r="H185" s="78">
        <v>0</v>
      </c>
      <c r="I185" s="76">
        <v>0</v>
      </c>
      <c r="J185" s="46">
        <f t="shared" si="31"/>
        <v>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hidden="1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hidden="1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hidden="1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hidden="1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hidden="1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hidden="1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hidden="1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1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20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26</v>
      </c>
      <c r="F194" s="71"/>
      <c r="G194" s="46">
        <f t="shared" si="30"/>
        <v>26</v>
      </c>
      <c r="H194" s="78">
        <v>0</v>
      </c>
      <c r="I194" s="76">
        <v>0</v>
      </c>
      <c r="J194" s="46">
        <f t="shared" si="31"/>
        <v>24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0">
        <f t="shared" si="35"/>
        <v>240</v>
      </c>
      <c r="Q194" s="90">
        <v>73</v>
      </c>
      <c r="R194" s="43">
        <f t="shared" si="36"/>
        <v>146</v>
      </c>
    </row>
    <row r="195" spans="1:18" ht="24.75" hidden="1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hidden="1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hidden="1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hidden="1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hidden="1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hidden="1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hidden="1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hidden="1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hidden="1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hidden="1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hidden="1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137</v>
      </c>
      <c r="F205" s="71"/>
      <c r="G205" s="46">
        <f t="shared" si="30"/>
        <v>137</v>
      </c>
      <c r="H205" s="78">
        <v>0</v>
      </c>
      <c r="I205" s="76">
        <v>0</v>
      </c>
      <c r="J205" s="46">
        <f t="shared" si="31"/>
        <v>137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hidden="1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hidden="1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hidden="1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0</v>
      </c>
      <c r="F208" s="71">
        <v>10</v>
      </c>
      <c r="G208" s="46">
        <f t="shared" si="30"/>
        <v>10</v>
      </c>
      <c r="H208" s="78">
        <v>0</v>
      </c>
      <c r="I208" s="76">
        <v>0</v>
      </c>
      <c r="J208" s="46">
        <f t="shared" si="31"/>
        <v>10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hidden="1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hidden="1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hidden="1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hidden="1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hidden="1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hidden="1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hidden="1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hidden="1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hidden="1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hidden="1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hidden="1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hidden="1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hidden="1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hidden="1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hidden="1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hidden="1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hidden="1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hidden="1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hidden="1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hidden="1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hidden="1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hidden="1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hidden="1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66" si="40">E231+F231</f>
        <v>0</v>
      </c>
      <c r="H231" s="78">
        <v>0</v>
      </c>
      <c r="I231" s="76">
        <v>0</v>
      </c>
      <c r="J231" s="46">
        <f t="shared" ref="J231:J266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hidden="1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hidden="1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hidden="1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hidden="1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hidden="1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hidden="1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hidden="1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hidden="1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hidden="1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hidden="1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hidden="1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hidden="1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hidden="1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hidden="1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hidden="1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hidden="1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hidden="1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hidden="1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hidden="1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2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hidden="1" x14ac:dyDescent="0.55000000000000004">
      <c r="A251" s="10">
        <v>247</v>
      </c>
      <c r="B251" s="10">
        <v>1200032</v>
      </c>
      <c r="C251" s="19" t="s">
        <v>1427</v>
      </c>
      <c r="D251" s="10" t="s">
        <v>564</v>
      </c>
      <c r="E251" s="64">
        <f>+'17'!J251</f>
        <v>2</v>
      </c>
      <c r="F251" s="71"/>
      <c r="G251" s="46">
        <f t="shared" si="42"/>
        <v>2</v>
      </c>
      <c r="H251" s="78">
        <v>0</v>
      </c>
      <c r="I251" s="76">
        <v>0</v>
      </c>
      <c r="J251" s="46">
        <f t="shared" si="50"/>
        <v>2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5.5" hidden="1" x14ac:dyDescent="0.55000000000000004">
      <c r="A252" s="10"/>
      <c r="B252" s="10">
        <v>20059798</v>
      </c>
      <c r="C252" s="19" t="s">
        <v>1434</v>
      </c>
      <c r="D252" s="10" t="s">
        <v>434</v>
      </c>
      <c r="E252" s="64">
        <f>+'17'!J252</f>
        <v>7</v>
      </c>
      <c r="F252" s="71"/>
      <c r="G252" s="46">
        <f t="shared" si="42"/>
        <v>7</v>
      </c>
      <c r="H252" s="78">
        <v>0</v>
      </c>
      <c r="I252" s="76">
        <v>0</v>
      </c>
      <c r="J252" s="46">
        <f t="shared" si="50"/>
        <v>7</v>
      </c>
      <c r="K252" s="72"/>
      <c r="L252" s="20">
        <v>20</v>
      </c>
      <c r="M252" s="65">
        <f t="shared" si="34"/>
        <v>0</v>
      </c>
      <c r="N252" s="17" t="s">
        <v>1430</v>
      </c>
      <c r="O252" s="18"/>
      <c r="P252" s="23">
        <f t="shared" si="35"/>
        <v>0</v>
      </c>
      <c r="Q252" s="90"/>
      <c r="R252" s="43"/>
    </row>
    <row r="253" spans="1:18" ht="25.5" hidden="1" x14ac:dyDescent="0.55000000000000004">
      <c r="A253" s="10"/>
      <c r="B253" s="10"/>
      <c r="C253" s="19"/>
      <c r="D253" s="10"/>
      <c r="E253" s="64">
        <f>+'17'!J253</f>
        <v>0</v>
      </c>
      <c r="F253" s="71"/>
      <c r="G253" s="46"/>
      <c r="H253" s="78"/>
      <c r="I253" s="76"/>
      <c r="J253" s="46"/>
      <c r="K253" s="72"/>
      <c r="L253" s="20"/>
      <c r="M253" s="65">
        <f t="shared" si="34"/>
        <v>0</v>
      </c>
      <c r="N253" s="17" t="s">
        <v>16</v>
      </c>
      <c r="O253" s="18"/>
      <c r="P253" s="23">
        <f t="shared" si="35"/>
        <v>0</v>
      </c>
      <c r="Q253" s="90"/>
      <c r="R253" s="43"/>
    </row>
    <row r="254" spans="1:18" ht="25.5" hidden="1" x14ac:dyDescent="0.55000000000000004">
      <c r="A254" s="10"/>
      <c r="B254" s="10"/>
      <c r="C254" s="19"/>
      <c r="D254" s="10"/>
      <c r="E254" s="64">
        <f>+'17'!J254</f>
        <v>0</v>
      </c>
      <c r="F254" s="71"/>
      <c r="G254" s="46"/>
      <c r="H254" s="78"/>
      <c r="I254" s="76"/>
      <c r="J254" s="46"/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/>
    </row>
    <row r="255" spans="1:18" ht="25.5" hidden="1" x14ac:dyDescent="0.55000000000000004">
      <c r="A255" s="10"/>
      <c r="B255" s="10"/>
      <c r="C255" s="19"/>
      <c r="D255" s="10"/>
      <c r="E255" s="64">
        <f>+'17'!J255</f>
        <v>0</v>
      </c>
      <c r="F255" s="71"/>
      <c r="G255" s="46"/>
      <c r="H255" s="78"/>
      <c r="I255" s="76"/>
      <c r="J255" s="46"/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/>
    </row>
    <row r="256" spans="1:18" ht="25.5" hidden="1" x14ac:dyDescent="0.55000000000000004">
      <c r="A256" s="10"/>
      <c r="B256" s="10"/>
      <c r="C256" s="19"/>
      <c r="D256" s="10"/>
      <c r="E256" s="64"/>
      <c r="F256" s="71"/>
      <c r="G256" s="46"/>
      <c r="H256" s="78"/>
      <c r="I256" s="76"/>
      <c r="J256" s="46"/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/>
    </row>
    <row r="257" spans="1:19" ht="25.5" hidden="1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/>
    </row>
    <row r="258" spans="1:19" ht="25.5" hidden="1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/>
    </row>
    <row r="259" spans="1:19" ht="24" hidden="1" customHeight="1" x14ac:dyDescent="0.55000000000000004">
      <c r="A259" s="10"/>
      <c r="B259" s="10"/>
      <c r="C259" s="19"/>
      <c r="D259" s="10"/>
      <c r="E259" s="64"/>
      <c r="F259" s="71"/>
      <c r="G259" s="46">
        <f t="shared" si="40"/>
        <v>0</v>
      </c>
      <c r="H259" s="78">
        <v>0</v>
      </c>
      <c r="I259" s="76">
        <v>0</v>
      </c>
      <c r="J259" s="46">
        <f t="shared" si="41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hidden="1" x14ac:dyDescent="0.55000000000000004">
      <c r="A260" s="10"/>
      <c r="B260" s="10"/>
      <c r="C260" s="19"/>
      <c r="D260" s="10"/>
      <c r="E260" s="64"/>
      <c r="F260" s="71"/>
      <c r="G260" s="46">
        <f t="shared" ref="G260" si="51">E260+F260</f>
        <v>0</v>
      </c>
      <c r="H260" s="78">
        <v>0</v>
      </c>
      <c r="I260" s="76">
        <v>0</v>
      </c>
      <c r="J260" s="46">
        <f t="shared" ref="J260" si="52">+G260-H260-K260-I260</f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ref="R260" si="53">+K260*Q260</f>
        <v>0</v>
      </c>
    </row>
    <row r="261" spans="1:19" ht="25.5" hidden="1" x14ac:dyDescent="0.55000000000000004">
      <c r="A261" s="10"/>
      <c r="B261" s="10"/>
      <c r="C261" s="19"/>
      <c r="D261" s="10"/>
      <c r="E261" s="64"/>
      <c r="F261" s="71"/>
      <c r="G261" s="46">
        <f t="shared" si="40"/>
        <v>0</v>
      </c>
      <c r="H261" s="78">
        <v>0</v>
      </c>
      <c r="I261" s="76">
        <v>0</v>
      </c>
      <c r="J261" s="46">
        <f t="shared" si="41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hidden="1" x14ac:dyDescent="0.55000000000000004">
      <c r="A262" s="10"/>
      <c r="B262" s="10"/>
      <c r="C262" s="19"/>
      <c r="D262" s="10"/>
      <c r="E262" s="64"/>
      <c r="F262" s="71"/>
      <c r="G262" s="46">
        <f t="shared" si="40"/>
        <v>0</v>
      </c>
      <c r="H262" s="78">
        <v>0</v>
      </c>
      <c r="I262" s="76">
        <v>0</v>
      </c>
      <c r="J262" s="46">
        <f t="shared" si="41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9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9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9" ht="25.5" hidden="1" x14ac:dyDescent="0.55000000000000004">
      <c r="A266" s="10"/>
      <c r="B266" s="10"/>
      <c r="C266" s="19"/>
      <c r="D266" s="10"/>
      <c r="E266" s="64"/>
      <c r="F266" s="71"/>
      <c r="G266" s="46">
        <f t="shared" si="40"/>
        <v>0</v>
      </c>
      <c r="H266" s="78">
        <v>0</v>
      </c>
      <c r="I266" s="76">
        <v>0</v>
      </c>
      <c r="J266" s="46">
        <f t="shared" si="41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hidden="1" x14ac:dyDescent="0.55000000000000004">
      <c r="A267" s="10"/>
      <c r="B267" s="10"/>
      <c r="C267" s="19"/>
      <c r="D267" s="10"/>
      <c r="E267" s="64"/>
      <c r="F267" s="71"/>
      <c r="G267" s="46">
        <f t="shared" ref="G267" si="54">E267+F267</f>
        <v>0</v>
      </c>
      <c r="H267" s="78">
        <v>0</v>
      </c>
      <c r="I267" s="76">
        <v>0</v>
      </c>
      <c r="J267" s="46">
        <f t="shared" ref="J267" si="55">+G267-H267-K267-I267</f>
        <v>0</v>
      </c>
      <c r="K267" s="72"/>
      <c r="L267" s="20"/>
      <c r="M267" s="65">
        <f t="shared" ref="M267" si="56">+L267*K267</f>
        <v>0</v>
      </c>
      <c r="N267" s="17" t="s">
        <v>16</v>
      </c>
      <c r="O267" s="18"/>
      <c r="P267" s="23">
        <f t="shared" ref="P267" si="57">SUM(M267-O267)</f>
        <v>0</v>
      </c>
      <c r="Q267" s="90"/>
      <c r="R267" s="43">
        <f t="shared" ref="R267" si="58">+K267*Q267</f>
        <v>0</v>
      </c>
    </row>
    <row r="268" spans="1:19" ht="25.5" x14ac:dyDescent="0.55000000000000004">
      <c r="A268" s="1"/>
      <c r="E268" s="1"/>
      <c r="F268" s="1"/>
      <c r="G268" s="24"/>
      <c r="H268" s="25"/>
      <c r="I268" s="25"/>
      <c r="J268" s="24"/>
      <c r="K268" s="24"/>
      <c r="L268" s="26"/>
      <c r="M268" s="28"/>
      <c r="N268" s="27"/>
      <c r="O268" s="18">
        <v>0</v>
      </c>
      <c r="P268" s="74" t="s">
        <v>213</v>
      </c>
      <c r="Q268" s="91"/>
      <c r="R268" s="75">
        <f>SUM(R5:R267)</f>
        <v>623.70000000000005</v>
      </c>
      <c r="S268" s="75"/>
    </row>
    <row r="269" spans="1:19" ht="25.5" customHeight="1" x14ac:dyDescent="0.5">
      <c r="A269" s="1"/>
      <c r="E269" s="1"/>
      <c r="F269" s="1"/>
      <c r="G269" s="24"/>
      <c r="H269" s="25"/>
      <c r="I269" s="25"/>
      <c r="J269" s="24"/>
      <c r="K269" s="172" t="s">
        <v>212</v>
      </c>
      <c r="L269" s="173"/>
      <c r="M269" s="30">
        <f>+O268</f>
        <v>0</v>
      </c>
      <c r="N269" s="27"/>
      <c r="O269" s="29"/>
    </row>
    <row r="270" spans="1:19" ht="25.5" x14ac:dyDescent="0.55000000000000004">
      <c r="A270" s="1"/>
      <c r="E270" s="1"/>
      <c r="F270" s="1"/>
      <c r="G270" s="31"/>
      <c r="J270" s="31"/>
      <c r="K270" s="32"/>
      <c r="L270" s="95" t="s">
        <v>202</v>
      </c>
      <c r="M270" s="95"/>
      <c r="N270" s="33">
        <f>SUM(M5:M269)</f>
        <v>1580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203</v>
      </c>
      <c r="M271" s="35"/>
      <c r="N271" s="36"/>
    </row>
    <row r="272" spans="1:19" ht="25.5" x14ac:dyDescent="0.55000000000000004">
      <c r="A272" s="1"/>
      <c r="E272" s="1"/>
      <c r="F272" s="1"/>
      <c r="G272" s="31"/>
      <c r="J272" s="31"/>
      <c r="L272" s="34" t="s">
        <v>204</v>
      </c>
      <c r="M272" s="35"/>
      <c r="N272" s="36">
        <f>SUM(O272:AF272)</f>
        <v>0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205</v>
      </c>
      <c r="M273" s="35"/>
      <c r="N273" s="36">
        <v>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206</v>
      </c>
      <c r="M274" s="35"/>
      <c r="N274" s="36"/>
    </row>
    <row r="275" spans="1:14" ht="25.5" x14ac:dyDescent="0.55000000000000004">
      <c r="A275" s="1"/>
      <c r="E275" s="1"/>
      <c r="F275" s="1"/>
      <c r="G275" s="31"/>
      <c r="J275" s="31"/>
      <c r="L275" s="34" t="s">
        <v>207</v>
      </c>
      <c r="M275" s="35"/>
      <c r="N275" s="37">
        <f>SUM(O5:O268)</f>
        <v>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208</v>
      </c>
      <c r="M276" s="35"/>
      <c r="N276" s="33">
        <f>N270-N271-N272-N274-N275</f>
        <v>1580</v>
      </c>
    </row>
    <row r="277" spans="1:14" ht="25.5" x14ac:dyDescent="0.55000000000000004">
      <c r="A277" s="1"/>
      <c r="E277" s="1"/>
      <c r="F277" s="1"/>
      <c r="G277" s="31"/>
      <c r="J277" s="31"/>
      <c r="L277" s="34" t="s">
        <v>209</v>
      </c>
      <c r="M277" s="35"/>
      <c r="N277" s="37">
        <v>1580</v>
      </c>
    </row>
    <row r="278" spans="1:14" ht="25.5" x14ac:dyDescent="0.55000000000000004">
      <c r="A278" s="1"/>
      <c r="E278" s="1"/>
      <c r="F278" s="1"/>
      <c r="G278" s="31"/>
      <c r="J278" s="31"/>
      <c r="L278" s="34" t="s">
        <v>210</v>
      </c>
      <c r="M278" s="35"/>
      <c r="N278" s="33">
        <f>+N277-N276</f>
        <v>0</v>
      </c>
    </row>
    <row r="279" spans="1:14" ht="25.5" x14ac:dyDescent="0.55000000000000004">
      <c r="E279" s="1"/>
      <c r="F279" s="1"/>
      <c r="J279" s="2"/>
      <c r="L279" s="34" t="s">
        <v>211</v>
      </c>
      <c r="M279" s="35"/>
      <c r="N279" s="33">
        <f>+N277-N276</f>
        <v>0</v>
      </c>
    </row>
    <row r="280" spans="1:14" x14ac:dyDescent="0.5">
      <c r="J280" s="2"/>
      <c r="L280" s="2"/>
    </row>
    <row r="281" spans="1:14" ht="25.5" x14ac:dyDescent="0.55000000000000004">
      <c r="J281" s="2"/>
      <c r="L281" s="73" t="s">
        <v>272</v>
      </c>
      <c r="M281" s="2" t="s">
        <v>307</v>
      </c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</sheetData>
  <autoFilter ref="A1:S279" xr:uid="{A8659A1D-7742-48A0-A8EC-0F2280F9B025}">
    <filterColumn colId="15">
      <filters blank="1">
        <filter val="100.00"/>
        <filter val="130.00"/>
        <filter val="180.00"/>
        <filter val="200.00"/>
        <filter val="240.00"/>
        <filter val="260.00"/>
        <filter val="50.00"/>
        <filter val="55.00"/>
        <filter val="65.00"/>
        <filter val="ส่วนลดสินค้า SALE"/>
      </filters>
    </filterColumn>
  </autoFilter>
  <mergeCells count="16">
    <mergeCell ref="Q3:Q4"/>
    <mergeCell ref="R3:R4"/>
    <mergeCell ref="K269:L269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54"/>
  <sheetViews>
    <sheetView zoomScale="80" zoomScaleNormal="80" workbookViewId="0">
      <pane xSplit="10" ySplit="4" topLeftCell="K265" activePane="bottomRight" state="frozen"/>
      <selection activeCell="B253" sqref="B253"/>
      <selection pane="topRight" activeCell="B253" sqref="B253"/>
      <selection pane="bottomLeft" activeCell="B253" sqref="B253"/>
      <selection pane="bottomRight" activeCell="B253" sqref="B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68" si="1">+G5-H5-K5-I5</f>
        <v>11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0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30</v>
      </c>
      <c r="F6" s="71"/>
      <c r="G6" s="46">
        <f t="shared" si="0"/>
        <v>30</v>
      </c>
      <c r="H6" s="78">
        <v>0</v>
      </c>
      <c r="I6" s="76">
        <v>0</v>
      </c>
      <c r="J6" s="46">
        <f t="shared" si="1"/>
        <v>29</v>
      </c>
      <c r="K6" s="72">
        <v>1</v>
      </c>
      <c r="L6" s="15">
        <v>100</v>
      </c>
      <c r="M6" s="65">
        <f t="shared" ref="M6:M69" si="2">+L6*K6</f>
        <v>100</v>
      </c>
      <c r="N6" s="17" t="s">
        <v>16</v>
      </c>
      <c r="O6" s="18"/>
      <c r="P6" s="120">
        <f t="shared" ref="P6:P80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/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25</v>
      </c>
      <c r="F22" s="71"/>
      <c r="G22" s="46">
        <f t="shared" si="0"/>
        <v>25</v>
      </c>
      <c r="H22" s="78">
        <v>0</v>
      </c>
      <c r="I22" s="76">
        <v>0</v>
      </c>
      <c r="J22" s="46">
        <f t="shared" si="1"/>
        <v>25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1"/>
        <v>15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1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1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1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1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1"/>
        <v>4</v>
      </c>
      <c r="K48" s="72"/>
      <c r="L48" s="20">
        <v>50</v>
      </c>
      <c r="M48" s="65">
        <f t="shared" si="2"/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1"/>
        <v>6</v>
      </c>
      <c r="K49" s="72">
        <v>1</v>
      </c>
      <c r="L49" s="20">
        <v>50</v>
      </c>
      <c r="M49" s="65">
        <f t="shared" si="2"/>
        <v>50</v>
      </c>
      <c r="N49" s="17" t="s">
        <v>16</v>
      </c>
      <c r="O49" s="18"/>
      <c r="P49" s="120">
        <f>SUM(M49-O49)</f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1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1"/>
        <v>2</v>
      </c>
      <c r="K53" s="72"/>
      <c r="L53" s="20">
        <v>50</v>
      </c>
      <c r="M53" s="65">
        <f t="shared" si="2"/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 t="shared" si="2"/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 t="shared" si="2"/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1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1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7"/>
        <v>50</v>
      </c>
      <c r="N74" s="17" t="s">
        <v>16</v>
      </c>
      <c r="O74" s="18"/>
      <c r="P74" s="120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9</v>
      </c>
      <c r="K77" s="72">
        <v>1</v>
      </c>
      <c r="L77" s="21">
        <v>50</v>
      </c>
      <c r="M77" s="65">
        <f t="shared" si="7"/>
        <v>50</v>
      </c>
      <c r="N77" s="17" t="s">
        <v>16</v>
      </c>
      <c r="O77" s="18"/>
      <c r="P77" s="120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ref="P87" si="13">SUM(M87-O87)</f>
        <v>0</v>
      </c>
      <c r="Q87" s="90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5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ref="P88" si="16">SUM(M88-O88)</f>
        <v>0</v>
      </c>
      <c r="Q88" s="90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10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10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8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8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8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8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8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18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ref="P99:P105" si="19">SUM(M99-O99)</f>
        <v>0</v>
      </c>
      <c r="Q99" s="118">
        <v>20.350000000000001</v>
      </c>
      <c r="R99" s="43">
        <f t="shared" ref="R99:R105" si="20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18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19"/>
        <v>0</v>
      </c>
      <c r="Q100" s="118"/>
      <c r="R100" s="43">
        <f t="shared" si="20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18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19"/>
        <v>0</v>
      </c>
      <c r="Q101" s="118"/>
      <c r="R101" s="43">
        <f t="shared" si="2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1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19"/>
        <v>0</v>
      </c>
      <c r="Q102" s="118"/>
      <c r="R102" s="43">
        <f t="shared" si="20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19"/>
        <v>0</v>
      </c>
      <c r="Q103" s="90"/>
      <c r="R103" s="43">
        <f t="shared" si="20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19"/>
        <v>0</v>
      </c>
      <c r="Q104" s="90"/>
      <c r="R104" s="43">
        <f t="shared" si="20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19"/>
        <v>0</v>
      </c>
      <c r="Q105" s="90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8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8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8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8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18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18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16</v>
      </c>
      <c r="F112" s="71"/>
      <c r="G112" s="46">
        <f t="shared" si="18"/>
        <v>16</v>
      </c>
      <c r="H112" s="78">
        <v>0</v>
      </c>
      <c r="I112" s="76">
        <v>0</v>
      </c>
      <c r="J112" s="46">
        <f t="shared" si="6"/>
        <v>14</v>
      </c>
      <c r="K112" s="72">
        <v>2</v>
      </c>
      <c r="L112" s="20">
        <v>100</v>
      </c>
      <c r="M112" s="65">
        <f t="shared" si="7"/>
        <v>200</v>
      </c>
      <c r="N112" s="17" t="s">
        <v>16</v>
      </c>
      <c r="O112" s="18"/>
      <c r="P112" s="120">
        <f>SUM(M112-O112)</f>
        <v>200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9</v>
      </c>
      <c r="F113" s="71"/>
      <c r="G113" s="46">
        <f t="shared" si="18"/>
        <v>9</v>
      </c>
      <c r="H113" s="78">
        <v>0</v>
      </c>
      <c r="I113" s="76">
        <v>0</v>
      </c>
      <c r="J113" s="46">
        <f t="shared" si="6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8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6</v>
      </c>
      <c r="F115" s="71"/>
      <c r="G115" s="46">
        <f t="shared" si="18"/>
        <v>6</v>
      </c>
      <c r="H115" s="78">
        <v>0</v>
      </c>
      <c r="I115" s="76">
        <v>0</v>
      </c>
      <c r="J115" s="46">
        <f t="shared" si="6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3</v>
      </c>
      <c r="F116" s="71"/>
      <c r="G116" s="46">
        <f t="shared" si="18"/>
        <v>3</v>
      </c>
      <c r="H116" s="78">
        <v>0</v>
      </c>
      <c r="I116" s="76">
        <v>0</v>
      </c>
      <c r="J116" s="46">
        <f t="shared" si="6"/>
        <v>2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0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0</v>
      </c>
      <c r="F117" s="71"/>
      <c r="G117" s="46">
        <f t="shared" si="18"/>
        <v>0</v>
      </c>
      <c r="H117" s="78">
        <v>0</v>
      </c>
      <c r="I117" s="76">
        <v>0</v>
      </c>
      <c r="J117" s="46">
        <f t="shared" si="6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8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8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8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8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18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8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18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7</v>
      </c>
      <c r="F125" s="71"/>
      <c r="G125" s="46">
        <f t="shared" si="18"/>
        <v>7</v>
      </c>
      <c r="H125" s="78">
        <v>0</v>
      </c>
      <c r="I125" s="76">
        <v>0</v>
      </c>
      <c r="J125" s="46">
        <f t="shared" si="6"/>
        <v>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18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12</v>
      </c>
      <c r="F127" s="71"/>
      <c r="G127" s="46">
        <f t="shared" si="18"/>
        <v>12</v>
      </c>
      <c r="H127" s="78">
        <v>0</v>
      </c>
      <c r="I127" s="76">
        <v>0</v>
      </c>
      <c r="J127" s="46">
        <f t="shared" si="6"/>
        <v>12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8</v>
      </c>
      <c r="F128" s="71"/>
      <c r="G128" s="46">
        <f t="shared" si="18"/>
        <v>8</v>
      </c>
      <c r="H128" s="78">
        <v>0</v>
      </c>
      <c r="I128" s="76">
        <v>0</v>
      </c>
      <c r="J128" s="46">
        <f t="shared" si="6"/>
        <v>8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8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8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13</v>
      </c>
      <c r="F131" s="71"/>
      <c r="G131" s="46">
        <f t="shared" si="18"/>
        <v>13</v>
      </c>
      <c r="H131" s="78">
        <v>0</v>
      </c>
      <c r="I131" s="76">
        <v>0</v>
      </c>
      <c r="J131" s="46">
        <f t="shared" si="6"/>
        <v>13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0</v>
      </c>
      <c r="F132" s="71"/>
      <c r="G132" s="46">
        <f t="shared" si="18"/>
        <v>0</v>
      </c>
      <c r="H132" s="78">
        <v>0</v>
      </c>
      <c r="I132" s="76">
        <v>0</v>
      </c>
      <c r="J132" s="46">
        <f t="shared" si="6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10</v>
      </c>
      <c r="F133" s="71"/>
      <c r="G133" s="46">
        <f t="shared" si="18"/>
        <v>10</v>
      </c>
      <c r="H133" s="78">
        <v>0</v>
      </c>
      <c r="I133" s="76">
        <v>0</v>
      </c>
      <c r="J133" s="46">
        <f t="shared" ref="J133:J196" si="22">+G133-H133-K133-I133</f>
        <v>9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0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18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ref="M134:M197" si="23">+L134*K134</f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18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23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18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23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18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 t="shared" si="23"/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8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23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8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23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8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23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8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23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18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23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8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23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8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23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8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23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8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23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8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23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18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23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8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23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8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23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8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23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18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23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8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23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18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 t="shared" si="23"/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8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23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8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23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8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23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8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23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8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23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8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23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8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23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4">E162+F162</f>
        <v>0</v>
      </c>
      <c r="H162" s="78">
        <v>0</v>
      </c>
      <c r="I162" s="76">
        <v>0</v>
      </c>
      <c r="J162" s="46">
        <f t="shared" si="22"/>
        <v>0</v>
      </c>
      <c r="K162" s="72"/>
      <c r="L162" s="20">
        <v>60</v>
      </c>
      <c r="M162" s="65">
        <f t="shared" si="23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4"/>
        <v>0</v>
      </c>
      <c r="H163" s="78">
        <v>0</v>
      </c>
      <c r="I163" s="76">
        <v>0</v>
      </c>
      <c r="J163" s="46">
        <f t="shared" si="22"/>
        <v>0</v>
      </c>
      <c r="K163" s="72"/>
      <c r="L163" s="20">
        <v>25</v>
      </c>
      <c r="M163" s="65">
        <f t="shared" si="23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4"/>
        <v>0</v>
      </c>
      <c r="H164" s="78">
        <v>0</v>
      </c>
      <c r="I164" s="76">
        <v>0</v>
      </c>
      <c r="J164" s="46">
        <f t="shared" si="22"/>
        <v>0</v>
      </c>
      <c r="K164" s="72"/>
      <c r="L164" s="20">
        <v>45</v>
      </c>
      <c r="M164" s="65">
        <f t="shared" si="23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4"/>
        <v>0</v>
      </c>
      <c r="H165" s="78">
        <v>0</v>
      </c>
      <c r="I165" s="76">
        <v>0</v>
      </c>
      <c r="J165" s="46">
        <f t="shared" si="22"/>
        <v>0</v>
      </c>
      <c r="K165" s="72"/>
      <c r="L165" s="20">
        <v>45</v>
      </c>
      <c r="M165" s="65">
        <f t="shared" si="23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4"/>
        <v>0</v>
      </c>
      <c r="H166" s="78">
        <v>0</v>
      </c>
      <c r="I166" s="76">
        <v>0</v>
      </c>
      <c r="J166" s="46">
        <f t="shared" si="22"/>
        <v>0</v>
      </c>
      <c r="K166" s="72"/>
      <c r="L166" s="20">
        <v>45</v>
      </c>
      <c r="M166" s="65">
        <f t="shared" si="23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4"/>
        <v>0</v>
      </c>
      <c r="H167" s="78">
        <v>0</v>
      </c>
      <c r="I167" s="76">
        <v>0</v>
      </c>
      <c r="J167" s="46">
        <f t="shared" si="22"/>
        <v>0</v>
      </c>
      <c r="K167" s="72"/>
      <c r="L167" s="20">
        <v>45</v>
      </c>
      <c r="M167" s="65">
        <f t="shared" si="23"/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4"/>
        <v>0</v>
      </c>
      <c r="H168" s="78">
        <v>0</v>
      </c>
      <c r="I168" s="76">
        <v>0</v>
      </c>
      <c r="J168" s="46">
        <f t="shared" si="22"/>
        <v>0</v>
      </c>
      <c r="K168" s="72"/>
      <c r="L168" s="20">
        <v>45</v>
      </c>
      <c r="M168" s="65">
        <f t="shared" si="23"/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4"/>
        <v>0</v>
      </c>
      <c r="H169" s="78">
        <v>0</v>
      </c>
      <c r="I169" s="76">
        <v>0</v>
      </c>
      <c r="J169" s="46">
        <f t="shared" si="22"/>
        <v>0</v>
      </c>
      <c r="K169" s="72"/>
      <c r="L169" s="20">
        <v>45</v>
      </c>
      <c r="M169" s="65">
        <f t="shared" si="23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4"/>
        <v>0</v>
      </c>
      <c r="H170" s="78">
        <v>0</v>
      </c>
      <c r="I170" s="76">
        <v>0</v>
      </c>
      <c r="J170" s="46">
        <f t="shared" si="22"/>
        <v>0</v>
      </c>
      <c r="K170" s="72"/>
      <c r="L170" s="22">
        <v>35</v>
      </c>
      <c r="M170" s="65">
        <f t="shared" si="23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4"/>
        <v>0</v>
      </c>
      <c r="H171" s="78">
        <v>0</v>
      </c>
      <c r="I171" s="76">
        <v>0</v>
      </c>
      <c r="J171" s="46">
        <f t="shared" si="22"/>
        <v>0</v>
      </c>
      <c r="K171" s="72"/>
      <c r="L171" s="22">
        <v>25</v>
      </c>
      <c r="M171" s="65">
        <f t="shared" si="23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4"/>
        <v>0</v>
      </c>
      <c r="H172" s="78">
        <v>0</v>
      </c>
      <c r="I172" s="76">
        <v>0</v>
      </c>
      <c r="J172" s="46">
        <f t="shared" si="22"/>
        <v>0</v>
      </c>
      <c r="K172" s="72"/>
      <c r="L172" s="20">
        <v>100</v>
      </c>
      <c r="M172" s="65">
        <f t="shared" si="23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2"/>
        <v>0</v>
      </c>
      <c r="K173" s="72"/>
      <c r="L173" s="20">
        <v>35</v>
      </c>
      <c r="M173" s="65">
        <f t="shared" si="23"/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5">E174+F174</f>
        <v>0</v>
      </c>
      <c r="H174" s="78">
        <v>0</v>
      </c>
      <c r="I174" s="76">
        <v>0</v>
      </c>
      <c r="J174" s="46">
        <f t="shared" si="22"/>
        <v>0</v>
      </c>
      <c r="K174" s="72"/>
      <c r="L174" s="15">
        <v>65</v>
      </c>
      <c r="M174" s="65">
        <f t="shared" si="23"/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0</v>
      </c>
      <c r="F175" s="71"/>
      <c r="G175" s="46">
        <f t="shared" si="24"/>
        <v>0</v>
      </c>
      <c r="H175" s="78">
        <v>0</v>
      </c>
      <c r="I175" s="76">
        <v>0</v>
      </c>
      <c r="J175" s="46">
        <f t="shared" si="22"/>
        <v>0</v>
      </c>
      <c r="K175" s="72"/>
      <c r="L175" s="15">
        <v>50</v>
      </c>
      <c r="M175" s="65">
        <f t="shared" si="23"/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4"/>
        <v>0</v>
      </c>
      <c r="H176" s="78">
        <v>0</v>
      </c>
      <c r="I176" s="76">
        <v>0</v>
      </c>
      <c r="J176" s="46">
        <f t="shared" si="22"/>
        <v>0</v>
      </c>
      <c r="K176" s="72"/>
      <c r="L176" s="20">
        <v>35</v>
      </c>
      <c r="M176" s="65">
        <f t="shared" si="23"/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4"/>
        <v>0</v>
      </c>
      <c r="H177" s="78">
        <v>0</v>
      </c>
      <c r="I177" s="76">
        <v>0</v>
      </c>
      <c r="J177" s="46">
        <f t="shared" si="22"/>
        <v>0</v>
      </c>
      <c r="K177" s="72"/>
      <c r="L177" s="20">
        <v>55</v>
      </c>
      <c r="M177" s="65">
        <f t="shared" si="23"/>
        <v>0</v>
      </c>
      <c r="N177" s="17" t="s">
        <v>16</v>
      </c>
      <c r="O177" s="18"/>
      <c r="P177" s="23">
        <f t="shared" ref="P177:P267" si="26">SUM(M177-O177)</f>
        <v>0</v>
      </c>
      <c r="Q177" s="90"/>
      <c r="R177" s="43">
        <f t="shared" ref="R177:R267" si="2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24"/>
        <v>0</v>
      </c>
      <c r="H178" s="78">
        <v>0</v>
      </c>
      <c r="I178" s="76">
        <v>0</v>
      </c>
      <c r="J178" s="46">
        <f t="shared" si="22"/>
        <v>0</v>
      </c>
      <c r="K178" s="72"/>
      <c r="L178" s="20">
        <v>55</v>
      </c>
      <c r="M178" s="65">
        <f t="shared" si="23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4"/>
        <v>0</v>
      </c>
      <c r="H179" s="78">
        <v>0</v>
      </c>
      <c r="I179" s="76">
        <v>0</v>
      </c>
      <c r="J179" s="46">
        <f t="shared" si="22"/>
        <v>0</v>
      </c>
      <c r="K179" s="72"/>
      <c r="L179" s="20">
        <v>10</v>
      </c>
      <c r="M179" s="65">
        <f t="shared" si="23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14</v>
      </c>
      <c r="F180" s="71"/>
      <c r="G180" s="46">
        <f t="shared" si="24"/>
        <v>14</v>
      </c>
      <c r="H180" s="78">
        <v>0</v>
      </c>
      <c r="I180" s="76">
        <v>0</v>
      </c>
      <c r="J180" s="46">
        <f t="shared" si="22"/>
        <v>12</v>
      </c>
      <c r="K180" s="72">
        <v>2</v>
      </c>
      <c r="L180" s="20">
        <v>35</v>
      </c>
      <c r="M180" s="65">
        <f t="shared" si="23"/>
        <v>70</v>
      </c>
      <c r="N180" s="17" t="s">
        <v>16</v>
      </c>
      <c r="O180" s="18"/>
      <c r="P180" s="120">
        <f t="shared" si="26"/>
        <v>70</v>
      </c>
      <c r="Q180" s="90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4"/>
        <v>0</v>
      </c>
      <c r="H181" s="78">
        <v>0</v>
      </c>
      <c r="I181" s="76">
        <v>0</v>
      </c>
      <c r="J181" s="46">
        <f t="shared" si="22"/>
        <v>0</v>
      </c>
      <c r="K181" s="72"/>
      <c r="L181" s="20">
        <v>50</v>
      </c>
      <c r="M181" s="65">
        <f t="shared" si="23"/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4"/>
        <v>0</v>
      </c>
      <c r="H182" s="78">
        <v>0</v>
      </c>
      <c r="I182" s="76">
        <v>0</v>
      </c>
      <c r="J182" s="46">
        <f t="shared" si="22"/>
        <v>0</v>
      </c>
      <c r="K182" s="72"/>
      <c r="L182" s="20">
        <v>40</v>
      </c>
      <c r="M182" s="65">
        <f t="shared" si="23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4"/>
        <v>0</v>
      </c>
      <c r="H183" s="78">
        <v>0</v>
      </c>
      <c r="I183" s="76">
        <v>0</v>
      </c>
      <c r="J183" s="46">
        <f t="shared" si="22"/>
        <v>0</v>
      </c>
      <c r="K183" s="72"/>
      <c r="L183" s="20">
        <v>65</v>
      </c>
      <c r="M183" s="65">
        <f t="shared" si="23"/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4"/>
        <v>0</v>
      </c>
      <c r="H184" s="78">
        <v>0</v>
      </c>
      <c r="I184" s="76">
        <v>0</v>
      </c>
      <c r="J184" s="46">
        <f t="shared" si="22"/>
        <v>0</v>
      </c>
      <c r="K184" s="72"/>
      <c r="L184" s="20">
        <v>50</v>
      </c>
      <c r="M184" s="65">
        <f t="shared" si="23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1</v>
      </c>
      <c r="F185" s="71"/>
      <c r="G185" s="46">
        <f t="shared" si="24"/>
        <v>1</v>
      </c>
      <c r="H185" s="78">
        <v>0</v>
      </c>
      <c r="I185" s="76">
        <v>0</v>
      </c>
      <c r="J185" s="46">
        <f t="shared" si="22"/>
        <v>0</v>
      </c>
      <c r="K185" s="72">
        <v>1</v>
      </c>
      <c r="L185" s="20">
        <v>80</v>
      </c>
      <c r="M185" s="65">
        <f t="shared" si="23"/>
        <v>80</v>
      </c>
      <c r="N185" s="17" t="s">
        <v>16</v>
      </c>
      <c r="O185" s="18"/>
      <c r="P185" s="120">
        <f t="shared" si="26"/>
        <v>80</v>
      </c>
      <c r="Q185" s="90">
        <v>63</v>
      </c>
      <c r="R185" s="43">
        <f t="shared" si="27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4"/>
        <v>0</v>
      </c>
      <c r="H186" s="78">
        <v>0</v>
      </c>
      <c r="I186" s="76">
        <v>0</v>
      </c>
      <c r="J186" s="46">
        <f t="shared" si="22"/>
        <v>0</v>
      </c>
      <c r="K186" s="72"/>
      <c r="L186" s="20">
        <v>15</v>
      </c>
      <c r="M186" s="65">
        <f t="shared" si="23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2"/>
        <v>0</v>
      </c>
      <c r="K187" s="72"/>
      <c r="L187" s="20">
        <v>15</v>
      </c>
      <c r="M187" s="65">
        <f t="shared" si="23"/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2"/>
        <v>0</v>
      </c>
      <c r="K188" s="72"/>
      <c r="L188" s="20">
        <v>15</v>
      </c>
      <c r="M188" s="65">
        <f t="shared" si="23"/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2"/>
        <v>0</v>
      </c>
      <c r="K189" s="72"/>
      <c r="L189" s="20">
        <v>15</v>
      </c>
      <c r="M189" s="65">
        <f t="shared" si="23"/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4"/>
        <v>0</v>
      </c>
      <c r="H190" s="78">
        <v>0</v>
      </c>
      <c r="I190" s="76">
        <v>0</v>
      </c>
      <c r="J190" s="46">
        <f t="shared" si="22"/>
        <v>0</v>
      </c>
      <c r="K190" s="72"/>
      <c r="L190" s="20">
        <v>80</v>
      </c>
      <c r="M190" s="65">
        <f t="shared" si="23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4"/>
        <v>0</v>
      </c>
      <c r="H191" s="78">
        <v>0</v>
      </c>
      <c r="I191" s="76">
        <v>0</v>
      </c>
      <c r="J191" s="46">
        <f t="shared" si="22"/>
        <v>0</v>
      </c>
      <c r="K191" s="72"/>
      <c r="L191" s="20">
        <v>35</v>
      </c>
      <c r="M191" s="65">
        <f t="shared" si="23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4"/>
        <v>0</v>
      </c>
      <c r="H192" s="78">
        <v>0</v>
      </c>
      <c r="I192" s="76">
        <v>0</v>
      </c>
      <c r="J192" s="46">
        <f t="shared" si="22"/>
        <v>0</v>
      </c>
      <c r="K192" s="72"/>
      <c r="L192" s="20">
        <v>35</v>
      </c>
      <c r="M192" s="65">
        <f t="shared" si="23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1</v>
      </c>
      <c r="F193" s="71"/>
      <c r="G193" s="46">
        <f t="shared" si="24"/>
        <v>1</v>
      </c>
      <c r="H193" s="78">
        <v>0</v>
      </c>
      <c r="I193" s="76">
        <v>0</v>
      </c>
      <c r="J193" s="46">
        <f t="shared" si="22"/>
        <v>1</v>
      </c>
      <c r="K193" s="72"/>
      <c r="L193" s="20">
        <v>60</v>
      </c>
      <c r="M193" s="65">
        <f t="shared" si="23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2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24</v>
      </c>
      <c r="F194" s="71"/>
      <c r="G194" s="46">
        <f t="shared" si="24"/>
        <v>24</v>
      </c>
      <c r="H194" s="78">
        <v>0</v>
      </c>
      <c r="I194" s="76">
        <v>0</v>
      </c>
      <c r="J194" s="46">
        <f t="shared" si="22"/>
        <v>24</v>
      </c>
      <c r="K194" s="72"/>
      <c r="L194" s="20">
        <v>120</v>
      </c>
      <c r="M194" s="65">
        <f t="shared" si="23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2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0</v>
      </c>
      <c r="F195" s="71"/>
      <c r="G195" s="46">
        <f t="shared" si="24"/>
        <v>0</v>
      </c>
      <c r="H195" s="78">
        <v>0</v>
      </c>
      <c r="I195" s="76">
        <v>0</v>
      </c>
      <c r="J195" s="46">
        <f t="shared" si="22"/>
        <v>0</v>
      </c>
      <c r="K195" s="72"/>
      <c r="L195" s="20">
        <v>60</v>
      </c>
      <c r="M195" s="65">
        <f t="shared" si="23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2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0</v>
      </c>
      <c r="F196" s="71"/>
      <c r="G196" s="46">
        <f t="shared" si="24"/>
        <v>0</v>
      </c>
      <c r="H196" s="78">
        <v>0</v>
      </c>
      <c r="I196" s="76">
        <v>0</v>
      </c>
      <c r="J196" s="46">
        <f t="shared" si="22"/>
        <v>0</v>
      </c>
      <c r="K196" s="72"/>
      <c r="L196" s="20">
        <v>120</v>
      </c>
      <c r="M196" s="65">
        <f t="shared" si="23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2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4"/>
        <v>0</v>
      </c>
      <c r="H197" s="78">
        <v>0</v>
      </c>
      <c r="I197" s="76">
        <v>0</v>
      </c>
      <c r="J197" s="46">
        <f t="shared" ref="J197:J267" si="30">+G197-H197-K197-I197</f>
        <v>0</v>
      </c>
      <c r="K197" s="72"/>
      <c r="L197" s="20">
        <v>50</v>
      </c>
      <c r="M197" s="65">
        <f t="shared" si="23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0</v>
      </c>
      <c r="F198" s="71"/>
      <c r="G198" s="46">
        <f t="shared" si="24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ref="M198:M267" si="31">+L198*K198</f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2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4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4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4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4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4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4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137</v>
      </c>
      <c r="F205" s="71"/>
      <c r="G205" s="46">
        <f t="shared" si="24"/>
        <v>137</v>
      </c>
      <c r="H205" s="78">
        <v>0</v>
      </c>
      <c r="I205" s="76">
        <v>0</v>
      </c>
      <c r="J205" s="46">
        <f t="shared" si="30"/>
        <v>136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20">
        <f t="shared" si="26"/>
        <v>55</v>
      </c>
      <c r="Q205" s="90">
        <v>40</v>
      </c>
      <c r="R205" s="43">
        <f t="shared" si="27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4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0"/>
        <v>0</v>
      </c>
      <c r="K207" s="72"/>
      <c r="L207" s="20">
        <v>50</v>
      </c>
      <c r="M207" s="65">
        <f t="shared" si="31"/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10</v>
      </c>
      <c r="F208" s="71"/>
      <c r="G208" s="46">
        <f t="shared" si="24"/>
        <v>10</v>
      </c>
      <c r="H208" s="78">
        <v>0</v>
      </c>
      <c r="I208" s="76">
        <v>0</v>
      </c>
      <c r="J208" s="46">
        <f t="shared" si="30"/>
        <v>10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2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0</v>
      </c>
      <c r="F209" s="71"/>
      <c r="G209" s="46">
        <f t="shared" si="24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26"/>
        <v>0</v>
      </c>
      <c r="Q209" s="90">
        <v>83</v>
      </c>
      <c r="R209" s="43">
        <f t="shared" si="2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4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 t="shared" si="31"/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4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26"/>
        <v>0</v>
      </c>
      <c r="Q211" s="90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4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26"/>
        <v>0</v>
      </c>
      <c r="Q212" s="90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4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26"/>
        <v>0</v>
      </c>
      <c r="Q213" s="90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4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 t="shared" si="31"/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4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 t="shared" si="31"/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4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26"/>
        <v>0</v>
      </c>
      <c r="Q216" s="90">
        <v>9</v>
      </c>
      <c r="R216" s="43">
        <f t="shared" si="2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4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26"/>
        <v>0</v>
      </c>
      <c r="Q217" s="90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4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26"/>
        <v>0</v>
      </c>
      <c r="Q218" s="90">
        <v>16.670000000000002</v>
      </c>
      <c r="R218" s="43">
        <f t="shared" si="2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4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26"/>
        <v>0</v>
      </c>
      <c r="Q219" s="90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4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26"/>
        <v>0</v>
      </c>
      <c r="Q220" s="90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4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26"/>
        <v>0</v>
      </c>
      <c r="Q221" s="90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4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26"/>
        <v>0</v>
      </c>
      <c r="Q222" s="90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4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26"/>
        <v>0</v>
      </c>
      <c r="Q223" s="90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4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26"/>
        <v>0</v>
      </c>
      <c r="Q224" s="90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4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26"/>
        <v>0</v>
      </c>
      <c r="Q225" s="90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4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26"/>
        <v>0</v>
      </c>
      <c r="Q226" s="90">
        <v>23.7</v>
      </c>
      <c r="R226" s="43">
        <f t="shared" si="2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4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26"/>
        <v>0</v>
      </c>
      <c r="Q227" s="90">
        <v>20.36</v>
      </c>
      <c r="R227" s="43">
        <f t="shared" si="2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4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 t="shared" si="31"/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4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26"/>
        <v>0</v>
      </c>
      <c r="Q229" s="90"/>
      <c r="R229" s="43">
        <f t="shared" si="2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4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26"/>
        <v>0</v>
      </c>
      <c r="Q230" s="90"/>
      <c r="R230" s="43">
        <f t="shared" si="2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67" si="33">E231+F231</f>
        <v>0</v>
      </c>
      <c r="H231" s="78">
        <v>0</v>
      </c>
      <c r="I231" s="76">
        <v>0</v>
      </c>
      <c r="J231" s="46">
        <f t="shared" si="30"/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26"/>
        <v>0</v>
      </c>
      <c r="Q231" s="90"/>
      <c r="R231" s="43">
        <f t="shared" si="2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3"/>
        <v>0</v>
      </c>
      <c r="H232" s="78">
        <v>0</v>
      </c>
      <c r="I232" s="76">
        <v>0</v>
      </c>
      <c r="J232" s="46">
        <f t="shared" si="30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26"/>
        <v>0</v>
      </c>
      <c r="Q232" s="90"/>
      <c r="R232" s="43">
        <f t="shared" si="2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3"/>
        <v>0</v>
      </c>
      <c r="H233" s="78">
        <v>0</v>
      </c>
      <c r="I233" s="76">
        <v>0</v>
      </c>
      <c r="J233" s="46">
        <f t="shared" si="30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26"/>
        <v>0</v>
      </c>
      <c r="Q233" s="90"/>
      <c r="R233" s="43">
        <f t="shared" si="2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3"/>
        <v>0</v>
      </c>
      <c r="H234" s="78">
        <v>0</v>
      </c>
      <c r="I234" s="76">
        <v>0</v>
      </c>
      <c r="J234" s="46">
        <f t="shared" si="30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26"/>
        <v>0</v>
      </c>
      <c r="Q234" s="90"/>
      <c r="R234" s="43">
        <f t="shared" si="2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58" si="34">E235+F235</f>
        <v>0</v>
      </c>
      <c r="H235" s="78">
        <v>0</v>
      </c>
      <c r="I235" s="76">
        <v>0</v>
      </c>
      <c r="J235" s="46">
        <f t="shared" si="30"/>
        <v>0</v>
      </c>
      <c r="K235" s="72"/>
      <c r="L235" s="20">
        <v>100</v>
      </c>
      <c r="M235" s="65">
        <f t="shared" si="31"/>
        <v>0</v>
      </c>
      <c r="N235" s="17" t="s">
        <v>16</v>
      </c>
      <c r="O235" s="18"/>
      <c r="P235" s="23">
        <f t="shared" ref="P235:P247" si="35">SUM(M235-O235)</f>
        <v>0</v>
      </c>
      <c r="Q235" s="90"/>
      <c r="R235" s="43">
        <f t="shared" ref="R235:R247" si="3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4"/>
        <v>0</v>
      </c>
      <c r="H236" s="78">
        <v>0</v>
      </c>
      <c r="I236" s="76">
        <v>0</v>
      </c>
      <c r="J236" s="46">
        <f t="shared" si="30"/>
        <v>0</v>
      </c>
      <c r="K236" s="72"/>
      <c r="L236" s="20">
        <v>120</v>
      </c>
      <c r="M236" s="65">
        <f t="shared" si="3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3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4"/>
        <v>0</v>
      </c>
      <c r="H237" s="78">
        <v>0</v>
      </c>
      <c r="I237" s="76">
        <v>0</v>
      </c>
      <c r="J237" s="46">
        <f t="shared" si="30"/>
        <v>0</v>
      </c>
      <c r="K237" s="72"/>
      <c r="L237" s="20">
        <v>60</v>
      </c>
      <c r="M237" s="65">
        <f t="shared" si="3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3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4"/>
        <v>0</v>
      </c>
      <c r="H238" s="78">
        <v>0</v>
      </c>
      <c r="I238" s="76">
        <v>0</v>
      </c>
      <c r="J238" s="46">
        <f t="shared" si="30"/>
        <v>0</v>
      </c>
      <c r="K238" s="72"/>
      <c r="L238" s="20">
        <v>150</v>
      </c>
      <c r="M238" s="65">
        <f t="shared" si="3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3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4"/>
        <v>0</v>
      </c>
      <c r="H239" s="78">
        <v>0</v>
      </c>
      <c r="I239" s="76">
        <v>0</v>
      </c>
      <c r="J239" s="46">
        <f t="shared" si="30"/>
        <v>0</v>
      </c>
      <c r="K239" s="72"/>
      <c r="L239" s="20">
        <v>150</v>
      </c>
      <c r="M239" s="65">
        <f t="shared" si="3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3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4"/>
        <v>0</v>
      </c>
      <c r="H240" s="78">
        <v>0</v>
      </c>
      <c r="I240" s="76">
        <v>0</v>
      </c>
      <c r="J240" s="46">
        <f t="shared" si="30"/>
        <v>0</v>
      </c>
      <c r="K240" s="72"/>
      <c r="L240" s="20">
        <v>200</v>
      </c>
      <c r="M240" s="65">
        <f t="shared" si="3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3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4"/>
        <v>0</v>
      </c>
      <c r="H241" s="78">
        <v>0</v>
      </c>
      <c r="I241" s="76">
        <v>0</v>
      </c>
      <c r="J241" s="46">
        <f t="shared" si="30"/>
        <v>0</v>
      </c>
      <c r="K241" s="72"/>
      <c r="L241" s="20"/>
      <c r="M241" s="65">
        <f t="shared" si="3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3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4"/>
        <v>0</v>
      </c>
      <c r="H242" s="78">
        <v>0</v>
      </c>
      <c r="I242" s="76">
        <v>0</v>
      </c>
      <c r="J242" s="46">
        <f t="shared" si="30"/>
        <v>0</v>
      </c>
      <c r="K242" s="72"/>
      <c r="L242" s="20">
        <v>35</v>
      </c>
      <c r="M242" s="65">
        <f t="shared" si="3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3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+'18'!J243</f>
        <v>0</v>
      </c>
      <c r="F243" s="71"/>
      <c r="G243" s="46">
        <f t="shared" si="34"/>
        <v>0</v>
      </c>
      <c r="H243" s="78">
        <v>0</v>
      </c>
      <c r="I243" s="76">
        <v>0</v>
      </c>
      <c r="J243" s="46">
        <f t="shared" si="30"/>
        <v>0</v>
      </c>
      <c r="K243" s="72"/>
      <c r="L243" s="20">
        <v>39</v>
      </c>
      <c r="M243" s="65">
        <f t="shared" si="31"/>
        <v>0</v>
      </c>
      <c r="N243" s="17" t="s">
        <v>16</v>
      </c>
      <c r="O243" s="18"/>
      <c r="P243" s="23">
        <f t="shared" ref="P243:P246" si="37">SUM(M243-O243)</f>
        <v>0</v>
      </c>
      <c r="Q243" s="90"/>
      <c r="R243" s="43">
        <f t="shared" ref="R243:R246" si="3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+'18'!J244</f>
        <v>0</v>
      </c>
      <c r="F244" s="71"/>
      <c r="G244" s="46">
        <f t="shared" si="34"/>
        <v>0</v>
      </c>
      <c r="H244" s="78">
        <v>0</v>
      </c>
      <c r="I244" s="76">
        <v>0</v>
      </c>
      <c r="J244" s="46">
        <f t="shared" si="30"/>
        <v>0</v>
      </c>
      <c r="K244" s="72"/>
      <c r="L244" s="20">
        <v>55</v>
      </c>
      <c r="M244" s="65">
        <f t="shared" si="31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3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+'18'!J245</f>
        <v>0</v>
      </c>
      <c r="F245" s="71"/>
      <c r="G245" s="46">
        <f t="shared" si="34"/>
        <v>0</v>
      </c>
      <c r="H245" s="78">
        <v>0</v>
      </c>
      <c r="I245" s="76">
        <v>0</v>
      </c>
      <c r="J245" s="46">
        <f t="shared" si="30"/>
        <v>0</v>
      </c>
      <c r="K245" s="72"/>
      <c r="L245" s="20">
        <v>40</v>
      </c>
      <c r="M245" s="65">
        <f t="shared" si="31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3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+'18'!J246</f>
        <v>0</v>
      </c>
      <c r="F246" s="71"/>
      <c r="G246" s="46">
        <f t="shared" si="34"/>
        <v>0</v>
      </c>
      <c r="H246" s="78">
        <v>0</v>
      </c>
      <c r="I246" s="76">
        <v>0</v>
      </c>
      <c r="J246" s="46">
        <f t="shared" si="30"/>
        <v>0</v>
      </c>
      <c r="K246" s="72"/>
      <c r="L246" s="20">
        <v>49</v>
      </c>
      <c r="M246" s="65">
        <f t="shared" si="31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3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+'18'!J247</f>
        <v>0</v>
      </c>
      <c r="F247" s="71"/>
      <c r="G247" s="46">
        <f t="shared" si="34"/>
        <v>0</v>
      </c>
      <c r="H247" s="78">
        <v>0</v>
      </c>
      <c r="I247" s="76">
        <v>0</v>
      </c>
      <c r="J247" s="46">
        <f t="shared" si="30"/>
        <v>0</v>
      </c>
      <c r="K247" s="72"/>
      <c r="L247" s="20">
        <v>39</v>
      </c>
      <c r="M247" s="65">
        <f t="shared" si="3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3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+'18'!J248</f>
        <v>0</v>
      </c>
      <c r="F248" s="71"/>
      <c r="G248" s="46">
        <f t="shared" si="34"/>
        <v>0</v>
      </c>
      <c r="H248" s="78">
        <v>0</v>
      </c>
      <c r="I248" s="76">
        <v>0</v>
      </c>
      <c r="J248" s="46">
        <f t="shared" si="3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26"/>
        <v>0</v>
      </c>
      <c r="Q248" s="90"/>
      <c r="R248" s="43">
        <f t="shared" si="2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+'18'!J249</f>
        <v>0</v>
      </c>
      <c r="F249" s="71"/>
      <c r="G249" s="46">
        <f t="shared" si="34"/>
        <v>0</v>
      </c>
      <c r="H249" s="78">
        <v>0</v>
      </c>
      <c r="I249" s="76">
        <v>0</v>
      </c>
      <c r="J249" s="46">
        <f t="shared" si="3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26"/>
        <v>0</v>
      </c>
      <c r="Q249" s="90"/>
      <c r="R249" s="43">
        <f t="shared" si="2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+'18'!J250</f>
        <v>0</v>
      </c>
      <c r="F250" s="71"/>
      <c r="G250" s="46">
        <f t="shared" si="34"/>
        <v>0</v>
      </c>
      <c r="H250" s="78">
        <v>0</v>
      </c>
      <c r="I250" s="76">
        <v>0</v>
      </c>
      <c r="J250" s="46">
        <f t="shared" si="3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26"/>
        <v>0</v>
      </c>
      <c r="Q250" s="90"/>
      <c r="R250" s="43">
        <f t="shared" si="27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1427</v>
      </c>
      <c r="D251" s="10" t="s">
        <v>564</v>
      </c>
      <c r="E251" s="64">
        <f>+'18'!J251</f>
        <v>2</v>
      </c>
      <c r="F251" s="71"/>
      <c r="G251" s="46">
        <f t="shared" si="34"/>
        <v>2</v>
      </c>
      <c r="H251" s="78">
        <v>0</v>
      </c>
      <c r="I251" s="76">
        <v>0</v>
      </c>
      <c r="J251" s="46">
        <f t="shared" si="30"/>
        <v>2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26"/>
        <v>0</v>
      </c>
      <c r="Q251" s="90"/>
      <c r="R251" s="43">
        <f t="shared" si="27"/>
        <v>0</v>
      </c>
    </row>
    <row r="252" spans="1:18" ht="25.5" x14ac:dyDescent="0.55000000000000004">
      <c r="A252" s="10"/>
      <c r="B252" s="10">
        <v>20059798</v>
      </c>
      <c r="C252" s="19" t="s">
        <v>1434</v>
      </c>
      <c r="D252" s="10" t="s">
        <v>434</v>
      </c>
      <c r="E252" s="64">
        <f>+'18'!J252</f>
        <v>7</v>
      </c>
      <c r="F252" s="71"/>
      <c r="G252" s="46">
        <f t="shared" si="34"/>
        <v>7</v>
      </c>
      <c r="H252" s="78">
        <v>0</v>
      </c>
      <c r="I252" s="76">
        <v>0</v>
      </c>
      <c r="J252" s="46">
        <f t="shared" si="30"/>
        <v>7</v>
      </c>
      <c r="K252" s="72"/>
      <c r="L252" s="20">
        <v>20</v>
      </c>
      <c r="M252" s="65">
        <f t="shared" si="31"/>
        <v>0</v>
      </c>
      <c r="N252" s="17" t="s">
        <v>1430</v>
      </c>
      <c r="O252" s="18"/>
      <c r="P252" s="23">
        <f t="shared" si="26"/>
        <v>0</v>
      </c>
      <c r="Q252" s="90"/>
      <c r="R252" s="43"/>
    </row>
    <row r="253" spans="1:18" ht="25.5" x14ac:dyDescent="0.55000000000000004">
      <c r="A253" s="10"/>
      <c r="B253" s="10"/>
      <c r="C253" s="19"/>
      <c r="D253" s="10"/>
      <c r="E253" s="64">
        <f>+'18'!J253</f>
        <v>0</v>
      </c>
      <c r="F253" s="71"/>
      <c r="G253" s="46">
        <f t="shared" si="34"/>
        <v>0</v>
      </c>
      <c r="H253" s="78">
        <v>0</v>
      </c>
      <c r="I253" s="76">
        <v>0</v>
      </c>
      <c r="J253" s="46">
        <f t="shared" si="30"/>
        <v>0</v>
      </c>
      <c r="K253" s="72"/>
      <c r="L253" s="20"/>
      <c r="M253" s="65">
        <f t="shared" si="31"/>
        <v>0</v>
      </c>
      <c r="N253" s="17" t="s">
        <v>16</v>
      </c>
      <c r="O253" s="18"/>
      <c r="P253" s="23">
        <f t="shared" si="26"/>
        <v>0</v>
      </c>
      <c r="Q253" s="90"/>
      <c r="R253" s="43"/>
    </row>
    <row r="254" spans="1:18" ht="25.5" x14ac:dyDescent="0.55000000000000004">
      <c r="A254" s="10"/>
      <c r="B254" s="10"/>
      <c r="C254" s="19"/>
      <c r="D254" s="10"/>
      <c r="E254" s="64">
        <f>+'18'!J254</f>
        <v>0</v>
      </c>
      <c r="F254" s="71"/>
      <c r="G254" s="46">
        <f t="shared" si="34"/>
        <v>0</v>
      </c>
      <c r="H254" s="78">
        <v>0</v>
      </c>
      <c r="I254" s="76">
        <v>0</v>
      </c>
      <c r="J254" s="46">
        <f t="shared" si="3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26"/>
        <v>0</v>
      </c>
      <c r="Q254" s="90"/>
      <c r="R254" s="43"/>
    </row>
    <row r="255" spans="1:18" ht="25.5" x14ac:dyDescent="0.55000000000000004">
      <c r="A255" s="10"/>
      <c r="B255" s="10"/>
      <c r="C255" s="19"/>
      <c r="D255" s="10"/>
      <c r="E255" s="64">
        <f>+'18'!J255</f>
        <v>0</v>
      </c>
      <c r="F255" s="71"/>
      <c r="G255" s="46">
        <f t="shared" si="34"/>
        <v>0</v>
      </c>
      <c r="H255" s="78">
        <v>0</v>
      </c>
      <c r="I255" s="76">
        <v>0</v>
      </c>
      <c r="J255" s="46">
        <f t="shared" si="3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26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>
        <f>+'18'!J256</f>
        <v>0</v>
      </c>
      <c r="F256" s="71"/>
      <c r="G256" s="46">
        <f t="shared" si="34"/>
        <v>0</v>
      </c>
      <c r="H256" s="78">
        <v>0</v>
      </c>
      <c r="I256" s="76">
        <v>0</v>
      </c>
      <c r="J256" s="46">
        <f t="shared" si="3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26"/>
        <v>0</v>
      </c>
      <c r="Q256" s="90"/>
      <c r="R256" s="43"/>
    </row>
    <row r="257" spans="1:19" ht="25.5" x14ac:dyDescent="0.55000000000000004">
      <c r="A257" s="10"/>
      <c r="B257" s="10"/>
      <c r="C257" s="19"/>
      <c r="D257" s="10"/>
      <c r="E257" s="64">
        <f>+'18'!J257</f>
        <v>0</v>
      </c>
      <c r="F257" s="71"/>
      <c r="G257" s="46">
        <f t="shared" si="34"/>
        <v>0</v>
      </c>
      <c r="H257" s="78">
        <v>0</v>
      </c>
      <c r="I257" s="76">
        <v>0</v>
      </c>
      <c r="J257" s="46">
        <f t="shared" si="30"/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si="26"/>
        <v>0</v>
      </c>
      <c r="Q257" s="90"/>
      <c r="R257" s="43"/>
    </row>
    <row r="258" spans="1:19" ht="25.5" x14ac:dyDescent="0.55000000000000004">
      <c r="A258" s="10"/>
      <c r="B258" s="10"/>
      <c r="C258" s="19"/>
      <c r="D258" s="10"/>
      <c r="E258" s="64">
        <f>+'18'!J258</f>
        <v>0</v>
      </c>
      <c r="F258" s="71"/>
      <c r="G258" s="46">
        <f t="shared" si="34"/>
        <v>0</v>
      </c>
      <c r="H258" s="78">
        <v>0</v>
      </c>
      <c r="I258" s="76">
        <v>0</v>
      </c>
      <c r="J258" s="46">
        <f t="shared" si="3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26"/>
        <v>0</v>
      </c>
      <c r="Q258" s="90"/>
      <c r="R258" s="43"/>
    </row>
    <row r="259" spans="1:19" ht="24" customHeight="1" x14ac:dyDescent="0.55000000000000004">
      <c r="A259" s="10"/>
      <c r="B259" s="10"/>
      <c r="C259" s="19"/>
      <c r="D259" s="10"/>
      <c r="E259" s="64">
        <f>+'18'!J259</f>
        <v>0</v>
      </c>
      <c r="F259" s="71"/>
      <c r="G259" s="46">
        <f t="shared" si="33"/>
        <v>0</v>
      </c>
      <c r="H259" s="78">
        <v>0</v>
      </c>
      <c r="I259" s="76">
        <v>0</v>
      </c>
      <c r="J259" s="46">
        <f t="shared" si="30"/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si="26"/>
        <v>0</v>
      </c>
      <c r="Q259" s="90"/>
      <c r="R259" s="43">
        <f t="shared" si="27"/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ref="G260" si="39">E260+F260</f>
        <v>0</v>
      </c>
      <c r="H260" s="78">
        <v>0</v>
      </c>
      <c r="I260" s="76">
        <v>0</v>
      </c>
      <c r="J260" s="46">
        <f t="shared" si="30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ref="P260" si="40">SUM(M260-O260)</f>
        <v>0</v>
      </c>
      <c r="Q260" s="90"/>
      <c r="R260" s="43">
        <f t="shared" ref="R260" si="41">+K260*Q260</f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19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9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9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9" ht="25.5" x14ac:dyDescent="0.55000000000000004">
      <c r="A265" s="10"/>
      <c r="B265" s="10"/>
      <c r="C265" s="19"/>
      <c r="D265" s="10"/>
      <c r="E265" s="64"/>
      <c r="F265" s="71"/>
      <c r="G265" s="46">
        <f t="shared" si="33"/>
        <v>0</v>
      </c>
      <c r="H265" s="78">
        <v>0</v>
      </c>
      <c r="I265" s="76">
        <v>0</v>
      </c>
      <c r="J265" s="46">
        <f t="shared" si="30"/>
        <v>0</v>
      </c>
      <c r="K265" s="72"/>
      <c r="L265" s="20"/>
      <c r="M265" s="65">
        <f t="shared" si="31"/>
        <v>0</v>
      </c>
      <c r="N265" s="17" t="s">
        <v>16</v>
      </c>
      <c r="O265" s="18"/>
      <c r="P265" s="23">
        <f t="shared" si="26"/>
        <v>0</v>
      </c>
      <c r="Q265" s="90"/>
      <c r="R265" s="43">
        <f t="shared" si="27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33"/>
        <v>0</v>
      </c>
      <c r="H266" s="78">
        <v>0</v>
      </c>
      <c r="I266" s="76">
        <v>0</v>
      </c>
      <c r="J266" s="46">
        <f t="shared" si="30"/>
        <v>0</v>
      </c>
      <c r="K266" s="72"/>
      <c r="L266" s="20"/>
      <c r="M266" s="65">
        <f t="shared" si="31"/>
        <v>0</v>
      </c>
      <c r="N266" s="17" t="s">
        <v>16</v>
      </c>
      <c r="O266" s="18"/>
      <c r="P266" s="23">
        <f t="shared" si="26"/>
        <v>0</v>
      </c>
      <c r="Q266" s="90"/>
      <c r="R266" s="43">
        <f t="shared" si="27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33"/>
        <v>0</v>
      </c>
      <c r="H267" s="78">
        <v>0</v>
      </c>
      <c r="I267" s="76">
        <v>0</v>
      </c>
      <c r="J267" s="46">
        <f t="shared" si="30"/>
        <v>0</v>
      </c>
      <c r="K267" s="72"/>
      <c r="L267" s="20"/>
      <c r="M267" s="65">
        <f t="shared" si="31"/>
        <v>0</v>
      </c>
      <c r="N267" s="17" t="s">
        <v>16</v>
      </c>
      <c r="O267" s="18"/>
      <c r="P267" s="23">
        <f t="shared" si="26"/>
        <v>0</v>
      </c>
      <c r="Q267" s="90"/>
      <c r="R267" s="43">
        <f t="shared" si="27"/>
        <v>0</v>
      </c>
    </row>
    <row r="268" spans="1:19" ht="25.5" x14ac:dyDescent="0.55000000000000004">
      <c r="A268" s="1"/>
      <c r="E268" s="1"/>
      <c r="F268" s="1"/>
      <c r="G268" s="24"/>
      <c r="H268" s="25"/>
      <c r="I268" s="25"/>
      <c r="J268" s="24"/>
      <c r="K268" s="24"/>
      <c r="L268" s="26"/>
      <c r="M268" s="28"/>
      <c r="N268" s="27"/>
      <c r="O268" s="18">
        <v>0</v>
      </c>
      <c r="P268" s="74" t="s">
        <v>213</v>
      </c>
      <c r="Q268" s="91"/>
      <c r="R268" s="75">
        <f>SUM(R5:R267)</f>
        <v>326.44</v>
      </c>
      <c r="S268" s="75"/>
    </row>
    <row r="269" spans="1:19" ht="25.5" customHeight="1" x14ac:dyDescent="0.5">
      <c r="A269" s="1"/>
      <c r="E269" s="1"/>
      <c r="F269" s="1"/>
      <c r="G269" s="24"/>
      <c r="H269" s="25"/>
      <c r="I269" s="25"/>
      <c r="J269" s="24"/>
      <c r="K269" s="172" t="s">
        <v>212</v>
      </c>
      <c r="L269" s="173"/>
      <c r="M269" s="30">
        <f>+O268</f>
        <v>0</v>
      </c>
      <c r="N269" s="27"/>
      <c r="O269" s="29"/>
    </row>
    <row r="270" spans="1:19" ht="25.5" x14ac:dyDescent="0.55000000000000004">
      <c r="A270" s="1"/>
      <c r="E270" s="1"/>
      <c r="F270" s="1"/>
      <c r="G270" s="31"/>
      <c r="J270" s="31"/>
      <c r="K270" s="32"/>
      <c r="L270" s="95" t="s">
        <v>202</v>
      </c>
      <c r="M270" s="95"/>
      <c r="N270" s="33">
        <f>SUM(M5:M269)</f>
        <v>855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203</v>
      </c>
      <c r="M271" s="35"/>
      <c r="N271" s="36"/>
    </row>
    <row r="272" spans="1:19" ht="25.5" x14ac:dyDescent="0.55000000000000004">
      <c r="A272" s="1"/>
      <c r="E272" s="1"/>
      <c r="F272" s="1"/>
      <c r="G272" s="31"/>
      <c r="J272" s="31"/>
      <c r="L272" s="34" t="s">
        <v>204</v>
      </c>
      <c r="M272" s="35"/>
      <c r="N272" s="36">
        <f>SUM(O272:AF272)</f>
        <v>0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205</v>
      </c>
      <c r="M273" s="35"/>
      <c r="N273" s="36">
        <v>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206</v>
      </c>
      <c r="M274" s="35"/>
      <c r="N274" s="36"/>
    </row>
    <row r="275" spans="1:14" ht="25.5" x14ac:dyDescent="0.55000000000000004">
      <c r="A275" s="1"/>
      <c r="E275" s="1"/>
      <c r="F275" s="1"/>
      <c r="G275" s="31"/>
      <c r="J275" s="31"/>
      <c r="L275" s="34" t="s">
        <v>207</v>
      </c>
      <c r="M275" s="35"/>
      <c r="N275" s="37">
        <f>SUM(O5:O268)</f>
        <v>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208</v>
      </c>
      <c r="M276" s="35"/>
      <c r="N276" s="33">
        <f>N270-N271-N272-N274-N275</f>
        <v>855</v>
      </c>
    </row>
    <row r="277" spans="1:14" ht="25.5" x14ac:dyDescent="0.55000000000000004">
      <c r="A277" s="1"/>
      <c r="E277" s="1"/>
      <c r="F277" s="1"/>
      <c r="G277" s="31"/>
      <c r="J277" s="31"/>
      <c r="L277" s="34" t="s">
        <v>209</v>
      </c>
      <c r="M277" s="35"/>
      <c r="N277" s="37">
        <v>855</v>
      </c>
    </row>
    <row r="278" spans="1:14" ht="25.5" x14ac:dyDescent="0.55000000000000004">
      <c r="A278" s="1"/>
      <c r="E278" s="1"/>
      <c r="F278" s="1"/>
      <c r="G278" s="31"/>
      <c r="J278" s="31"/>
      <c r="L278" s="34" t="s">
        <v>210</v>
      </c>
      <c r="M278" s="35"/>
      <c r="N278" s="33">
        <f>+N277-N276</f>
        <v>0</v>
      </c>
    </row>
    <row r="279" spans="1:14" ht="25.5" x14ac:dyDescent="0.55000000000000004">
      <c r="E279" s="1"/>
      <c r="F279" s="1"/>
      <c r="J279" s="2"/>
      <c r="L279" s="34" t="s">
        <v>211</v>
      </c>
      <c r="M279" s="35"/>
      <c r="N279" s="33">
        <f>+N277-N276</f>
        <v>0</v>
      </c>
    </row>
    <row r="280" spans="1:14" x14ac:dyDescent="0.5">
      <c r="J280" s="2"/>
      <c r="L280" s="2"/>
    </row>
    <row r="281" spans="1:14" ht="25.5" x14ac:dyDescent="0.55000000000000004">
      <c r="J281" s="2"/>
      <c r="L281" s="73" t="s">
        <v>272</v>
      </c>
      <c r="M281" s="2" t="s">
        <v>307</v>
      </c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</sheetData>
  <autoFilter ref="A1:S279" xr:uid="{A8659A1D-7742-48A0-A8EC-0F2280F9B025}"/>
  <mergeCells count="16">
    <mergeCell ref="Q3:Q4"/>
    <mergeCell ref="R3:R4"/>
    <mergeCell ref="K269:L269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55"/>
  <sheetViews>
    <sheetView zoomScale="80" zoomScaleNormal="80" workbookViewId="0">
      <pane xSplit="10" ySplit="4" topLeftCell="K271" activePane="bottomRight" state="frozen"/>
      <selection activeCell="B253" sqref="B253"/>
      <selection pane="topRight" activeCell="B253" sqref="B253"/>
      <selection pane="bottomLeft" activeCell="B253" sqref="B253"/>
      <selection pane="bottomRight" activeCell="B253" sqref="B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29</v>
      </c>
      <c r="F6" s="71"/>
      <c r="G6" s="46">
        <f t="shared" si="0"/>
        <v>29</v>
      </c>
      <c r="H6" s="78">
        <v>0</v>
      </c>
      <c r="I6" s="76">
        <v>0</v>
      </c>
      <c r="J6" s="46">
        <f t="shared" si="1"/>
        <v>24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0">
        <f t="shared" ref="P6:P69" si="3">SUM(M6-O6)</f>
        <v>500</v>
      </c>
      <c r="Q6" s="119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0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25</v>
      </c>
      <c r="F22" s="71"/>
      <c r="G22" s="46">
        <f t="shared" si="0"/>
        <v>25</v>
      </c>
      <c r="H22" s="78">
        <v>0</v>
      </c>
      <c r="I22" s="76">
        <v>0</v>
      </c>
      <c r="J22" s="46">
        <f t="shared" si="1"/>
        <v>19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>
        <v>300</v>
      </c>
      <c r="P22" s="120">
        <f t="shared" si="3"/>
        <v>300</v>
      </c>
      <c r="Q22" s="119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14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0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0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0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7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0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0">
        <f t="shared" si="3"/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0">
        <f t="shared" si="3"/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9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14</v>
      </c>
      <c r="F112" s="71"/>
      <c r="G112" s="46">
        <f t="shared" si="20"/>
        <v>14</v>
      </c>
      <c r="H112" s="78">
        <v>0</v>
      </c>
      <c r="I112" s="76">
        <v>0</v>
      </c>
      <c r="J112" s="46">
        <f t="shared" si="21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8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0">
        <f t="shared" si="7"/>
        <v>55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6</v>
      </c>
      <c r="F115" s="71"/>
      <c r="G115" s="46">
        <f t="shared" si="20"/>
        <v>6</v>
      </c>
      <c r="H115" s="78">
        <v>0</v>
      </c>
      <c r="I115" s="76">
        <v>0</v>
      </c>
      <c r="J115" s="46">
        <f t="shared" si="21"/>
        <v>6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2</v>
      </c>
      <c r="F116" s="71"/>
      <c r="G116" s="46">
        <f t="shared" si="20"/>
        <v>2</v>
      </c>
      <c r="H116" s="78">
        <v>0</v>
      </c>
      <c r="I116" s="76">
        <v>0</v>
      </c>
      <c r="J116" s="46">
        <f t="shared" si="21"/>
        <v>1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0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7</v>
      </c>
      <c r="F125" s="71"/>
      <c r="G125" s="46">
        <f t="shared" si="20"/>
        <v>7</v>
      </c>
      <c r="H125" s="78">
        <v>0</v>
      </c>
      <c r="I125" s="76">
        <v>0</v>
      </c>
      <c r="J125" s="46">
        <f t="shared" si="21"/>
        <v>7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12</v>
      </c>
      <c r="F127" s="71"/>
      <c r="G127" s="46">
        <f t="shared" si="20"/>
        <v>12</v>
      </c>
      <c r="H127" s="78">
        <v>0</v>
      </c>
      <c r="I127" s="76">
        <v>0</v>
      </c>
      <c r="J127" s="46">
        <f t="shared" si="21"/>
        <v>12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8</v>
      </c>
      <c r="F128" s="71"/>
      <c r="G128" s="46">
        <f t="shared" si="20"/>
        <v>8</v>
      </c>
      <c r="H128" s="78">
        <v>0</v>
      </c>
      <c r="I128" s="76">
        <v>0</v>
      </c>
      <c r="J128" s="46">
        <f t="shared" si="21"/>
        <v>8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13</v>
      </c>
      <c r="F131" s="71"/>
      <c r="G131" s="46">
        <f t="shared" si="20"/>
        <v>13</v>
      </c>
      <c r="H131" s="78">
        <v>0</v>
      </c>
      <c r="I131" s="76">
        <v>0</v>
      </c>
      <c r="J131" s="46">
        <f t="shared" si="21"/>
        <v>13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9</v>
      </c>
      <c r="F133" s="71"/>
      <c r="G133" s="46">
        <f t="shared" si="20"/>
        <v>9</v>
      </c>
      <c r="H133" s="78">
        <v>0</v>
      </c>
      <c r="I133" s="76">
        <v>0</v>
      </c>
      <c r="J133" s="46">
        <f t="shared" si="21"/>
        <v>9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7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7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12</v>
      </c>
      <c r="F180" s="71"/>
      <c r="G180" s="46">
        <f t="shared" si="27"/>
        <v>12</v>
      </c>
      <c r="H180" s="78">
        <v>0</v>
      </c>
      <c r="I180" s="76">
        <v>0</v>
      </c>
      <c r="J180" s="46">
        <f t="shared" si="28"/>
        <v>9</v>
      </c>
      <c r="K180" s="72">
        <v>3</v>
      </c>
      <c r="L180" s="20">
        <v>35</v>
      </c>
      <c r="M180" s="65">
        <f t="shared" si="31"/>
        <v>105</v>
      </c>
      <c r="N180" s="17" t="s">
        <v>16</v>
      </c>
      <c r="O180" s="18"/>
      <c r="P180" s="120">
        <f t="shared" si="26"/>
        <v>105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1</v>
      </c>
      <c r="F193" s="71">
        <v>3</v>
      </c>
      <c r="G193" s="46">
        <f t="shared" si="27"/>
        <v>4</v>
      </c>
      <c r="H193" s="78">
        <v>0</v>
      </c>
      <c r="I193" s="76">
        <v>0</v>
      </c>
      <c r="J193" s="46">
        <f t="shared" si="28"/>
        <v>2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/>
      <c r="P193" s="120">
        <f t="shared" si="26"/>
        <v>120</v>
      </c>
      <c r="Q193" s="90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24</v>
      </c>
      <c r="F194" s="71"/>
      <c r="G194" s="46">
        <f t="shared" si="27"/>
        <v>24</v>
      </c>
      <c r="H194" s="78">
        <v>0</v>
      </c>
      <c r="I194" s="76">
        <v>0</v>
      </c>
      <c r="J194" s="46">
        <f t="shared" si="28"/>
        <v>21</v>
      </c>
      <c r="K194" s="72">
        <v>3</v>
      </c>
      <c r="L194" s="20">
        <v>120</v>
      </c>
      <c r="M194" s="65">
        <f t="shared" si="31"/>
        <v>360</v>
      </c>
      <c r="N194" s="17" t="s">
        <v>16</v>
      </c>
      <c r="O194" s="18"/>
      <c r="P194" s="120">
        <f t="shared" si="26"/>
        <v>360</v>
      </c>
      <c r="Q194" s="90">
        <v>73</v>
      </c>
      <c r="R194" s="43">
        <f t="shared" si="32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67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136</v>
      </c>
      <c r="F205" s="71"/>
      <c r="G205" s="46">
        <f t="shared" si="27"/>
        <v>136</v>
      </c>
      <c r="H205" s="78">
        <v>0</v>
      </c>
      <c r="I205" s="76">
        <v>0</v>
      </c>
      <c r="J205" s="46">
        <f t="shared" si="28"/>
        <v>134</v>
      </c>
      <c r="K205" s="72">
        <v>2</v>
      </c>
      <c r="L205" s="20">
        <v>55</v>
      </c>
      <c r="M205" s="65">
        <f t="shared" si="31"/>
        <v>110</v>
      </c>
      <c r="N205" s="17" t="s">
        <v>16</v>
      </c>
      <c r="O205" s="18"/>
      <c r="P205" s="120">
        <f t="shared" si="35"/>
        <v>110</v>
      </c>
      <c r="Q205" s="90">
        <v>40</v>
      </c>
      <c r="R205" s="43">
        <f t="shared" si="32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10</v>
      </c>
      <c r="F208" s="71"/>
      <c r="G208" s="46">
        <f t="shared" si="27"/>
        <v>10</v>
      </c>
      <c r="H208" s="78">
        <v>0</v>
      </c>
      <c r="I208" s="76">
        <v>0</v>
      </c>
      <c r="J208" s="46">
        <f t="shared" si="28"/>
        <v>10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67" si="37">E231+F231</f>
        <v>0</v>
      </c>
      <c r="H231" s="78">
        <v>0</v>
      </c>
      <c r="I231" s="76">
        <v>0</v>
      </c>
      <c r="J231" s="46">
        <f t="shared" ref="J231:J267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56" si="39">E235+F235</f>
        <v>0</v>
      </c>
      <c r="H235" s="78">
        <v>0</v>
      </c>
      <c r="I235" s="76">
        <v>0</v>
      </c>
      <c r="J235" s="46">
        <f t="shared" ref="J235:J256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1427</v>
      </c>
      <c r="D251" s="10" t="s">
        <v>564</v>
      </c>
      <c r="E251" s="64">
        <f>+'19'!J251</f>
        <v>2</v>
      </c>
      <c r="F251" s="71"/>
      <c r="G251" s="46">
        <f t="shared" si="39"/>
        <v>2</v>
      </c>
      <c r="H251" s="78">
        <v>0</v>
      </c>
      <c r="I251" s="76">
        <v>0</v>
      </c>
      <c r="J251" s="46">
        <f t="shared" si="40"/>
        <v>2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5.5" x14ac:dyDescent="0.55000000000000004">
      <c r="A252" s="10"/>
      <c r="B252" s="10">
        <v>20059798</v>
      </c>
      <c r="C252" s="19" t="s">
        <v>1434</v>
      </c>
      <c r="D252" s="10" t="s">
        <v>434</v>
      </c>
      <c r="E252" s="64">
        <f>+'19'!J252</f>
        <v>7</v>
      </c>
      <c r="F252" s="71"/>
      <c r="G252" s="46">
        <f t="shared" si="39"/>
        <v>7</v>
      </c>
      <c r="H252" s="78">
        <v>0</v>
      </c>
      <c r="I252" s="76">
        <v>0</v>
      </c>
      <c r="J252" s="46">
        <f t="shared" si="40"/>
        <v>7</v>
      </c>
      <c r="K252" s="72"/>
      <c r="L252" s="20">
        <v>20</v>
      </c>
      <c r="M252" s="65">
        <f t="shared" si="31"/>
        <v>0</v>
      </c>
      <c r="N252" s="17" t="s">
        <v>1430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/>
      <c r="B253" s="10"/>
      <c r="C253" s="19"/>
      <c r="D253" s="10"/>
      <c r="E253" s="64">
        <f>+'19'!J253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si="31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2"/>
        <v>0</v>
      </c>
    </row>
    <row r="254" spans="1:18" ht="25.5" x14ac:dyDescent="0.55000000000000004">
      <c r="A254" s="10"/>
      <c r="B254" s="10"/>
      <c r="C254" s="19"/>
      <c r="D254" s="10"/>
      <c r="E254" s="64">
        <f>+'19'!J254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/>
      <c r="B255" s="10"/>
      <c r="C255" s="19"/>
      <c r="D255" s="10"/>
      <c r="E255" s="64">
        <f>+'19'!J255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/>
      <c r="B256" s="10"/>
      <c r="C256" s="19"/>
      <c r="D256" s="10"/>
      <c r="E256" s="64">
        <f>+'19'!J256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/>
      <c r="B257" s="10"/>
      <c r="C257" s="19"/>
      <c r="D257" s="10"/>
      <c r="E257" s="64"/>
      <c r="F257" s="71"/>
      <c r="G257" s="46"/>
      <c r="H257" s="78">
        <v>0</v>
      </c>
      <c r="I257" s="76">
        <v>0</v>
      </c>
      <c r="J257" s="46"/>
      <c r="K257" s="72"/>
      <c r="L257" s="20"/>
      <c r="M257" s="65"/>
      <c r="N257" s="17" t="s">
        <v>16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9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/>
      <c r="B259" s="10"/>
      <c r="C259" s="19"/>
      <c r="D259" s="10"/>
      <c r="E259" s="64"/>
      <c r="F259" s="71"/>
      <c r="G259" s="46">
        <f t="shared" si="37"/>
        <v>0</v>
      </c>
      <c r="H259" s="78">
        <v>0</v>
      </c>
      <c r="I259" s="76">
        <v>0</v>
      </c>
      <c r="J259" s="46">
        <f t="shared" si="38"/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ref="G260" si="45">E260+F260</f>
        <v>0</v>
      </c>
      <c r="H260" s="78">
        <v>0</v>
      </c>
      <c r="I260" s="76">
        <v>0</v>
      </c>
      <c r="J260" s="46">
        <f t="shared" ref="J260" si="46">+G260-H260-K260-I260</f>
        <v>0</v>
      </c>
      <c r="K260" s="72"/>
      <c r="L260" s="20"/>
      <c r="M260" s="65">
        <f t="shared" ref="M260" si="47">+L260*K260</f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2"/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37"/>
        <v>0</v>
      </c>
      <c r="H261" s="78">
        <v>0</v>
      </c>
      <c r="I261" s="76">
        <v>0</v>
      </c>
      <c r="J261" s="46">
        <f t="shared" si="38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>
        <f t="shared" si="37"/>
        <v>0</v>
      </c>
      <c r="H262" s="78">
        <v>0</v>
      </c>
      <c r="I262" s="76">
        <v>0</v>
      </c>
      <c r="J262" s="46">
        <f t="shared" si="38"/>
        <v>0</v>
      </c>
      <c r="K262" s="72"/>
      <c r="L262" s="20"/>
      <c r="M262" s="65">
        <f t="shared" si="31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>
        <f t="shared" si="37"/>
        <v>0</v>
      </c>
      <c r="H263" s="78">
        <v>0</v>
      </c>
      <c r="I263" s="76">
        <v>0</v>
      </c>
      <c r="J263" s="46">
        <f t="shared" si="38"/>
        <v>0</v>
      </c>
      <c r="K263" s="72"/>
      <c r="L263" s="20"/>
      <c r="M263" s="65">
        <f t="shared" si="31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2"/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ref="G264" si="48">E264+F264</f>
        <v>0</v>
      </c>
      <c r="H264" s="78">
        <v>0</v>
      </c>
      <c r="I264" s="76">
        <v>0</v>
      </c>
      <c r="J264" s="46">
        <f t="shared" ref="J264" si="49">+G264-H264-K264-I264</f>
        <v>0</v>
      </c>
      <c r="K264" s="72"/>
      <c r="L264" s="20"/>
      <c r="M264" s="65">
        <f t="shared" ref="M264" si="50">+L264*K264</f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2"/>
        <v>0</v>
      </c>
    </row>
    <row r="265" spans="1:19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>
        <f t="shared" si="35"/>
        <v>0</v>
      </c>
      <c r="Q265" s="90"/>
      <c r="R265" s="43">
        <f t="shared" si="32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23">
        <f t="shared" si="35"/>
        <v>0</v>
      </c>
      <c r="Q266" s="90"/>
      <c r="R266" s="43">
        <f t="shared" si="32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37"/>
        <v>0</v>
      </c>
      <c r="H267" s="78">
        <v>0</v>
      </c>
      <c r="I267" s="76">
        <v>0</v>
      </c>
      <c r="J267" s="46">
        <f t="shared" si="38"/>
        <v>0</v>
      </c>
      <c r="K267" s="72"/>
      <c r="L267" s="20"/>
      <c r="M267" s="65">
        <f t="shared" si="31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2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51">E268+F268</f>
        <v>0</v>
      </c>
      <c r="H268" s="78">
        <v>0</v>
      </c>
      <c r="I268" s="76">
        <v>0</v>
      </c>
      <c r="J268" s="46">
        <f t="shared" ref="J268" si="52">+G268-H268-K268-I268</f>
        <v>0</v>
      </c>
      <c r="K268" s="72"/>
      <c r="L268" s="20"/>
      <c r="M268" s="65">
        <f t="shared" ref="M268" si="53">+L268*K268</f>
        <v>0</v>
      </c>
      <c r="N268" s="17" t="s">
        <v>16</v>
      </c>
      <c r="O268" s="18"/>
      <c r="P268" s="23">
        <f t="shared" ref="P268" si="54">SUM(M268-O268)</f>
        <v>0</v>
      </c>
      <c r="Q268" s="90"/>
      <c r="R268" s="43">
        <f t="shared" ref="R268" si="55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908.04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72" t="s">
        <v>212</v>
      </c>
      <c r="L270" s="173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2395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14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300</v>
      </c>
    </row>
    <row r="277" spans="1:14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2095</v>
      </c>
    </row>
    <row r="278" spans="1:14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2095</v>
      </c>
    </row>
    <row r="279" spans="1:14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</row>
    <row r="280" spans="1:14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</row>
    <row r="281" spans="1:14" x14ac:dyDescent="0.5">
      <c r="J281" s="2"/>
      <c r="L281" s="2"/>
    </row>
    <row r="282" spans="1:14" ht="25.5" x14ac:dyDescent="0.55000000000000004">
      <c r="J282" s="2"/>
      <c r="L282" s="73" t="s">
        <v>272</v>
      </c>
      <c r="M282" s="2" t="s">
        <v>307</v>
      </c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54"/>
  <sheetViews>
    <sheetView zoomScale="80" zoomScaleNormal="80" workbookViewId="0">
      <pane xSplit="10" ySplit="4" topLeftCell="K5" activePane="bottomRight" state="frozen"/>
      <selection activeCell="B253" sqref="B253"/>
      <selection pane="topRight" activeCell="B253" sqref="B253"/>
      <selection pane="bottomLeft" activeCell="B253" sqref="B253"/>
      <selection pane="bottomRight" activeCell="B253" sqref="B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0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24</v>
      </c>
      <c r="F6" s="71"/>
      <c r="G6" s="46">
        <f t="shared" si="0"/>
        <v>24</v>
      </c>
      <c r="H6" s="78">
        <v>0</v>
      </c>
      <c r="I6" s="76">
        <v>0</v>
      </c>
      <c r="J6" s="46">
        <f t="shared" si="1"/>
        <v>24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19</v>
      </c>
      <c r="F22" s="71"/>
      <c r="G22" s="46">
        <f t="shared" si="0"/>
        <v>19</v>
      </c>
      <c r="H22" s="78">
        <v>0</v>
      </c>
      <c r="I22" s="76">
        <v>0</v>
      </c>
      <c r="J22" s="46">
        <f t="shared" si="1"/>
        <v>15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>
        <v>100</v>
      </c>
      <c r="P22" s="120">
        <f t="shared" si="3"/>
        <v>300</v>
      </c>
      <c r="Q22" s="119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14</v>
      </c>
      <c r="F31" s="71"/>
      <c r="G31" s="46">
        <f t="shared" si="5"/>
        <v>14</v>
      </c>
      <c r="H31" s="78">
        <v>0</v>
      </c>
      <c r="I31" s="76">
        <v>0</v>
      </c>
      <c r="J31" s="46">
        <f t="shared" si="6"/>
        <v>14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0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6</v>
      </c>
      <c r="F49" s="71"/>
      <c r="G49" s="46">
        <f t="shared" si="5"/>
        <v>6</v>
      </c>
      <c r="H49" s="78">
        <v>1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1428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0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7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0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0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1</v>
      </c>
      <c r="F116" s="71"/>
      <c r="G116" s="46">
        <f t="shared" si="23"/>
        <v>1</v>
      </c>
      <c r="H116" s="78">
        <v>0</v>
      </c>
      <c r="I116" s="76">
        <v>0</v>
      </c>
      <c r="J116" s="46">
        <f t="shared" si="24"/>
        <v>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7</v>
      </c>
      <c r="F125" s="71"/>
      <c r="G125" s="46">
        <f t="shared" si="23"/>
        <v>7</v>
      </c>
      <c r="H125" s="78">
        <v>0</v>
      </c>
      <c r="I125" s="76">
        <v>0</v>
      </c>
      <c r="J125" s="46">
        <f t="shared" si="24"/>
        <v>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12</v>
      </c>
      <c r="F127" s="71"/>
      <c r="G127" s="46">
        <f t="shared" si="23"/>
        <v>12</v>
      </c>
      <c r="H127" s="78">
        <v>0</v>
      </c>
      <c r="I127" s="76">
        <v>0</v>
      </c>
      <c r="J127" s="46">
        <f t="shared" si="24"/>
        <v>12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8</v>
      </c>
      <c r="F128" s="71"/>
      <c r="G128" s="46">
        <f t="shared" si="23"/>
        <v>8</v>
      </c>
      <c r="H128" s="78">
        <v>0</v>
      </c>
      <c r="I128" s="76">
        <v>0</v>
      </c>
      <c r="J128" s="46">
        <f t="shared" si="24"/>
        <v>8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13</v>
      </c>
      <c r="F131" s="71"/>
      <c r="G131" s="46">
        <f t="shared" si="23"/>
        <v>13</v>
      </c>
      <c r="H131" s="78">
        <v>0</v>
      </c>
      <c r="I131" s="76">
        <v>0</v>
      </c>
      <c r="J131" s="46">
        <f t="shared" si="24"/>
        <v>13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9</v>
      </c>
      <c r="F133" s="71"/>
      <c r="G133" s="46">
        <f t="shared" si="23"/>
        <v>9</v>
      </c>
      <c r="H133" s="78">
        <v>0</v>
      </c>
      <c r="I133" s="76">
        <v>0</v>
      </c>
      <c r="J133" s="46">
        <f t="shared" si="24"/>
        <v>8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0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6" si="34">+L177*K177</f>
        <v>0</v>
      </c>
      <c r="N177" s="17" t="s">
        <v>16</v>
      </c>
      <c r="O177" s="18"/>
      <c r="P177" s="23">
        <f t="shared" ref="P177:P266" si="35">SUM(M177-O177)</f>
        <v>0</v>
      </c>
      <c r="Q177" s="90"/>
      <c r="R177" s="43">
        <f t="shared" ref="R177:R266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9</v>
      </c>
      <c r="F180" s="71"/>
      <c r="G180" s="46">
        <f t="shared" si="30"/>
        <v>9</v>
      </c>
      <c r="H180" s="78">
        <v>0</v>
      </c>
      <c r="I180" s="76">
        <v>0</v>
      </c>
      <c r="J180" s="46">
        <f t="shared" si="31"/>
        <v>6</v>
      </c>
      <c r="K180" s="72">
        <v>3</v>
      </c>
      <c r="L180" s="20">
        <v>35</v>
      </c>
      <c r="M180" s="65">
        <f t="shared" si="34"/>
        <v>105</v>
      </c>
      <c r="N180" s="17" t="s">
        <v>16</v>
      </c>
      <c r="O180" s="18"/>
      <c r="P180" s="120">
        <f t="shared" si="35"/>
        <v>105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21</v>
      </c>
      <c r="F194" s="71"/>
      <c r="G194" s="46">
        <f t="shared" si="30"/>
        <v>21</v>
      </c>
      <c r="H194" s="78">
        <v>0</v>
      </c>
      <c r="I194" s="76">
        <v>0</v>
      </c>
      <c r="J194" s="46">
        <f t="shared" si="31"/>
        <v>20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0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134</v>
      </c>
      <c r="F205" s="71"/>
      <c r="G205" s="46">
        <f t="shared" si="30"/>
        <v>134</v>
      </c>
      <c r="H205" s="78">
        <v>0</v>
      </c>
      <c r="I205" s="76">
        <v>0</v>
      </c>
      <c r="J205" s="46">
        <f t="shared" si="31"/>
        <v>133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0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10</v>
      </c>
      <c r="F208" s="71"/>
      <c r="G208" s="46">
        <f t="shared" si="30"/>
        <v>10</v>
      </c>
      <c r="H208" s="78">
        <v>0</v>
      </c>
      <c r="I208" s="76">
        <v>0</v>
      </c>
      <c r="J208" s="46">
        <f t="shared" si="31"/>
        <v>10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66" si="40">E231+F231</f>
        <v>0</v>
      </c>
      <c r="H231" s="78">
        <v>0</v>
      </c>
      <c r="I231" s="76">
        <v>0</v>
      </c>
      <c r="J231" s="46">
        <f t="shared" ref="J231:J266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56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56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4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4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4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1427</v>
      </c>
      <c r="D251" s="10" t="s">
        <v>564</v>
      </c>
      <c r="E251" s="64">
        <f>+'20'!J251</f>
        <v>2</v>
      </c>
      <c r="F251" s="71"/>
      <c r="G251" s="46">
        <f t="shared" si="42"/>
        <v>2</v>
      </c>
      <c r="H251" s="78">
        <v>0</v>
      </c>
      <c r="I251" s="76">
        <v>0</v>
      </c>
      <c r="J251" s="46">
        <f t="shared" si="43"/>
        <v>2</v>
      </c>
      <c r="K251" s="72"/>
      <c r="L251" s="20">
        <v>80</v>
      </c>
      <c r="M251" s="65">
        <f t="shared" si="4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5.5" x14ac:dyDescent="0.55000000000000004">
      <c r="A252" s="10"/>
      <c r="B252" s="10">
        <v>20059798</v>
      </c>
      <c r="C252" s="19" t="s">
        <v>1434</v>
      </c>
      <c r="D252" s="10" t="s">
        <v>434</v>
      </c>
      <c r="E252" s="64">
        <f>+'20'!J252</f>
        <v>7</v>
      </c>
      <c r="F252" s="71"/>
      <c r="G252" s="46">
        <f t="shared" si="42"/>
        <v>7</v>
      </c>
      <c r="H252" s="78">
        <v>0</v>
      </c>
      <c r="I252" s="76">
        <v>0</v>
      </c>
      <c r="J252" s="46">
        <f t="shared" si="43"/>
        <v>7</v>
      </c>
      <c r="K252" s="72"/>
      <c r="L252" s="20">
        <v>20</v>
      </c>
      <c r="M252" s="65">
        <f t="shared" si="44"/>
        <v>0</v>
      </c>
      <c r="N252" s="17" t="s">
        <v>1430</v>
      </c>
      <c r="O252" s="18"/>
      <c r="P252" s="23">
        <f t="shared" si="35"/>
        <v>0</v>
      </c>
      <c r="Q252" s="90"/>
      <c r="R252" s="43"/>
    </row>
    <row r="253" spans="1:18" ht="25.5" x14ac:dyDescent="0.55000000000000004">
      <c r="A253" s="10"/>
      <c r="B253" s="10"/>
      <c r="C253" s="19"/>
      <c r="D253" s="10"/>
      <c r="E253" s="64">
        <f>+'20'!J253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si="44"/>
        <v>0</v>
      </c>
      <c r="N253" s="17"/>
      <c r="O253" s="18"/>
      <c r="P253" s="23">
        <f t="shared" si="35"/>
        <v>0</v>
      </c>
      <c r="Q253" s="90"/>
      <c r="R253" s="43"/>
    </row>
    <row r="254" spans="1:18" ht="25.5" x14ac:dyDescent="0.55000000000000004">
      <c r="A254" s="10"/>
      <c r="B254" s="10"/>
      <c r="C254" s="19"/>
      <c r="D254" s="10"/>
      <c r="E254" s="64">
        <f>+'20'!J254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44"/>
        <v>0</v>
      </c>
      <c r="N254" s="17"/>
      <c r="O254" s="18"/>
      <c r="P254" s="23">
        <f t="shared" si="35"/>
        <v>0</v>
      </c>
      <c r="Q254" s="90"/>
      <c r="R254" s="43"/>
    </row>
    <row r="255" spans="1:18" ht="25.5" x14ac:dyDescent="0.55000000000000004">
      <c r="A255" s="10"/>
      <c r="B255" s="10"/>
      <c r="C255" s="19"/>
      <c r="D255" s="10"/>
      <c r="E255" s="64">
        <f>+'20'!J255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44"/>
        <v>0</v>
      </c>
      <c r="N255" s="17"/>
      <c r="O255" s="18"/>
      <c r="P255" s="23">
        <f t="shared" si="35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>
        <f>+'20'!J256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44"/>
        <v>0</v>
      </c>
      <c r="N256" s="17"/>
      <c r="O256" s="18"/>
      <c r="P256" s="23">
        <f t="shared" si="35"/>
        <v>0</v>
      </c>
      <c r="Q256" s="90"/>
      <c r="R256" s="43"/>
    </row>
    <row r="257" spans="1:19" ht="25.5" x14ac:dyDescent="0.55000000000000004">
      <c r="A257" s="10"/>
      <c r="B257" s="10"/>
      <c r="C257" s="19"/>
      <c r="D257" s="10"/>
      <c r="E257" s="64">
        <f>+'20'!J257</f>
        <v>0</v>
      </c>
      <c r="F257" s="71"/>
      <c r="G257" s="46"/>
      <c r="H257" s="78"/>
      <c r="I257" s="76"/>
      <c r="J257" s="46">
        <f t="shared" si="43"/>
        <v>0</v>
      </c>
      <c r="K257" s="72"/>
      <c r="L257" s="20"/>
      <c r="M257" s="65"/>
      <c r="N257" s="17"/>
      <c r="O257" s="18"/>
      <c r="P257" s="23">
        <f t="shared" si="35"/>
        <v>0</v>
      </c>
      <c r="Q257" s="90"/>
      <c r="R257" s="43"/>
    </row>
    <row r="258" spans="1:19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>
        <f t="shared" si="35"/>
        <v>0</v>
      </c>
      <c r="Q258" s="90"/>
      <c r="R258" s="43"/>
    </row>
    <row r="259" spans="1:19" ht="24" customHeight="1" x14ac:dyDescent="0.55000000000000004">
      <c r="A259" s="10"/>
      <c r="B259" s="10"/>
      <c r="C259" s="19"/>
      <c r="D259" s="10"/>
      <c r="E259" s="64"/>
      <c r="F259" s="71"/>
      <c r="G259" s="46">
        <f t="shared" si="40"/>
        <v>0</v>
      </c>
      <c r="H259" s="78">
        <v>0</v>
      </c>
      <c r="I259" s="76">
        <v>0</v>
      </c>
      <c r="J259" s="46">
        <f t="shared" si="41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ref="G260" si="50">E260+F260</f>
        <v>0</v>
      </c>
      <c r="H260" s="78">
        <v>0</v>
      </c>
      <c r="I260" s="76">
        <v>0</v>
      </c>
      <c r="J260" s="46">
        <f t="shared" ref="J260" si="51">+G260-H260-K260-I260</f>
        <v>0</v>
      </c>
      <c r="K260" s="72"/>
      <c r="L260" s="20"/>
      <c r="M260" s="65">
        <f t="shared" ref="M260" si="52">+L260*K260</f>
        <v>0</v>
      </c>
      <c r="N260" s="17" t="s">
        <v>16</v>
      </c>
      <c r="O260" s="18"/>
      <c r="P260" s="23">
        <f t="shared" si="35"/>
        <v>0</v>
      </c>
      <c r="Q260" s="90"/>
      <c r="R260" s="43">
        <f t="shared" ref="R260" si="53">+K260*Q260</f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40"/>
        <v>0</v>
      </c>
      <c r="H261" s="78">
        <v>0</v>
      </c>
      <c r="I261" s="76">
        <v>0</v>
      </c>
      <c r="J261" s="46">
        <f t="shared" si="41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>
        <f t="shared" si="40"/>
        <v>0</v>
      </c>
      <c r="H262" s="78">
        <v>0</v>
      </c>
      <c r="I262" s="76">
        <v>0</v>
      </c>
      <c r="J262" s="46">
        <f t="shared" si="41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>
        <f t="shared" si="35"/>
        <v>0</v>
      </c>
      <c r="Q263" s="90"/>
      <c r="R263" s="43"/>
    </row>
    <row r="264" spans="1:19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>
        <f t="shared" si="35"/>
        <v>0</v>
      </c>
      <c r="Q264" s="90"/>
      <c r="R264" s="43"/>
    </row>
    <row r="265" spans="1:19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>
        <f t="shared" si="35"/>
        <v>0</v>
      </c>
      <c r="Q265" s="90"/>
      <c r="R265" s="43"/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40"/>
        <v>0</v>
      </c>
      <c r="H266" s="78">
        <v>0</v>
      </c>
      <c r="I266" s="76">
        <v>0</v>
      </c>
      <c r="J266" s="46">
        <f t="shared" si="41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ref="G267" si="54">E267+F267</f>
        <v>0</v>
      </c>
      <c r="H267" s="78">
        <v>0</v>
      </c>
      <c r="I267" s="76">
        <v>0</v>
      </c>
      <c r="J267" s="46">
        <f t="shared" ref="J267" si="55">+G267-H267-K267-I267</f>
        <v>0</v>
      </c>
      <c r="K267" s="72"/>
      <c r="L267" s="20"/>
      <c r="M267" s="65">
        <f t="shared" ref="M267" si="56">+L267*K267</f>
        <v>0</v>
      </c>
      <c r="N267" s="17" t="s">
        <v>16</v>
      </c>
      <c r="O267" s="18"/>
      <c r="P267" s="23">
        <f t="shared" ref="P267" si="57">SUM(M267-O267)</f>
        <v>0</v>
      </c>
      <c r="Q267" s="90"/>
      <c r="R267" s="43">
        <f t="shared" ref="R267" si="58">+K267*Q267</f>
        <v>0</v>
      </c>
    </row>
    <row r="268" spans="1:19" ht="25.5" x14ac:dyDescent="0.55000000000000004">
      <c r="A268" s="1"/>
      <c r="E268" s="1"/>
      <c r="F268" s="1"/>
      <c r="G268" s="24"/>
      <c r="H268" s="25"/>
      <c r="I268" s="25"/>
      <c r="J268" s="24"/>
      <c r="K268" s="24"/>
      <c r="L268" s="26"/>
      <c r="M268" s="28"/>
      <c r="N268" s="27"/>
      <c r="O268" s="18">
        <v>0</v>
      </c>
      <c r="P268" s="74" t="s">
        <v>213</v>
      </c>
      <c r="R268" s="75">
        <f>SUM(R5:R267)</f>
        <v>416.10999999999996</v>
      </c>
      <c r="S268" s="75"/>
    </row>
    <row r="269" spans="1:19" ht="25.5" customHeight="1" x14ac:dyDescent="0.5">
      <c r="A269" s="1"/>
      <c r="E269" s="1"/>
      <c r="F269" s="1"/>
      <c r="G269" s="24"/>
      <c r="H269" s="25"/>
      <c r="I269" s="25"/>
      <c r="J269" s="24"/>
      <c r="K269" s="106" t="s">
        <v>212</v>
      </c>
      <c r="L269" s="107"/>
      <c r="M269" s="30">
        <f>+O268</f>
        <v>0</v>
      </c>
      <c r="N269" s="27"/>
      <c r="O269" s="29"/>
    </row>
    <row r="270" spans="1:19" ht="25.5" x14ac:dyDescent="0.55000000000000004">
      <c r="A270" s="1"/>
      <c r="E270" s="1"/>
      <c r="F270" s="1"/>
      <c r="G270" s="31"/>
      <c r="J270" s="31"/>
      <c r="K270" s="32"/>
      <c r="L270" s="95" t="s">
        <v>202</v>
      </c>
      <c r="M270" s="95"/>
      <c r="N270" s="33">
        <f>SUM(M5:M269)</f>
        <v>1160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203</v>
      </c>
      <c r="M271" s="35"/>
      <c r="N271" s="36"/>
    </row>
    <row r="272" spans="1:19" ht="25.5" x14ac:dyDescent="0.55000000000000004">
      <c r="A272" s="1"/>
      <c r="E272" s="1"/>
      <c r="F272" s="1"/>
      <c r="G272" s="31"/>
      <c r="J272" s="31"/>
      <c r="L272" s="34" t="s">
        <v>204</v>
      </c>
      <c r="M272" s="35"/>
      <c r="N272" s="36">
        <f>SUM(O272:AF272)</f>
        <v>155</v>
      </c>
      <c r="O272" s="2">
        <v>155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205</v>
      </c>
      <c r="M273" s="35"/>
      <c r="N273" s="36">
        <v>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206</v>
      </c>
      <c r="M274" s="35"/>
      <c r="N274" s="36"/>
    </row>
    <row r="275" spans="1:14" ht="25.5" x14ac:dyDescent="0.55000000000000004">
      <c r="A275" s="1"/>
      <c r="E275" s="1"/>
      <c r="F275" s="1"/>
      <c r="G275" s="31"/>
      <c r="J275" s="31"/>
      <c r="L275" s="34" t="s">
        <v>207</v>
      </c>
      <c r="M275" s="35"/>
      <c r="N275" s="37">
        <f>SUM(O5:O268)</f>
        <v>100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208</v>
      </c>
      <c r="M276" s="35"/>
      <c r="N276" s="33">
        <f>N270-N271-N272-N274-N275</f>
        <v>905</v>
      </c>
    </row>
    <row r="277" spans="1:14" ht="25.5" x14ac:dyDescent="0.55000000000000004">
      <c r="A277" s="1"/>
      <c r="E277" s="1"/>
      <c r="F277" s="1"/>
      <c r="G277" s="31"/>
      <c r="J277" s="31"/>
      <c r="L277" s="34" t="s">
        <v>209</v>
      </c>
      <c r="M277" s="35"/>
      <c r="N277" s="37">
        <v>905</v>
      </c>
    </row>
    <row r="278" spans="1:14" ht="25.5" x14ac:dyDescent="0.55000000000000004">
      <c r="A278" s="1"/>
      <c r="E278" s="1"/>
      <c r="F278" s="1"/>
      <c r="G278" s="31"/>
      <c r="J278" s="31"/>
      <c r="L278" s="34" t="s">
        <v>210</v>
      </c>
      <c r="M278" s="35"/>
      <c r="N278" s="33">
        <f>+N277-N276</f>
        <v>0</v>
      </c>
    </row>
    <row r="279" spans="1:14" ht="25.5" x14ac:dyDescent="0.55000000000000004">
      <c r="E279" s="1"/>
      <c r="F279" s="1"/>
      <c r="J279" s="2"/>
      <c r="L279" s="34" t="s">
        <v>211</v>
      </c>
      <c r="M279" s="35"/>
      <c r="N279" s="33">
        <f>+N277-N276</f>
        <v>0</v>
      </c>
    </row>
    <row r="280" spans="1:14" x14ac:dyDescent="0.5">
      <c r="J280" s="2"/>
      <c r="L280" s="2"/>
    </row>
    <row r="281" spans="1:14" ht="25.5" x14ac:dyDescent="0.55000000000000004">
      <c r="J281" s="2"/>
      <c r="L281" s="73" t="s">
        <v>272</v>
      </c>
      <c r="M281" s="2" t="s">
        <v>307</v>
      </c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</sheetData>
  <autoFilter ref="A1:S279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54"/>
  <sheetViews>
    <sheetView zoomScale="80" zoomScaleNormal="80" workbookViewId="0">
      <pane xSplit="10" ySplit="4" topLeftCell="K5" activePane="bottomRight" state="frozen"/>
      <selection activeCell="B253" sqref="B253"/>
      <selection pane="topRight" activeCell="B253" sqref="B253"/>
      <selection pane="bottomLeft" activeCell="B253" sqref="B253"/>
      <selection pane="bottomRight" activeCell="M13" sqref="M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10</v>
      </c>
      <c r="F5" s="71">
        <v>10</v>
      </c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20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24</v>
      </c>
      <c r="F6" s="71">
        <v>25</v>
      </c>
      <c r="G6" s="46">
        <f t="shared" si="0"/>
        <v>49</v>
      </c>
      <c r="H6" s="78">
        <v>0</v>
      </c>
      <c r="I6" s="76">
        <v>0</v>
      </c>
      <c r="J6" s="46">
        <f t="shared" si="1"/>
        <v>49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4</v>
      </c>
      <c r="F20" s="71">
        <v>5</v>
      </c>
      <c r="G20" s="46">
        <f t="shared" si="0"/>
        <v>9</v>
      </c>
      <c r="H20" s="78">
        <v>0</v>
      </c>
      <c r="I20" s="76">
        <v>0</v>
      </c>
      <c r="J20" s="46">
        <f t="shared" si="1"/>
        <v>9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15</v>
      </c>
      <c r="F22" s="71">
        <v>15</v>
      </c>
      <c r="G22" s="46">
        <f t="shared" si="0"/>
        <v>30</v>
      </c>
      <c r="H22" s="78">
        <v>0</v>
      </c>
      <c r="I22" s="76">
        <v>0</v>
      </c>
      <c r="J22" s="46">
        <f t="shared" si="1"/>
        <v>30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14</v>
      </c>
      <c r="F31" s="71">
        <v>15</v>
      </c>
      <c r="G31" s="46">
        <f t="shared" si="5"/>
        <v>29</v>
      </c>
      <c r="H31" s="78">
        <v>0</v>
      </c>
      <c r="I31" s="76">
        <v>0</v>
      </c>
      <c r="J31" s="46">
        <f t="shared" si="6"/>
        <v>29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1</v>
      </c>
      <c r="F32" s="71">
        <v>5</v>
      </c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0</v>
      </c>
      <c r="F34" s="71">
        <v>5</v>
      </c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0</v>
      </c>
      <c r="F39" s="71">
        <v>5</v>
      </c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0</v>
      </c>
      <c r="F40" s="71">
        <v>5</v>
      </c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7</v>
      </c>
      <c r="F46" s="71">
        <v>10</v>
      </c>
      <c r="G46" s="46">
        <f t="shared" si="5"/>
        <v>17</v>
      </c>
      <c r="H46" s="78">
        <v>0</v>
      </c>
      <c r="I46" s="76">
        <v>0</v>
      </c>
      <c r="J46" s="46">
        <f t="shared" si="6"/>
        <v>17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3</v>
      </c>
      <c r="F48" s="71">
        <v>10</v>
      </c>
      <c r="G48" s="46">
        <f t="shared" si="5"/>
        <v>13</v>
      </c>
      <c r="H48" s="78">
        <v>0</v>
      </c>
      <c r="I48" s="76">
        <v>0</v>
      </c>
      <c r="J48" s="46">
        <f t="shared" si="6"/>
        <v>13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1</v>
      </c>
      <c r="F53" s="71">
        <v>10</v>
      </c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1</v>
      </c>
      <c r="F64" s="71">
        <v>5</v>
      </c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1</v>
      </c>
      <c r="F65" s="71">
        <v>5</v>
      </c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0</v>
      </c>
      <c r="F66" s="71">
        <v>5</v>
      </c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0</v>
      </c>
      <c r="F74" s="71">
        <v>5</v>
      </c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7</v>
      </c>
      <c r="F77" s="71">
        <v>10</v>
      </c>
      <c r="G77" s="46">
        <f t="shared" si="5"/>
        <v>17</v>
      </c>
      <c r="H77" s="78">
        <v>0</v>
      </c>
      <c r="I77" s="76">
        <v>0</v>
      </c>
      <c r="J77" s="46">
        <f t="shared" si="6"/>
        <v>16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0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13</v>
      </c>
      <c r="F112" s="71">
        <v>30</v>
      </c>
      <c r="G112" s="46">
        <f t="shared" si="23"/>
        <v>43</v>
      </c>
      <c r="H112" s="78">
        <v>0</v>
      </c>
      <c r="I112" s="76">
        <v>0</v>
      </c>
      <c r="J112" s="46">
        <f t="shared" si="24"/>
        <v>39</v>
      </c>
      <c r="K112" s="72">
        <v>4</v>
      </c>
      <c r="L112" s="20">
        <v>100</v>
      </c>
      <c r="M112" s="65">
        <f>+L112*K112</f>
        <v>400</v>
      </c>
      <c r="N112" s="17" t="s">
        <v>16</v>
      </c>
      <c r="O112" s="18"/>
      <c r="P112" s="120">
        <f>SUM(M112-O112)</f>
        <v>400</v>
      </c>
      <c r="Q112" s="119">
        <v>34.25</v>
      </c>
      <c r="R112" s="43">
        <f>+K112*Q112</f>
        <v>137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1</v>
      </c>
      <c r="F116" s="71"/>
      <c r="G116" s="46">
        <f t="shared" si="23"/>
        <v>1</v>
      </c>
      <c r="H116" s="78">
        <v>0</v>
      </c>
      <c r="I116" s="76">
        <v>0</v>
      </c>
      <c r="J116" s="46">
        <f t="shared" si="24"/>
        <v>0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0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7</v>
      </c>
      <c r="F125" s="71">
        <v>10</v>
      </c>
      <c r="G125" s="46">
        <f t="shared" si="23"/>
        <v>17</v>
      </c>
      <c r="H125" s="78">
        <v>0</v>
      </c>
      <c r="I125" s="76">
        <v>0</v>
      </c>
      <c r="J125" s="46">
        <f t="shared" si="24"/>
        <v>17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>
        <v>10</v>
      </c>
      <c r="G126" s="46">
        <f t="shared" si="23"/>
        <v>10</v>
      </c>
      <c r="H126" s="78">
        <v>0</v>
      </c>
      <c r="I126" s="76">
        <v>0</v>
      </c>
      <c r="J126" s="46">
        <f t="shared" si="24"/>
        <v>10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12</v>
      </c>
      <c r="F127" s="71"/>
      <c r="G127" s="46">
        <f t="shared" si="23"/>
        <v>12</v>
      </c>
      <c r="H127" s="78">
        <v>0</v>
      </c>
      <c r="I127" s="76">
        <v>0</v>
      </c>
      <c r="J127" s="46">
        <f t="shared" si="24"/>
        <v>12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8</v>
      </c>
      <c r="F128" s="71"/>
      <c r="G128" s="46">
        <f t="shared" si="23"/>
        <v>8</v>
      </c>
      <c r="H128" s="78">
        <v>0</v>
      </c>
      <c r="I128" s="76">
        <v>0</v>
      </c>
      <c r="J128" s="46">
        <f t="shared" si="24"/>
        <v>8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13</v>
      </c>
      <c r="F131" s="71">
        <v>10</v>
      </c>
      <c r="G131" s="46">
        <f t="shared" si="23"/>
        <v>23</v>
      </c>
      <c r="H131" s="78">
        <v>0</v>
      </c>
      <c r="I131" s="76">
        <v>0</v>
      </c>
      <c r="J131" s="46">
        <f t="shared" si="24"/>
        <v>23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8</v>
      </c>
      <c r="F133" s="71">
        <v>10</v>
      </c>
      <c r="G133" s="46">
        <f t="shared" si="23"/>
        <v>18</v>
      </c>
      <c r="H133" s="78">
        <v>0</v>
      </c>
      <c r="I133" s="76">
        <v>0</v>
      </c>
      <c r="J133" s="46">
        <f t="shared" si="24"/>
        <v>18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6" si="34">+L177*K177</f>
        <v>0</v>
      </c>
      <c r="N177" s="17" t="s">
        <v>16</v>
      </c>
      <c r="O177" s="18"/>
      <c r="P177" s="23">
        <f t="shared" ref="P177:P266" si="35">SUM(M177-O177)</f>
        <v>0</v>
      </c>
      <c r="Q177" s="90"/>
      <c r="R177" s="43">
        <f t="shared" ref="R177:R266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6</v>
      </c>
      <c r="F180" s="71">
        <v>10</v>
      </c>
      <c r="G180" s="46">
        <f t="shared" si="30"/>
        <v>16</v>
      </c>
      <c r="H180" s="78">
        <v>0</v>
      </c>
      <c r="I180" s="76">
        <v>0</v>
      </c>
      <c r="J180" s="46">
        <f t="shared" si="31"/>
        <v>13</v>
      </c>
      <c r="K180" s="72">
        <v>3</v>
      </c>
      <c r="L180" s="20">
        <v>35</v>
      </c>
      <c r="M180" s="65">
        <f t="shared" si="34"/>
        <v>105</v>
      </c>
      <c r="N180" s="17" t="s">
        <v>16</v>
      </c>
      <c r="O180" s="18"/>
      <c r="P180" s="120">
        <f t="shared" si="35"/>
        <v>105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2</v>
      </c>
      <c r="F193" s="71">
        <v>10</v>
      </c>
      <c r="G193" s="46">
        <f t="shared" si="30"/>
        <v>12</v>
      </c>
      <c r="H193" s="78">
        <v>0</v>
      </c>
      <c r="I193" s="76">
        <v>0</v>
      </c>
      <c r="J193" s="46">
        <f t="shared" si="31"/>
        <v>12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20</v>
      </c>
      <c r="F194" s="71"/>
      <c r="G194" s="46">
        <f t="shared" si="30"/>
        <v>20</v>
      </c>
      <c r="H194" s="78">
        <v>0</v>
      </c>
      <c r="I194" s="76">
        <v>0</v>
      </c>
      <c r="J194" s="46">
        <f t="shared" si="31"/>
        <v>20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133</v>
      </c>
      <c r="F205" s="71"/>
      <c r="G205" s="46">
        <f t="shared" si="30"/>
        <v>133</v>
      </c>
      <c r="H205" s="78">
        <v>0</v>
      </c>
      <c r="I205" s="76">
        <v>0</v>
      </c>
      <c r="J205" s="46">
        <f t="shared" si="31"/>
        <v>133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10</v>
      </c>
      <c r="F208" s="71"/>
      <c r="G208" s="46">
        <f t="shared" si="30"/>
        <v>10</v>
      </c>
      <c r="H208" s="78">
        <v>0</v>
      </c>
      <c r="I208" s="76">
        <v>0</v>
      </c>
      <c r="J208" s="46">
        <f t="shared" si="31"/>
        <v>10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0</v>
      </c>
      <c r="F209" s="71">
        <v>10</v>
      </c>
      <c r="G209" s="46">
        <f t="shared" si="30"/>
        <v>10</v>
      </c>
      <c r="H209" s="78">
        <v>0</v>
      </c>
      <c r="I209" s="76">
        <v>0</v>
      </c>
      <c r="J209" s="46">
        <f t="shared" si="31"/>
        <v>10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66" si="40">E231+F231</f>
        <v>0</v>
      </c>
      <c r="H231" s="78">
        <v>0</v>
      </c>
      <c r="I231" s="76">
        <v>0</v>
      </c>
      <c r="J231" s="46">
        <f t="shared" ref="J231:J266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7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1427</v>
      </c>
      <c r="D251" s="10" t="s">
        <v>564</v>
      </c>
      <c r="E251" s="64">
        <f>+'21'!J251</f>
        <v>2</v>
      </c>
      <c r="F251" s="71"/>
      <c r="G251" s="46">
        <f t="shared" si="42"/>
        <v>2</v>
      </c>
      <c r="H251" s="78">
        <v>0</v>
      </c>
      <c r="I251" s="76">
        <v>0</v>
      </c>
      <c r="J251" s="46">
        <f t="shared" si="43"/>
        <v>2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5.5" x14ac:dyDescent="0.55000000000000004">
      <c r="A252" s="10"/>
      <c r="B252" s="10">
        <v>20059798</v>
      </c>
      <c r="C252" s="19" t="s">
        <v>1434</v>
      </c>
      <c r="D252" s="10" t="s">
        <v>434</v>
      </c>
      <c r="E252" s="64">
        <f>+'21'!J252</f>
        <v>7</v>
      </c>
      <c r="F252" s="71"/>
      <c r="G252" s="46">
        <f t="shared" si="42"/>
        <v>7</v>
      </c>
      <c r="H252" s="78">
        <v>0</v>
      </c>
      <c r="I252" s="76">
        <v>0</v>
      </c>
      <c r="J252" s="46">
        <f t="shared" si="43"/>
        <v>7</v>
      </c>
      <c r="K252" s="72"/>
      <c r="L252" s="20">
        <v>20</v>
      </c>
      <c r="M252" s="65">
        <f t="shared" si="34"/>
        <v>0</v>
      </c>
      <c r="N252" s="17" t="s">
        <v>1430</v>
      </c>
      <c r="O252" s="18"/>
      <c r="P252" s="23">
        <f t="shared" si="35"/>
        <v>0</v>
      </c>
      <c r="Q252" s="90"/>
      <c r="R252" s="43"/>
    </row>
    <row r="253" spans="1:18" ht="25.5" x14ac:dyDescent="0.55000000000000004">
      <c r="A253" s="10"/>
      <c r="B253" s="10">
        <v>1100044</v>
      </c>
      <c r="C253" s="19" t="s">
        <v>1435</v>
      </c>
      <c r="D253" s="10" t="s">
        <v>434</v>
      </c>
      <c r="E253" s="64">
        <f>+'21'!J253</f>
        <v>0</v>
      </c>
      <c r="F253" s="71">
        <v>10</v>
      </c>
      <c r="G253" s="46">
        <f t="shared" si="42"/>
        <v>10</v>
      </c>
      <c r="H253" s="78">
        <v>0</v>
      </c>
      <c r="I253" s="76">
        <v>0</v>
      </c>
      <c r="J253" s="46">
        <f t="shared" si="43"/>
        <v>10</v>
      </c>
      <c r="K253" s="72"/>
      <c r="L253" s="20">
        <v>35</v>
      </c>
      <c r="M253" s="65">
        <f t="shared" si="34"/>
        <v>0</v>
      </c>
      <c r="N253" s="17"/>
      <c r="O253" s="18"/>
      <c r="P253" s="23">
        <f t="shared" si="35"/>
        <v>0</v>
      </c>
      <c r="Q253" s="90"/>
      <c r="R253" s="43"/>
    </row>
    <row r="254" spans="1:18" ht="25.5" x14ac:dyDescent="0.55000000000000004">
      <c r="A254" s="10"/>
      <c r="B254" s="10"/>
      <c r="C254" s="19"/>
      <c r="D254" s="10"/>
      <c r="E254" s="64">
        <f>+'21'!J254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/>
      <c r="O254" s="18"/>
      <c r="P254" s="23">
        <f t="shared" si="35"/>
        <v>0</v>
      </c>
      <c r="Q254" s="90"/>
      <c r="R254" s="43"/>
    </row>
    <row r="255" spans="1:18" ht="25.5" x14ac:dyDescent="0.55000000000000004">
      <c r="A255" s="10"/>
      <c r="B255" s="10"/>
      <c r="C255" s="19"/>
      <c r="D255" s="10"/>
      <c r="E255" s="64">
        <f>+'21'!J255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/>
      <c r="O255" s="18"/>
      <c r="P255" s="23">
        <f t="shared" si="35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/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/>
      <c r="O256" s="18"/>
      <c r="P256" s="23">
        <f t="shared" si="35"/>
        <v>0</v>
      </c>
      <c r="Q256" s="90"/>
      <c r="R256" s="43"/>
    </row>
    <row r="257" spans="1:19" ht="25.5" x14ac:dyDescent="0.55000000000000004">
      <c r="A257" s="10"/>
      <c r="B257" s="10"/>
      <c r="C257" s="19"/>
      <c r="D257" s="10"/>
      <c r="E257" s="64"/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34"/>
        <v>0</v>
      </c>
      <c r="N257" s="17"/>
      <c r="O257" s="18"/>
      <c r="P257" s="23">
        <f t="shared" si="35"/>
        <v>0</v>
      </c>
      <c r="Q257" s="90"/>
      <c r="R257" s="43"/>
    </row>
    <row r="258" spans="1:19" ht="25.5" x14ac:dyDescent="0.55000000000000004">
      <c r="A258" s="10"/>
      <c r="B258" s="10"/>
      <c r="C258" s="19"/>
      <c r="D258" s="10"/>
      <c r="E258" s="64"/>
      <c r="F258" s="71"/>
      <c r="G258" s="46"/>
      <c r="H258" s="78">
        <v>0</v>
      </c>
      <c r="I258" s="76"/>
      <c r="J258" s="46"/>
      <c r="K258" s="72"/>
      <c r="L258" s="20"/>
      <c r="M258" s="65">
        <f t="shared" si="34"/>
        <v>0</v>
      </c>
      <c r="N258" s="17"/>
      <c r="O258" s="18"/>
      <c r="P258" s="23">
        <f t="shared" si="35"/>
        <v>0</v>
      </c>
      <c r="Q258" s="90"/>
      <c r="R258" s="43"/>
    </row>
    <row r="259" spans="1:19" ht="24" customHeight="1" x14ac:dyDescent="0.55000000000000004">
      <c r="A259" s="10"/>
      <c r="B259" s="10"/>
      <c r="C259" s="19"/>
      <c r="D259" s="10"/>
      <c r="E259" s="64"/>
      <c r="F259" s="71"/>
      <c r="G259" s="46">
        <f t="shared" si="40"/>
        <v>0</v>
      </c>
      <c r="H259" s="78">
        <v>0</v>
      </c>
      <c r="I259" s="76">
        <v>0</v>
      </c>
      <c r="J259" s="46">
        <f t="shared" si="41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ref="G260" si="50">E260+F260</f>
        <v>0</v>
      </c>
      <c r="H260" s="78">
        <v>0</v>
      </c>
      <c r="I260" s="76">
        <v>0</v>
      </c>
      <c r="J260" s="46">
        <f t="shared" ref="J260" si="51">+G260-H260-K260-I260</f>
        <v>0</v>
      </c>
      <c r="K260" s="72"/>
      <c r="L260" s="20"/>
      <c r="M260" s="65">
        <f t="shared" ref="M260" si="52">+L260*K260</f>
        <v>0</v>
      </c>
      <c r="N260" s="17" t="s">
        <v>16</v>
      </c>
      <c r="O260" s="18"/>
      <c r="P260" s="23">
        <f t="shared" ref="P260" si="53">SUM(M260-O260)</f>
        <v>0</v>
      </c>
      <c r="Q260" s="90"/>
      <c r="R260" s="43">
        <f t="shared" ref="R260" si="54">+K260*Q260</f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40"/>
        <v>0</v>
      </c>
      <c r="H261" s="78">
        <v>0</v>
      </c>
      <c r="I261" s="76">
        <v>0</v>
      </c>
      <c r="J261" s="46">
        <f t="shared" si="41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>
        <f t="shared" si="40"/>
        <v>0</v>
      </c>
      <c r="H262" s="78">
        <v>0</v>
      </c>
      <c r="I262" s="76">
        <v>0</v>
      </c>
      <c r="J262" s="46">
        <f t="shared" si="41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9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9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40"/>
        <v>0</v>
      </c>
      <c r="H266" s="78">
        <v>0</v>
      </c>
      <c r="I266" s="76">
        <v>0</v>
      </c>
      <c r="J266" s="46">
        <f t="shared" si="41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ref="G267" si="55">E267+F267</f>
        <v>0</v>
      </c>
      <c r="H267" s="78">
        <v>0</v>
      </c>
      <c r="I267" s="76">
        <v>0</v>
      </c>
      <c r="J267" s="46">
        <f t="shared" ref="J267" si="56">+G267-H267-K267-I267</f>
        <v>0</v>
      </c>
      <c r="K267" s="72"/>
      <c r="L267" s="20"/>
      <c r="M267" s="65">
        <f t="shared" ref="M267" si="57">+L267*K267</f>
        <v>0</v>
      </c>
      <c r="N267" s="17" t="s">
        <v>16</v>
      </c>
      <c r="O267" s="18"/>
      <c r="P267" s="23">
        <f t="shared" ref="P267" si="58">SUM(M267-O267)</f>
        <v>0</v>
      </c>
      <c r="Q267" s="90"/>
      <c r="R267" s="43">
        <f t="shared" ref="R267" si="59">+K267*Q267</f>
        <v>0</v>
      </c>
    </row>
    <row r="268" spans="1:19" ht="25.5" x14ac:dyDescent="0.55000000000000004">
      <c r="A268" s="1"/>
      <c r="E268" s="1"/>
      <c r="F268" s="1"/>
      <c r="G268" s="24"/>
      <c r="H268" s="25"/>
      <c r="I268" s="25"/>
      <c r="J268" s="24"/>
      <c r="K268" s="24"/>
      <c r="L268" s="26"/>
      <c r="M268" s="28"/>
      <c r="N268" s="27"/>
      <c r="O268" s="18">
        <v>0</v>
      </c>
      <c r="P268" s="74" t="s">
        <v>213</v>
      </c>
      <c r="R268" s="75">
        <f>SUM(R5:R267)</f>
        <v>175.18</v>
      </c>
      <c r="S268" s="75"/>
    </row>
    <row r="269" spans="1:19" ht="25.5" customHeight="1" x14ac:dyDescent="0.5">
      <c r="A269" s="1"/>
      <c r="E269" s="1"/>
      <c r="F269" s="1"/>
      <c r="G269" s="24"/>
      <c r="H269" s="25"/>
      <c r="I269" s="25"/>
      <c r="J269" s="24"/>
      <c r="K269" s="106" t="s">
        <v>212</v>
      </c>
      <c r="L269" s="107"/>
      <c r="M269" s="30">
        <f>+O268</f>
        <v>0</v>
      </c>
      <c r="N269" s="27"/>
      <c r="O269" s="29"/>
    </row>
    <row r="270" spans="1:19" ht="25.5" x14ac:dyDescent="0.55000000000000004">
      <c r="A270" s="1"/>
      <c r="E270" s="1"/>
      <c r="F270" s="1"/>
      <c r="G270" s="31"/>
      <c r="J270" s="31"/>
      <c r="K270" s="32"/>
      <c r="L270" s="95" t="s">
        <v>202</v>
      </c>
      <c r="M270" s="95"/>
      <c r="N270" s="33">
        <f>SUM(M5:M269)</f>
        <v>655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203</v>
      </c>
      <c r="M271" s="35"/>
      <c r="N271" s="36"/>
    </row>
    <row r="272" spans="1:19" ht="25.5" x14ac:dyDescent="0.55000000000000004">
      <c r="A272" s="1"/>
      <c r="E272" s="1"/>
      <c r="F272" s="1"/>
      <c r="G272" s="31"/>
      <c r="J272" s="31"/>
      <c r="L272" s="34" t="s">
        <v>204</v>
      </c>
      <c r="M272" s="35"/>
      <c r="N272" s="36">
        <f>SUM(O272:AF272)</f>
        <v>0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205</v>
      </c>
      <c r="M273" s="35"/>
      <c r="N273" s="36">
        <v>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206</v>
      </c>
      <c r="M274" s="35"/>
      <c r="N274" s="36"/>
    </row>
    <row r="275" spans="1:14" ht="25.5" x14ac:dyDescent="0.55000000000000004">
      <c r="A275" s="1"/>
      <c r="E275" s="1"/>
      <c r="F275" s="1"/>
      <c r="G275" s="31"/>
      <c r="J275" s="31"/>
      <c r="L275" s="34" t="s">
        <v>207</v>
      </c>
      <c r="M275" s="35"/>
      <c r="N275" s="37">
        <f>SUM(O5:O268)</f>
        <v>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208</v>
      </c>
      <c r="M276" s="35"/>
      <c r="N276" s="33">
        <f>N270-N271-N272-N274-N275</f>
        <v>655</v>
      </c>
    </row>
    <row r="277" spans="1:14" ht="25.5" x14ac:dyDescent="0.55000000000000004">
      <c r="A277" s="1"/>
      <c r="E277" s="1"/>
      <c r="F277" s="1"/>
      <c r="G277" s="31"/>
      <c r="J277" s="31"/>
      <c r="L277" s="34" t="s">
        <v>209</v>
      </c>
      <c r="M277" s="35"/>
      <c r="N277" s="37">
        <v>655</v>
      </c>
    </row>
    <row r="278" spans="1:14" ht="25.5" x14ac:dyDescent="0.55000000000000004">
      <c r="A278" s="1"/>
      <c r="E278" s="1"/>
      <c r="F278" s="1"/>
      <c r="G278" s="31"/>
      <c r="J278" s="31"/>
      <c r="L278" s="34" t="s">
        <v>210</v>
      </c>
      <c r="M278" s="35"/>
      <c r="N278" s="33">
        <f>+N277-N276</f>
        <v>0</v>
      </c>
    </row>
    <row r="279" spans="1:14" ht="25.5" x14ac:dyDescent="0.55000000000000004">
      <c r="E279" s="1"/>
      <c r="F279" s="1"/>
      <c r="J279" s="2"/>
      <c r="L279" s="34" t="s">
        <v>211</v>
      </c>
      <c r="M279" s="35"/>
      <c r="N279" s="33">
        <f>+N277-N276</f>
        <v>0</v>
      </c>
    </row>
    <row r="280" spans="1:14" x14ac:dyDescent="0.5">
      <c r="J280" s="2"/>
      <c r="L280" s="2"/>
    </row>
    <row r="281" spans="1:14" ht="25.5" x14ac:dyDescent="0.55000000000000004">
      <c r="J281" s="2"/>
      <c r="L281" s="73" t="s">
        <v>272</v>
      </c>
      <c r="M281" s="2" t="s">
        <v>307</v>
      </c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</sheetData>
  <autoFilter ref="A1:S279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55"/>
  <sheetViews>
    <sheetView zoomScale="80" zoomScaleNormal="80" workbookViewId="0">
      <pane xSplit="10" ySplit="4" topLeftCell="K5" activePane="bottomRight" state="frozen"/>
      <selection activeCell="F260" sqref="F260"/>
      <selection pane="topRight" activeCell="F260" sqref="F260"/>
      <selection pane="bottomLeft" activeCell="F260" sqref="F260"/>
      <selection pane="bottomRight" activeCell="M24" sqref="M2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20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49</v>
      </c>
      <c r="F6" s="71"/>
      <c r="G6" s="46">
        <f t="shared" si="0"/>
        <v>49</v>
      </c>
      <c r="H6" s="78">
        <v>0</v>
      </c>
      <c r="I6" s="76">
        <v>0</v>
      </c>
      <c r="J6" s="46">
        <f t="shared" si="1"/>
        <v>49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9</v>
      </c>
      <c r="F20" s="71"/>
      <c r="G20" s="46">
        <f t="shared" si="0"/>
        <v>9</v>
      </c>
      <c r="H20" s="78">
        <v>0</v>
      </c>
      <c r="I20" s="76">
        <v>0</v>
      </c>
      <c r="J20" s="46">
        <f t="shared" si="1"/>
        <v>8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0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30</v>
      </c>
      <c r="F22" s="71"/>
      <c r="G22" s="46">
        <f t="shared" si="0"/>
        <v>30</v>
      </c>
      <c r="H22" s="78">
        <v>0</v>
      </c>
      <c r="I22" s="76">
        <v>0</v>
      </c>
      <c r="J22" s="46">
        <f t="shared" si="1"/>
        <v>26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0">
        <f t="shared" si="3"/>
        <v>400</v>
      </c>
      <c r="Q22" s="119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29</v>
      </c>
      <c r="F31" s="71"/>
      <c r="G31" s="46">
        <f t="shared" si="5"/>
        <v>29</v>
      </c>
      <c r="H31" s="78">
        <v>0</v>
      </c>
      <c r="I31" s="76">
        <v>0</v>
      </c>
      <c r="J31" s="46">
        <f t="shared" si="6"/>
        <v>29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4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0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0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17</v>
      </c>
      <c r="F46" s="71"/>
      <c r="G46" s="46">
        <f t="shared" si="5"/>
        <v>17</v>
      </c>
      <c r="H46" s="78">
        <v>0</v>
      </c>
      <c r="I46" s="76">
        <v>0</v>
      </c>
      <c r="J46" s="46">
        <f t="shared" si="6"/>
        <v>17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5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0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4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0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1429</v>
      </c>
      <c r="O74" s="18">
        <v>50</v>
      </c>
      <c r="P74" s="23">
        <f t="shared" si="7"/>
        <v>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16</v>
      </c>
      <c r="F77" s="71"/>
      <c r="G77" s="46">
        <f t="shared" si="5"/>
        <v>16</v>
      </c>
      <c r="H77" s="78">
        <v>0</v>
      </c>
      <c r="I77" s="76">
        <v>0</v>
      </c>
      <c r="J77" s="46">
        <f t="shared" si="6"/>
        <v>13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0">
        <f t="shared" si="7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39</v>
      </c>
      <c r="F112" s="71"/>
      <c r="G112" s="46">
        <f t="shared" si="20"/>
        <v>39</v>
      </c>
      <c r="H112" s="78">
        <v>0</v>
      </c>
      <c r="I112" s="76">
        <v>0</v>
      </c>
      <c r="J112" s="46">
        <f t="shared" si="21"/>
        <v>36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0">
        <f t="shared" si="7"/>
        <v>300</v>
      </c>
      <c r="Q112" s="119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8</v>
      </c>
      <c r="F113" s="71"/>
      <c r="G113" s="46">
        <f t="shared" si="20"/>
        <v>8</v>
      </c>
      <c r="H113" s="78">
        <v>0</v>
      </c>
      <c r="I113" s="76">
        <v>0</v>
      </c>
      <c r="J113" s="46">
        <f t="shared" si="21"/>
        <v>7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0">
        <f t="shared" si="7"/>
        <v>55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6</v>
      </c>
      <c r="F115" s="71"/>
      <c r="G115" s="46">
        <f t="shared" si="20"/>
        <v>6</v>
      </c>
      <c r="H115" s="78">
        <v>0</v>
      </c>
      <c r="I115" s="76">
        <v>0</v>
      </c>
      <c r="J115" s="46">
        <f t="shared" si="21"/>
        <v>6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17</v>
      </c>
      <c r="F125" s="71"/>
      <c r="G125" s="46">
        <f t="shared" si="20"/>
        <v>17</v>
      </c>
      <c r="H125" s="78">
        <v>0</v>
      </c>
      <c r="I125" s="76">
        <v>0</v>
      </c>
      <c r="J125" s="46">
        <f t="shared" si="21"/>
        <v>17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10</v>
      </c>
      <c r="F126" s="71"/>
      <c r="G126" s="46">
        <f t="shared" si="20"/>
        <v>10</v>
      </c>
      <c r="H126" s="78">
        <v>0</v>
      </c>
      <c r="I126" s="76">
        <v>0</v>
      </c>
      <c r="J126" s="46">
        <f t="shared" si="21"/>
        <v>10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12</v>
      </c>
      <c r="F127" s="71"/>
      <c r="G127" s="46">
        <f t="shared" si="20"/>
        <v>12</v>
      </c>
      <c r="H127" s="78">
        <v>0</v>
      </c>
      <c r="I127" s="76">
        <v>0</v>
      </c>
      <c r="J127" s="46">
        <f t="shared" si="21"/>
        <v>12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8</v>
      </c>
      <c r="F128" s="71"/>
      <c r="G128" s="46">
        <f t="shared" si="20"/>
        <v>8</v>
      </c>
      <c r="H128" s="78">
        <v>0</v>
      </c>
      <c r="I128" s="76">
        <v>0</v>
      </c>
      <c r="J128" s="46">
        <f t="shared" si="21"/>
        <v>8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23</v>
      </c>
      <c r="F131" s="71"/>
      <c r="G131" s="46">
        <f t="shared" si="20"/>
        <v>23</v>
      </c>
      <c r="H131" s="78">
        <v>0</v>
      </c>
      <c r="I131" s="76">
        <v>0</v>
      </c>
      <c r="J131" s="46">
        <f t="shared" si="21"/>
        <v>22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0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18</v>
      </c>
      <c r="F133" s="71"/>
      <c r="G133" s="46">
        <f t="shared" si="20"/>
        <v>18</v>
      </c>
      <c r="H133" s="78">
        <v>0</v>
      </c>
      <c r="I133" s="76">
        <v>0</v>
      </c>
      <c r="J133" s="46">
        <f t="shared" si="21"/>
        <v>17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0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7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7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13</v>
      </c>
      <c r="F180" s="71"/>
      <c r="G180" s="46">
        <f t="shared" si="27"/>
        <v>13</v>
      </c>
      <c r="H180" s="78">
        <v>0</v>
      </c>
      <c r="I180" s="76">
        <v>0</v>
      </c>
      <c r="J180" s="46">
        <f t="shared" si="28"/>
        <v>13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12</v>
      </c>
      <c r="F193" s="71"/>
      <c r="G193" s="46">
        <f t="shared" si="27"/>
        <v>12</v>
      </c>
      <c r="H193" s="78">
        <v>0</v>
      </c>
      <c r="I193" s="76">
        <v>0</v>
      </c>
      <c r="J193" s="46">
        <f t="shared" si="28"/>
        <v>11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0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20</v>
      </c>
      <c r="F194" s="71"/>
      <c r="G194" s="46">
        <f t="shared" si="27"/>
        <v>20</v>
      </c>
      <c r="H194" s="78">
        <v>0</v>
      </c>
      <c r="I194" s="76">
        <v>0</v>
      </c>
      <c r="J194" s="46">
        <f t="shared" si="28"/>
        <v>18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20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2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133</v>
      </c>
      <c r="F205" s="71"/>
      <c r="G205" s="46">
        <f t="shared" si="27"/>
        <v>133</v>
      </c>
      <c r="H205" s="78">
        <v>0</v>
      </c>
      <c r="I205" s="76">
        <v>0</v>
      </c>
      <c r="J205" s="46">
        <f t="shared" si="28"/>
        <v>133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10</v>
      </c>
      <c r="F208" s="71"/>
      <c r="G208" s="46">
        <f t="shared" si="27"/>
        <v>10</v>
      </c>
      <c r="H208" s="78">
        <v>0</v>
      </c>
      <c r="I208" s="76">
        <v>0</v>
      </c>
      <c r="J208" s="46">
        <f t="shared" si="28"/>
        <v>10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10</v>
      </c>
      <c r="F209" s="71"/>
      <c r="G209" s="46">
        <f t="shared" si="27"/>
        <v>10</v>
      </c>
      <c r="H209" s="78">
        <v>0</v>
      </c>
      <c r="I209" s="76">
        <v>0</v>
      </c>
      <c r="J209" s="46">
        <f t="shared" si="28"/>
        <v>10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ref="P230:P267" si="37">SUM(M230-O230)</f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67" si="38">E231+F231</f>
        <v>0</v>
      </c>
      <c r="H231" s="78">
        <v>0</v>
      </c>
      <c r="I231" s="76">
        <v>0</v>
      </c>
      <c r="J231" s="46">
        <f t="shared" ref="J231:J267" si="39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8" si="40">E235+F235</f>
        <v>0</v>
      </c>
      <c r="H235" s="78">
        <v>0</v>
      </c>
      <c r="I235" s="76">
        <v>0</v>
      </c>
      <c r="J235" s="46">
        <f t="shared" ref="J235:J257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+'22'!J243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+'22'!J244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+'22'!J245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+'22'!J246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+'22'!J247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+'22'!J248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+'22'!J249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1427</v>
      </c>
      <c r="D251" s="10" t="s">
        <v>564</v>
      </c>
      <c r="E251" s="64">
        <f>+'22'!J251</f>
        <v>2</v>
      </c>
      <c r="F251" s="71"/>
      <c r="G251" s="46">
        <f t="shared" si="40"/>
        <v>2</v>
      </c>
      <c r="H251" s="78">
        <v>0</v>
      </c>
      <c r="I251" s="76">
        <v>0</v>
      </c>
      <c r="J251" s="46">
        <f t="shared" si="41"/>
        <v>2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2"/>
        <v>0</v>
      </c>
    </row>
    <row r="252" spans="1:18" ht="25.5" x14ac:dyDescent="0.55000000000000004">
      <c r="A252" s="10"/>
      <c r="B252" s="10">
        <v>20059798</v>
      </c>
      <c r="C252" s="19" t="s">
        <v>1434</v>
      </c>
      <c r="D252" s="10" t="s">
        <v>434</v>
      </c>
      <c r="E252" s="64">
        <f>+'22'!J252</f>
        <v>7</v>
      </c>
      <c r="F252" s="71"/>
      <c r="G252" s="46">
        <f t="shared" si="40"/>
        <v>7</v>
      </c>
      <c r="H252" s="78">
        <v>0</v>
      </c>
      <c r="I252" s="76">
        <v>0</v>
      </c>
      <c r="J252" s="46">
        <f t="shared" si="41"/>
        <v>7</v>
      </c>
      <c r="K252" s="72"/>
      <c r="L252" s="20">
        <v>20</v>
      </c>
      <c r="M252" s="65">
        <f t="shared" si="31"/>
        <v>0</v>
      </c>
      <c r="N252" s="17" t="s">
        <v>1430</v>
      </c>
      <c r="O252" s="18"/>
      <c r="P252" s="23">
        <f t="shared" si="37"/>
        <v>0</v>
      </c>
      <c r="Q252" s="90"/>
      <c r="R252" s="43"/>
    </row>
    <row r="253" spans="1:18" ht="25.5" x14ac:dyDescent="0.55000000000000004">
      <c r="A253" s="10"/>
      <c r="B253" s="10">
        <v>1100044</v>
      </c>
      <c r="C253" s="19" t="s">
        <v>1435</v>
      </c>
      <c r="D253" s="10" t="s">
        <v>434</v>
      </c>
      <c r="E253" s="64">
        <f>+'22'!J253</f>
        <v>10</v>
      </c>
      <c r="F253" s="71"/>
      <c r="G253" s="46">
        <f t="shared" si="40"/>
        <v>10</v>
      </c>
      <c r="H253" s="78">
        <v>0</v>
      </c>
      <c r="I253" s="76">
        <v>0</v>
      </c>
      <c r="J253" s="46">
        <f t="shared" si="41"/>
        <v>10</v>
      </c>
      <c r="K253" s="72"/>
      <c r="L253" s="20">
        <v>35</v>
      </c>
      <c r="M253" s="65">
        <f t="shared" si="31"/>
        <v>0</v>
      </c>
      <c r="N253" s="17" t="s">
        <v>16</v>
      </c>
      <c r="O253" s="18"/>
      <c r="P253" s="23">
        <f t="shared" si="37"/>
        <v>0</v>
      </c>
      <c r="Q253" s="90"/>
      <c r="R253" s="43"/>
    </row>
    <row r="254" spans="1:18" ht="25.5" x14ac:dyDescent="0.55000000000000004">
      <c r="A254" s="10"/>
      <c r="B254" s="10"/>
      <c r="C254" s="19"/>
      <c r="D254" s="10"/>
      <c r="E254" s="64">
        <f>+'22'!J254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7"/>
        <v>0</v>
      </c>
      <c r="Q254" s="90"/>
      <c r="R254" s="43"/>
    </row>
    <row r="255" spans="1:18" ht="25.5" x14ac:dyDescent="0.55000000000000004">
      <c r="A255" s="10"/>
      <c r="B255" s="10"/>
      <c r="C255" s="19"/>
      <c r="D255" s="10"/>
      <c r="E255" s="64">
        <f>+'22'!J255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7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>
        <f>+'22'!J256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7"/>
        <v>0</v>
      </c>
      <c r="Q256" s="90"/>
      <c r="R256" s="43"/>
    </row>
    <row r="257" spans="1:19" ht="25.5" x14ac:dyDescent="0.55000000000000004">
      <c r="A257" s="10"/>
      <c r="B257" s="10"/>
      <c r="C257" s="19"/>
      <c r="D257" s="10"/>
      <c r="E257" s="64">
        <f>+'22'!J257</f>
        <v>0</v>
      </c>
      <c r="F257" s="71"/>
      <c r="G257" s="46">
        <f t="shared" si="40"/>
        <v>0</v>
      </c>
      <c r="H257" s="78">
        <v>0</v>
      </c>
      <c r="I257" s="76">
        <v>0</v>
      </c>
      <c r="J257" s="46">
        <f t="shared" si="41"/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si="37"/>
        <v>0</v>
      </c>
      <c r="Q257" s="90"/>
      <c r="R257" s="43"/>
    </row>
    <row r="258" spans="1:19" ht="25.5" x14ac:dyDescent="0.55000000000000004">
      <c r="A258" s="10"/>
      <c r="B258" s="10"/>
      <c r="C258" s="19"/>
      <c r="D258" s="10"/>
      <c r="E258" s="64">
        <f>+'22'!J258</f>
        <v>0</v>
      </c>
      <c r="F258" s="71"/>
      <c r="G258" s="46">
        <f t="shared" si="40"/>
        <v>0</v>
      </c>
      <c r="H258" s="78"/>
      <c r="I258" s="76"/>
      <c r="J258" s="46"/>
      <c r="K258" s="72"/>
      <c r="L258" s="20"/>
      <c r="M258" s="65"/>
      <c r="N258" s="17" t="s">
        <v>16</v>
      </c>
      <c r="O258" s="18"/>
      <c r="P258" s="23">
        <f t="shared" si="37"/>
        <v>0</v>
      </c>
      <c r="Q258" s="90"/>
      <c r="R258" s="43"/>
    </row>
    <row r="259" spans="1:19" ht="24" customHeight="1" x14ac:dyDescent="0.55000000000000004">
      <c r="A259" s="10"/>
      <c r="B259" s="10"/>
      <c r="C259" s="19"/>
      <c r="D259" s="10"/>
      <c r="E259" s="64"/>
      <c r="F259" s="71"/>
      <c r="G259" s="46">
        <f t="shared" si="38"/>
        <v>0</v>
      </c>
      <c r="H259" s="78">
        <v>0</v>
      </c>
      <c r="I259" s="76">
        <v>0</v>
      </c>
      <c r="J259" s="46">
        <f t="shared" si="39"/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si="37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ref="G260" si="48">E260+F260</f>
        <v>0</v>
      </c>
      <c r="H260" s="78">
        <v>0</v>
      </c>
      <c r="I260" s="76">
        <v>0</v>
      </c>
      <c r="J260" s="46">
        <f t="shared" ref="J260" si="49">+G260-H260-K260-I260</f>
        <v>0</v>
      </c>
      <c r="K260" s="72"/>
      <c r="L260" s="20"/>
      <c r="M260" s="65">
        <f t="shared" ref="M260" si="50">+L260*K260</f>
        <v>0</v>
      </c>
      <c r="N260" s="17" t="s">
        <v>16</v>
      </c>
      <c r="O260" s="18"/>
      <c r="P260" s="23">
        <f t="shared" ref="P260" si="51">SUM(M260-O260)</f>
        <v>0</v>
      </c>
      <c r="Q260" s="90"/>
      <c r="R260" s="43">
        <f t="shared" ref="R260" si="52">+K260*Q260</f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38"/>
        <v>0</v>
      </c>
      <c r="H261" s="78">
        <v>0</v>
      </c>
      <c r="I261" s="76">
        <v>0</v>
      </c>
      <c r="J261" s="46">
        <f t="shared" si="39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si="37"/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>
        <f t="shared" si="38"/>
        <v>0</v>
      </c>
      <c r="H262" s="78">
        <v>0</v>
      </c>
      <c r="I262" s="76">
        <v>0</v>
      </c>
      <c r="J262" s="46">
        <f t="shared" si="39"/>
        <v>0</v>
      </c>
      <c r="K262" s="72"/>
      <c r="L262" s="20"/>
      <c r="M262" s="65">
        <f t="shared" si="31"/>
        <v>0</v>
      </c>
      <c r="N262" s="17" t="s">
        <v>16</v>
      </c>
      <c r="O262" s="18"/>
      <c r="P262" s="23">
        <f t="shared" si="37"/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>
        <f t="shared" si="38"/>
        <v>0</v>
      </c>
      <c r="H263" s="78">
        <v>0</v>
      </c>
      <c r="I263" s="76">
        <v>0</v>
      </c>
      <c r="J263" s="46">
        <f t="shared" si="39"/>
        <v>0</v>
      </c>
      <c r="K263" s="72"/>
      <c r="L263" s="20"/>
      <c r="M263" s="65">
        <f t="shared" si="31"/>
        <v>0</v>
      </c>
      <c r="N263" s="17" t="s">
        <v>16</v>
      </c>
      <c r="O263" s="18"/>
      <c r="P263" s="23">
        <f t="shared" si="37"/>
        <v>0</v>
      </c>
      <c r="Q263" s="90"/>
      <c r="R263" s="43">
        <f t="shared" si="32"/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ref="G264" si="53">E264+F264</f>
        <v>0</v>
      </c>
      <c r="H264" s="78">
        <v>0</v>
      </c>
      <c r="I264" s="76">
        <v>0</v>
      </c>
      <c r="J264" s="46">
        <f t="shared" ref="J264" si="54">+G264-H264-K264-I264</f>
        <v>0</v>
      </c>
      <c r="K264" s="72"/>
      <c r="L264" s="20"/>
      <c r="M264" s="65">
        <f t="shared" ref="M264" si="55">+L264*K264</f>
        <v>0</v>
      </c>
      <c r="N264" s="17" t="s">
        <v>16</v>
      </c>
      <c r="O264" s="18"/>
      <c r="P264" s="23">
        <f t="shared" ref="P264" si="56">SUM(M264-O264)</f>
        <v>0</v>
      </c>
      <c r="Q264" s="90"/>
      <c r="R264" s="43">
        <f t="shared" ref="R264" si="57">+K264*Q264</f>
        <v>0</v>
      </c>
    </row>
    <row r="265" spans="1:19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9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23"/>
      <c r="Q266" s="90"/>
      <c r="R266" s="43"/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38"/>
        <v>0</v>
      </c>
      <c r="H267" s="78">
        <v>0</v>
      </c>
      <c r="I267" s="76">
        <v>0</v>
      </c>
      <c r="J267" s="46">
        <f t="shared" si="39"/>
        <v>0</v>
      </c>
      <c r="K267" s="72"/>
      <c r="L267" s="20"/>
      <c r="M267" s="65">
        <f t="shared" si="31"/>
        <v>0</v>
      </c>
      <c r="N267" s="17" t="s">
        <v>16</v>
      </c>
      <c r="O267" s="18"/>
      <c r="P267" s="23">
        <f t="shared" si="37"/>
        <v>0</v>
      </c>
      <c r="Q267" s="90"/>
      <c r="R267" s="43">
        <f t="shared" si="32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58">E268+F268</f>
        <v>0</v>
      </c>
      <c r="H268" s="78">
        <v>0</v>
      </c>
      <c r="I268" s="76">
        <v>0</v>
      </c>
      <c r="J268" s="46">
        <f t="shared" ref="J268" si="59">+G268-H268-K268-I268</f>
        <v>0</v>
      </c>
      <c r="K268" s="72"/>
      <c r="L268" s="20"/>
      <c r="M268" s="65">
        <f t="shared" ref="M268" si="60">+L268*K268</f>
        <v>0</v>
      </c>
      <c r="N268" s="17" t="s">
        <v>16</v>
      </c>
      <c r="O268" s="18"/>
      <c r="P268" s="23">
        <f t="shared" ref="P268" si="61">SUM(M268-O268)</f>
        <v>0</v>
      </c>
      <c r="Q268" s="90"/>
      <c r="R268" s="43">
        <f t="shared" ref="R268" si="62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R269" s="75">
        <f>SUM(R5:R268)</f>
        <v>680.93000000000006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06" t="s">
        <v>212</v>
      </c>
      <c r="L270" s="107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1700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/>
    </row>
    <row r="273" spans="1:16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570</v>
      </c>
      <c r="O273" s="2">
        <v>520</v>
      </c>
      <c r="P273" s="2">
        <v>50</v>
      </c>
    </row>
    <row r="274" spans="1:16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16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16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50</v>
      </c>
    </row>
    <row r="277" spans="1:16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1080</v>
      </c>
    </row>
    <row r="278" spans="1:16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1080</v>
      </c>
    </row>
    <row r="279" spans="1:16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</row>
    <row r="280" spans="1:16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</row>
    <row r="281" spans="1:16" x14ac:dyDescent="0.5">
      <c r="J281" s="2"/>
      <c r="L281" s="2"/>
    </row>
    <row r="282" spans="1:16" ht="25.5" x14ac:dyDescent="0.55000000000000004">
      <c r="J282" s="2"/>
      <c r="L282" s="73" t="s">
        <v>272</v>
      </c>
      <c r="M282" s="2" t="s">
        <v>307</v>
      </c>
    </row>
    <row r="283" spans="1:16" x14ac:dyDescent="0.5">
      <c r="J283" s="2"/>
      <c r="L283" s="2"/>
    </row>
    <row r="284" spans="1:16" x14ac:dyDescent="0.5">
      <c r="J284" s="2"/>
      <c r="L284" s="2"/>
    </row>
    <row r="285" spans="1:16" x14ac:dyDescent="0.5">
      <c r="J285" s="2"/>
      <c r="L285" s="2"/>
    </row>
    <row r="286" spans="1:16" x14ac:dyDescent="0.5">
      <c r="J286" s="2"/>
      <c r="L286" s="2"/>
    </row>
    <row r="287" spans="1:16" x14ac:dyDescent="0.5">
      <c r="J287" s="2"/>
      <c r="L287" s="2"/>
    </row>
    <row r="288" spans="1:16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54"/>
  <sheetViews>
    <sheetView zoomScale="80" zoomScaleNormal="80" workbookViewId="0">
      <pane xSplit="10" ySplit="4" topLeftCell="K5" activePane="bottomRight" state="frozen"/>
      <selection activeCell="J258" sqref="J258"/>
      <selection pane="topRight" activeCell="J258" sqref="J258"/>
      <selection pane="bottomLeft" activeCell="J258" sqref="J258"/>
      <selection pane="bottomRight" activeCell="N15" sqref="N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18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0">
        <f>SUM(M5-O5)</f>
        <v>100</v>
      </c>
      <c r="Q5" s="119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49</v>
      </c>
      <c r="F6" s="71"/>
      <c r="G6" s="46">
        <f t="shared" si="0"/>
        <v>49</v>
      </c>
      <c r="H6" s="78">
        <v>0</v>
      </c>
      <c r="I6" s="76">
        <v>0</v>
      </c>
      <c r="J6" s="46">
        <f t="shared" si="1"/>
        <v>48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0">
        <f t="shared" ref="P6:P80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8</v>
      </c>
      <c r="F20" s="71"/>
      <c r="G20" s="46">
        <f t="shared" si="0"/>
        <v>8</v>
      </c>
      <c r="H20" s="78">
        <v>0</v>
      </c>
      <c r="I20" s="76">
        <v>0</v>
      </c>
      <c r="J20" s="46">
        <f t="shared" si="1"/>
        <v>8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120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26</v>
      </c>
      <c r="F22" s="71"/>
      <c r="G22" s="46">
        <f t="shared" si="0"/>
        <v>26</v>
      </c>
      <c r="H22" s="78">
        <v>0</v>
      </c>
      <c r="I22" s="76">
        <v>0</v>
      </c>
      <c r="J22" s="46">
        <f t="shared" si="1"/>
        <v>22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0">
        <f t="shared" si="3"/>
        <v>400</v>
      </c>
      <c r="Q22" s="119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29</v>
      </c>
      <c r="F31" s="71"/>
      <c r="G31" s="46">
        <f t="shared" si="5"/>
        <v>29</v>
      </c>
      <c r="H31" s="78">
        <v>0</v>
      </c>
      <c r="I31" s="76">
        <v>0</v>
      </c>
      <c r="J31" s="46">
        <f t="shared" si="6"/>
        <v>28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0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3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0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17</v>
      </c>
      <c r="F46" s="71"/>
      <c r="G46" s="46">
        <f t="shared" si="5"/>
        <v>17</v>
      </c>
      <c r="H46" s="78">
        <v>0</v>
      </c>
      <c r="I46" s="76">
        <v>0</v>
      </c>
      <c r="J46" s="46">
        <f t="shared" si="6"/>
        <v>16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25</v>
      </c>
      <c r="P46" s="120">
        <f t="shared" si="3"/>
        <v>25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20">
        <f>SUM(M49-O49)</f>
        <v>25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13</v>
      </c>
      <c r="F77" s="71"/>
      <c r="G77" s="46">
        <f t="shared" si="5"/>
        <v>13</v>
      </c>
      <c r="H77" s="78">
        <v>0</v>
      </c>
      <c r="I77" s="76">
        <v>0</v>
      </c>
      <c r="J77" s="46">
        <f t="shared" si="6"/>
        <v>10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>
        <v>75</v>
      </c>
      <c r="P77" s="120">
        <f t="shared" si="3"/>
        <v>75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36</v>
      </c>
      <c r="F112" s="71"/>
      <c r="G112" s="46">
        <f t="shared" si="23"/>
        <v>36</v>
      </c>
      <c r="H112" s="78">
        <v>0</v>
      </c>
      <c r="I112" s="76">
        <v>0</v>
      </c>
      <c r="J112" s="46">
        <f t="shared" si="24"/>
        <v>34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0">
        <f>SUM(M112-O112)</f>
        <v>200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17</v>
      </c>
      <c r="F125" s="71"/>
      <c r="G125" s="46">
        <f t="shared" si="23"/>
        <v>17</v>
      </c>
      <c r="H125" s="78">
        <v>0</v>
      </c>
      <c r="I125" s="76">
        <v>0</v>
      </c>
      <c r="J125" s="46">
        <f t="shared" si="24"/>
        <v>17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10</v>
      </c>
      <c r="F126" s="71"/>
      <c r="G126" s="46">
        <f t="shared" si="23"/>
        <v>10</v>
      </c>
      <c r="H126" s="78">
        <v>0</v>
      </c>
      <c r="I126" s="76">
        <v>0</v>
      </c>
      <c r="J126" s="46">
        <f t="shared" si="24"/>
        <v>10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12</v>
      </c>
      <c r="F127" s="71"/>
      <c r="G127" s="46">
        <f t="shared" si="23"/>
        <v>12</v>
      </c>
      <c r="H127" s="78">
        <v>0</v>
      </c>
      <c r="I127" s="76">
        <v>0</v>
      </c>
      <c r="J127" s="46">
        <f t="shared" si="24"/>
        <v>12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8</v>
      </c>
      <c r="F128" s="71"/>
      <c r="G128" s="46">
        <f t="shared" si="23"/>
        <v>8</v>
      </c>
      <c r="H128" s="78">
        <v>0</v>
      </c>
      <c r="I128" s="76">
        <v>0</v>
      </c>
      <c r="J128" s="46">
        <f t="shared" si="24"/>
        <v>8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22</v>
      </c>
      <c r="F131" s="71"/>
      <c r="G131" s="46">
        <f t="shared" si="23"/>
        <v>22</v>
      </c>
      <c r="H131" s="78">
        <v>0</v>
      </c>
      <c r="I131" s="76">
        <v>0</v>
      </c>
      <c r="J131" s="46">
        <f t="shared" si="24"/>
        <v>12</v>
      </c>
      <c r="K131" s="72">
        <v>10</v>
      </c>
      <c r="L131" s="22">
        <v>50</v>
      </c>
      <c r="M131" s="65">
        <f t="shared" si="7"/>
        <v>500</v>
      </c>
      <c r="N131" s="17" t="s">
        <v>16</v>
      </c>
      <c r="O131" s="18"/>
      <c r="P131" s="120">
        <f t="shared" si="8"/>
        <v>500</v>
      </c>
      <c r="Q131" s="90">
        <v>9.91</v>
      </c>
      <c r="R131" s="43">
        <f t="shared" si="9"/>
        <v>99.1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17</v>
      </c>
      <c r="F133" s="71"/>
      <c r="G133" s="46">
        <f t="shared" si="23"/>
        <v>17</v>
      </c>
      <c r="H133" s="78">
        <v>0</v>
      </c>
      <c r="I133" s="76">
        <v>0</v>
      </c>
      <c r="J133" s="46">
        <f t="shared" si="24"/>
        <v>14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>
        <v>75</v>
      </c>
      <c r="P133" s="120">
        <f t="shared" si="8"/>
        <v>75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7" si="34">+L177*K177</f>
        <v>0</v>
      </c>
      <c r="N177" s="17" t="s">
        <v>16</v>
      </c>
      <c r="O177" s="18"/>
      <c r="P177" s="23">
        <f t="shared" ref="P177:P267" si="35">SUM(M177-O177)</f>
        <v>0</v>
      </c>
      <c r="Q177" s="90"/>
      <c r="R177" s="43">
        <f t="shared" ref="R177:R267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13</v>
      </c>
      <c r="F180" s="71"/>
      <c r="G180" s="46">
        <f t="shared" si="30"/>
        <v>13</v>
      </c>
      <c r="H180" s="78">
        <v>0</v>
      </c>
      <c r="I180" s="76">
        <v>0</v>
      </c>
      <c r="J180" s="46">
        <f t="shared" si="31"/>
        <v>11</v>
      </c>
      <c r="K180" s="72">
        <v>2</v>
      </c>
      <c r="L180" s="20">
        <v>35</v>
      </c>
      <c r="M180" s="65">
        <f t="shared" si="34"/>
        <v>70</v>
      </c>
      <c r="N180" s="17" t="s">
        <v>16</v>
      </c>
      <c r="O180" s="18"/>
      <c r="P180" s="120">
        <f t="shared" si="35"/>
        <v>70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11</v>
      </c>
      <c r="F193" s="71"/>
      <c r="G193" s="46">
        <f t="shared" si="30"/>
        <v>11</v>
      </c>
      <c r="H193" s="78">
        <v>0</v>
      </c>
      <c r="I193" s="76">
        <v>0</v>
      </c>
      <c r="J193" s="46">
        <f t="shared" si="31"/>
        <v>9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0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18</v>
      </c>
      <c r="F194" s="71"/>
      <c r="G194" s="46">
        <f t="shared" si="30"/>
        <v>18</v>
      </c>
      <c r="H194" s="78">
        <v>0</v>
      </c>
      <c r="I194" s="76">
        <v>0</v>
      </c>
      <c r="J194" s="46">
        <f t="shared" si="31"/>
        <v>15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0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133</v>
      </c>
      <c r="F205" s="71"/>
      <c r="G205" s="46">
        <f t="shared" si="30"/>
        <v>133</v>
      </c>
      <c r="H205" s="78">
        <v>0</v>
      </c>
      <c r="I205" s="76">
        <v>0</v>
      </c>
      <c r="J205" s="46">
        <f t="shared" si="31"/>
        <v>131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0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10</v>
      </c>
      <c r="F208" s="71"/>
      <c r="G208" s="46">
        <f t="shared" si="30"/>
        <v>10</v>
      </c>
      <c r="H208" s="78">
        <v>0</v>
      </c>
      <c r="I208" s="76">
        <v>0</v>
      </c>
      <c r="J208" s="46">
        <f t="shared" si="31"/>
        <v>10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10</v>
      </c>
      <c r="F209" s="71"/>
      <c r="G209" s="46">
        <f t="shared" si="30"/>
        <v>10</v>
      </c>
      <c r="H209" s="78">
        <v>0</v>
      </c>
      <c r="I209" s="76">
        <v>0</v>
      </c>
      <c r="J209" s="46">
        <f t="shared" si="31"/>
        <v>10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67" si="40">E231+F231</f>
        <v>0</v>
      </c>
      <c r="H231" s="78">
        <v>0</v>
      </c>
      <c r="I231" s="76">
        <v>0</v>
      </c>
      <c r="J231" s="46">
        <f t="shared" ref="J231:J267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1427</v>
      </c>
      <c r="D251" s="10" t="s">
        <v>564</v>
      </c>
      <c r="E251" s="64">
        <f>+'23'!J251</f>
        <v>2</v>
      </c>
      <c r="F251" s="71"/>
      <c r="G251" s="46">
        <f t="shared" si="42"/>
        <v>2</v>
      </c>
      <c r="H251" s="78">
        <v>0</v>
      </c>
      <c r="I251" s="76">
        <v>0</v>
      </c>
      <c r="J251" s="46">
        <f t="shared" si="43"/>
        <v>2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5.5" x14ac:dyDescent="0.55000000000000004">
      <c r="A252" s="10"/>
      <c r="B252" s="10">
        <v>20059798</v>
      </c>
      <c r="C252" s="19" t="s">
        <v>1434</v>
      </c>
      <c r="D252" s="10" t="s">
        <v>434</v>
      </c>
      <c r="E252" s="64">
        <f>+'23'!J252</f>
        <v>7</v>
      </c>
      <c r="F252" s="71"/>
      <c r="G252" s="46">
        <f t="shared" si="42"/>
        <v>7</v>
      </c>
      <c r="H252" s="78">
        <v>0</v>
      </c>
      <c r="I252" s="76">
        <v>0</v>
      </c>
      <c r="J252" s="46">
        <f t="shared" si="43"/>
        <v>7</v>
      </c>
      <c r="K252" s="72"/>
      <c r="L252" s="20">
        <v>20</v>
      </c>
      <c r="M252" s="65">
        <f t="shared" si="34"/>
        <v>0</v>
      </c>
      <c r="N252" s="17" t="s">
        <v>1430</v>
      </c>
      <c r="O252" s="18"/>
      <c r="P252" s="23">
        <f t="shared" si="35"/>
        <v>0</v>
      </c>
      <c r="Q252" s="90"/>
      <c r="R252" s="43"/>
    </row>
    <row r="253" spans="1:18" ht="25.5" x14ac:dyDescent="0.55000000000000004">
      <c r="A253" s="10"/>
      <c r="B253" s="10">
        <v>1100044</v>
      </c>
      <c r="C253" s="19" t="s">
        <v>1435</v>
      </c>
      <c r="D253" s="10" t="s">
        <v>434</v>
      </c>
      <c r="E253" s="64">
        <f>+'23'!J253</f>
        <v>10</v>
      </c>
      <c r="F253" s="71"/>
      <c r="G253" s="46">
        <f t="shared" si="42"/>
        <v>10</v>
      </c>
      <c r="H253" s="78">
        <v>0</v>
      </c>
      <c r="I253" s="76">
        <v>0</v>
      </c>
      <c r="J253" s="46">
        <f t="shared" si="43"/>
        <v>10</v>
      </c>
      <c r="K253" s="72"/>
      <c r="L253" s="20">
        <v>35</v>
      </c>
      <c r="M253" s="65">
        <f t="shared" si="34"/>
        <v>0</v>
      </c>
      <c r="N253" s="17" t="s">
        <v>16</v>
      </c>
      <c r="O253" s="18"/>
      <c r="P253" s="23">
        <f t="shared" si="35"/>
        <v>0</v>
      </c>
      <c r="Q253" s="90"/>
      <c r="R253" s="43"/>
    </row>
    <row r="254" spans="1:18" ht="25.5" x14ac:dyDescent="0.55000000000000004">
      <c r="A254" s="10"/>
      <c r="B254" s="10"/>
      <c r="C254" s="19"/>
      <c r="D254" s="10"/>
      <c r="E254" s="64">
        <f>+'23'!J254</f>
        <v>0</v>
      </c>
      <c r="F254" s="71"/>
      <c r="G254" s="46"/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/>
    </row>
    <row r="255" spans="1:18" ht="25.5" x14ac:dyDescent="0.55000000000000004">
      <c r="A255" s="10"/>
      <c r="B255" s="10"/>
      <c r="C255" s="19"/>
      <c r="D255" s="10"/>
      <c r="E255" s="64">
        <f>+'23'!J255</f>
        <v>0</v>
      </c>
      <c r="F255" s="71"/>
      <c r="G255" s="46"/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>
        <f>+'23'!J256</f>
        <v>0</v>
      </c>
      <c r="F256" s="71"/>
      <c r="G256" s="46"/>
      <c r="H256" s="78"/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/>
    </row>
    <row r="257" spans="1:19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>
        <v>0</v>
      </c>
      <c r="J257" s="46">
        <f t="shared" si="43"/>
        <v>0</v>
      </c>
      <c r="K257" s="72"/>
      <c r="L257" s="20"/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/>
    </row>
    <row r="258" spans="1:19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>
        <v>0</v>
      </c>
      <c r="J258" s="46"/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/>
    </row>
    <row r="259" spans="1:19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>
        <f t="shared" si="35"/>
        <v>0</v>
      </c>
      <c r="Q259" s="90"/>
      <c r="R259" s="43"/>
    </row>
    <row r="260" spans="1:19" ht="25.5" x14ac:dyDescent="0.55000000000000004">
      <c r="A260" s="10"/>
      <c r="B260" s="10"/>
      <c r="C260" s="19"/>
      <c r="D260" s="10"/>
      <c r="E260" s="64"/>
      <c r="F260" s="71"/>
      <c r="G260" s="46"/>
      <c r="H260" s="78"/>
      <c r="I260" s="76"/>
      <c r="J260" s="46"/>
      <c r="K260" s="72"/>
      <c r="L260" s="20"/>
      <c r="M260" s="65"/>
      <c r="N260" s="17"/>
      <c r="O260" s="18"/>
      <c r="P260" s="23">
        <f t="shared" si="35"/>
        <v>0</v>
      </c>
      <c r="Q260" s="90"/>
      <c r="R260" s="43"/>
    </row>
    <row r="261" spans="1:19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19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9" ht="24" customHeight="1" x14ac:dyDescent="0.55000000000000004">
      <c r="A263" s="10"/>
      <c r="B263" s="10"/>
      <c r="C263" s="19"/>
      <c r="D263" s="10"/>
      <c r="E263" s="64"/>
      <c r="F263" s="71"/>
      <c r="G263" s="46">
        <f t="shared" si="40"/>
        <v>0</v>
      </c>
      <c r="H263" s="78">
        <v>0</v>
      </c>
      <c r="I263" s="76">
        <v>0</v>
      </c>
      <c r="J263" s="46">
        <f t="shared" si="41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ref="G264" si="50">E264+F264</f>
        <v>0</v>
      </c>
      <c r="H264" s="78">
        <v>0</v>
      </c>
      <c r="I264" s="76">
        <v>0</v>
      </c>
      <c r="J264" s="46">
        <f t="shared" ref="J264" si="51">+G264-H264-K264-I264</f>
        <v>0</v>
      </c>
      <c r="K264" s="72"/>
      <c r="L264" s="20"/>
      <c r="M264" s="65">
        <f t="shared" ref="M264" si="52">+L264*K264</f>
        <v>0</v>
      </c>
      <c r="N264" s="17" t="s">
        <v>16</v>
      </c>
      <c r="O264" s="18"/>
      <c r="P264" s="23">
        <f t="shared" ref="P264" si="53">SUM(M264-O264)</f>
        <v>0</v>
      </c>
      <c r="Q264" s="90"/>
      <c r="R264" s="43">
        <f t="shared" ref="R264" si="54">+K264*Q264</f>
        <v>0</v>
      </c>
    </row>
    <row r="265" spans="1:19" ht="25.5" x14ac:dyDescent="0.55000000000000004">
      <c r="A265" s="10"/>
      <c r="B265" s="10"/>
      <c r="C265" s="19"/>
      <c r="D265" s="10"/>
      <c r="E265" s="64"/>
      <c r="F265" s="71"/>
      <c r="G265" s="46">
        <f t="shared" si="40"/>
        <v>0</v>
      </c>
      <c r="H265" s="78">
        <v>0</v>
      </c>
      <c r="I265" s="76">
        <v>0</v>
      </c>
      <c r="J265" s="46">
        <f t="shared" si="41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40"/>
        <v>0</v>
      </c>
      <c r="H266" s="78">
        <v>0</v>
      </c>
      <c r="I266" s="76">
        <v>0</v>
      </c>
      <c r="J266" s="46">
        <f t="shared" si="41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40"/>
        <v>0</v>
      </c>
      <c r="H267" s="78">
        <v>0</v>
      </c>
      <c r="I267" s="76">
        <v>0</v>
      </c>
      <c r="J267" s="46">
        <f t="shared" si="41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5.5" x14ac:dyDescent="0.55000000000000004">
      <c r="A268" s="1"/>
      <c r="E268" s="1"/>
      <c r="F268" s="1"/>
      <c r="G268" s="24"/>
      <c r="H268" s="25"/>
      <c r="I268" s="25"/>
      <c r="J268" s="24"/>
      <c r="K268" s="24"/>
      <c r="L268" s="26"/>
      <c r="M268" s="28"/>
      <c r="N268" s="27"/>
      <c r="O268" s="18">
        <v>0</v>
      </c>
      <c r="P268" s="74" t="s">
        <v>213</v>
      </c>
      <c r="R268" s="75">
        <f>SUM(R5:R267)</f>
        <v>987.52</v>
      </c>
      <c r="S268" s="75"/>
    </row>
    <row r="269" spans="1:19" ht="25.5" customHeight="1" x14ac:dyDescent="0.5">
      <c r="A269" s="1"/>
      <c r="E269" s="1"/>
      <c r="F269" s="1"/>
      <c r="G269" s="24"/>
      <c r="H269" s="25"/>
      <c r="I269" s="25"/>
      <c r="J269" s="24"/>
      <c r="K269" s="106" t="s">
        <v>212</v>
      </c>
      <c r="L269" s="107"/>
      <c r="M269" s="30">
        <f>+O268</f>
        <v>0</v>
      </c>
      <c r="N269" s="27"/>
      <c r="O269" s="29"/>
    </row>
    <row r="270" spans="1:19" ht="25.5" x14ac:dyDescent="0.55000000000000004">
      <c r="A270" s="1"/>
      <c r="E270" s="1"/>
      <c r="F270" s="1"/>
      <c r="G270" s="31"/>
      <c r="J270" s="31"/>
      <c r="K270" s="32"/>
      <c r="L270" s="95" t="s">
        <v>202</v>
      </c>
      <c r="M270" s="95"/>
      <c r="N270" s="33">
        <f>SUM(M5:M269)</f>
        <v>2590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203</v>
      </c>
      <c r="M271" s="35"/>
      <c r="N271" s="36"/>
    </row>
    <row r="272" spans="1:19" ht="25.5" x14ac:dyDescent="0.55000000000000004">
      <c r="A272" s="1"/>
      <c r="E272" s="1"/>
      <c r="F272" s="1"/>
      <c r="G272" s="31"/>
      <c r="J272" s="31"/>
      <c r="L272" s="34" t="s">
        <v>204</v>
      </c>
      <c r="M272" s="35"/>
      <c r="N272" s="36">
        <f>SUM(O272:AF272)</f>
        <v>600</v>
      </c>
      <c r="O272" s="2">
        <v>600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205</v>
      </c>
      <c r="M273" s="35"/>
      <c r="N273" s="36">
        <v>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206</v>
      </c>
      <c r="M274" s="35"/>
      <c r="N274" s="36"/>
    </row>
    <row r="275" spans="1:14" ht="25.5" x14ac:dyDescent="0.55000000000000004">
      <c r="A275" s="1"/>
      <c r="E275" s="1"/>
      <c r="F275" s="1"/>
      <c r="G275" s="31"/>
      <c r="J275" s="31"/>
      <c r="L275" s="34" t="s">
        <v>207</v>
      </c>
      <c r="M275" s="35"/>
      <c r="N275" s="37">
        <f>SUM(O5:O268)</f>
        <v>200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208</v>
      </c>
      <c r="M276" s="35"/>
      <c r="N276" s="33">
        <f>N270-N271-N272-N274-N275</f>
        <v>1790</v>
      </c>
    </row>
    <row r="277" spans="1:14" ht="25.5" x14ac:dyDescent="0.55000000000000004">
      <c r="A277" s="1"/>
      <c r="E277" s="1"/>
      <c r="F277" s="1"/>
      <c r="G277" s="31"/>
      <c r="J277" s="31"/>
      <c r="L277" s="34" t="s">
        <v>209</v>
      </c>
      <c r="M277" s="35"/>
      <c r="N277" s="37">
        <v>1790</v>
      </c>
    </row>
    <row r="278" spans="1:14" ht="25.5" x14ac:dyDescent="0.55000000000000004">
      <c r="A278" s="1"/>
      <c r="E278" s="1"/>
      <c r="F278" s="1"/>
      <c r="G278" s="31"/>
      <c r="J278" s="31"/>
      <c r="L278" s="34" t="s">
        <v>210</v>
      </c>
      <c r="M278" s="35"/>
      <c r="N278" s="33">
        <f>+N277-N276</f>
        <v>0</v>
      </c>
    </row>
    <row r="279" spans="1:14" ht="25.5" x14ac:dyDescent="0.55000000000000004">
      <c r="E279" s="1"/>
      <c r="F279" s="1"/>
      <c r="J279" s="2"/>
      <c r="L279" s="34" t="s">
        <v>211</v>
      </c>
      <c r="M279" s="35"/>
      <c r="N279" s="33">
        <f>+N277-N276</f>
        <v>0</v>
      </c>
    </row>
    <row r="280" spans="1:14" x14ac:dyDescent="0.5">
      <c r="J280" s="2"/>
      <c r="L280" s="2"/>
    </row>
    <row r="281" spans="1:14" ht="25.5" x14ac:dyDescent="0.55000000000000004">
      <c r="J281" s="2"/>
      <c r="L281" s="73" t="s">
        <v>272</v>
      </c>
      <c r="M281" s="2" t="s">
        <v>307</v>
      </c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</sheetData>
  <autoFilter ref="A1:S279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 filterMode="1">
    <tabColor rgb="FFFFCCFF"/>
  </sheetPr>
  <dimension ref="A1:S354"/>
  <sheetViews>
    <sheetView zoomScale="80" zoomScaleNormal="80" workbookViewId="0">
      <pane xSplit="10" ySplit="4" topLeftCell="K5" activePane="bottomRight" state="frozen"/>
      <selection activeCell="J258" sqref="J258"/>
      <selection pane="topRight" activeCell="J258" sqref="J258"/>
      <selection pane="bottomLeft" activeCell="J258" sqref="J258"/>
      <selection pane="bottomRight" activeCell="N22" sqref="N2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18</v>
      </c>
      <c r="F5" s="71"/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48</v>
      </c>
      <c r="F6" s="71"/>
      <c r="G6" s="46">
        <f t="shared" si="0"/>
        <v>48</v>
      </c>
      <c r="H6" s="78">
        <v>0</v>
      </c>
      <c r="I6" s="76">
        <v>0</v>
      </c>
      <c r="J6" s="46">
        <f t="shared" si="1"/>
        <v>45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>
        <v>150</v>
      </c>
      <c r="P6" s="120">
        <f t="shared" ref="P6:P80" si="3">SUM(M6-O6)</f>
        <v>150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8</v>
      </c>
      <c r="F20" s="71"/>
      <c r="G20" s="46">
        <f t="shared" si="0"/>
        <v>8</v>
      </c>
      <c r="H20" s="78">
        <v>0</v>
      </c>
      <c r="I20" s="76">
        <v>0</v>
      </c>
      <c r="J20" s="46">
        <f t="shared" si="1"/>
        <v>7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0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22</v>
      </c>
      <c r="F22" s="71"/>
      <c r="G22" s="46">
        <f t="shared" si="0"/>
        <v>22</v>
      </c>
      <c r="H22" s="78">
        <v>0</v>
      </c>
      <c r="I22" s="76">
        <v>0</v>
      </c>
      <c r="J22" s="46">
        <f t="shared" si="1"/>
        <v>22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28</v>
      </c>
      <c r="F31" s="71"/>
      <c r="G31" s="46">
        <f t="shared" si="5"/>
        <v>28</v>
      </c>
      <c r="H31" s="78">
        <v>0</v>
      </c>
      <c r="I31" s="76">
        <v>0</v>
      </c>
      <c r="J31" s="46">
        <f t="shared" si="6"/>
        <v>27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0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2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0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16</v>
      </c>
      <c r="F46" s="71"/>
      <c r="G46" s="46">
        <f t="shared" si="5"/>
        <v>16</v>
      </c>
      <c r="H46" s="78">
        <v>0</v>
      </c>
      <c r="I46" s="76">
        <v>0</v>
      </c>
      <c r="J46" s="46">
        <f t="shared" si="6"/>
        <v>12</v>
      </c>
      <c r="K46" s="72">
        <v>4</v>
      </c>
      <c r="L46" s="15">
        <v>50</v>
      </c>
      <c r="M46" s="65">
        <f t="shared" si="2"/>
        <v>200</v>
      </c>
      <c r="N46" s="17" t="s">
        <v>16</v>
      </c>
      <c r="O46" s="18">
        <v>100</v>
      </c>
      <c r="P46" s="120">
        <f t="shared" si="3"/>
        <v>100</v>
      </c>
      <c r="Q46" s="119">
        <v>17.78</v>
      </c>
      <c r="R46" s="43">
        <f t="shared" si="4"/>
        <v>71.12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0</v>
      </c>
      <c r="K49" s="72">
        <v>4</v>
      </c>
      <c r="L49" s="20">
        <v>50</v>
      </c>
      <c r="M49" s="65">
        <f>+L49*K49</f>
        <v>200</v>
      </c>
      <c r="N49" s="17" t="s">
        <v>16</v>
      </c>
      <c r="O49" s="18">
        <v>100</v>
      </c>
      <c r="P49" s="120">
        <f t="shared" si="3"/>
        <v>100</v>
      </c>
      <c r="Q49" s="119">
        <v>20.059999999999999</v>
      </c>
      <c r="R49" s="43">
        <f>+K49*Q49</f>
        <v>80.239999999999995</v>
      </c>
    </row>
    <row r="50" spans="1:18" ht="25.5" hidden="1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0</v>
      </c>
      <c r="K50" s="72">
        <v>7</v>
      </c>
      <c r="L50" s="15">
        <v>50</v>
      </c>
      <c r="M50" s="65">
        <f t="shared" si="2"/>
        <v>350</v>
      </c>
      <c r="N50" s="17" t="s">
        <v>16</v>
      </c>
      <c r="O50" s="18">
        <v>100</v>
      </c>
      <c r="P50" s="120">
        <f t="shared" si="3"/>
        <v>250</v>
      </c>
      <c r="Q50" s="119">
        <v>20.32</v>
      </c>
      <c r="R50" s="43">
        <f t="shared" si="4"/>
        <v>142.24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25</v>
      </c>
      <c r="P53" s="120">
        <f t="shared" si="3"/>
        <v>25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5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0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4</v>
      </c>
      <c r="K77" s="72">
        <v>6</v>
      </c>
      <c r="L77" s="21">
        <v>50</v>
      </c>
      <c r="M77" s="65">
        <f t="shared" si="2"/>
        <v>300</v>
      </c>
      <c r="N77" s="17" t="s">
        <v>16</v>
      </c>
      <c r="O77" s="18">
        <v>150</v>
      </c>
      <c r="P77" s="120">
        <f t="shared" si="3"/>
        <v>150</v>
      </c>
      <c r="Q77" s="90">
        <v>25.15</v>
      </c>
      <c r="R77" s="43">
        <f t="shared" si="4"/>
        <v>150.89999999999998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34</v>
      </c>
      <c r="F112" s="71"/>
      <c r="G112" s="46">
        <f t="shared" si="20"/>
        <v>34</v>
      </c>
      <c r="H112" s="78">
        <v>0</v>
      </c>
      <c r="I112" s="76">
        <v>0</v>
      </c>
      <c r="J112" s="46">
        <f t="shared" si="21"/>
        <v>31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0">
        <f t="shared" si="8"/>
        <v>300</v>
      </c>
      <c r="Q112" s="119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7</v>
      </c>
      <c r="F113" s="71"/>
      <c r="G113" s="46">
        <f t="shared" si="20"/>
        <v>7</v>
      </c>
      <c r="H113" s="78">
        <v>0</v>
      </c>
      <c r="I113" s="76">
        <v>0</v>
      </c>
      <c r="J113" s="46">
        <f t="shared" si="21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6</v>
      </c>
      <c r="F115" s="71"/>
      <c r="G115" s="46">
        <f t="shared" si="20"/>
        <v>6</v>
      </c>
      <c r="H115" s="78">
        <v>0</v>
      </c>
      <c r="I115" s="76">
        <v>0</v>
      </c>
      <c r="J115" s="46">
        <f t="shared" si="21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17</v>
      </c>
      <c r="F125" s="71"/>
      <c r="G125" s="46">
        <f t="shared" si="20"/>
        <v>17</v>
      </c>
      <c r="H125" s="78">
        <v>0</v>
      </c>
      <c r="I125" s="76">
        <v>0</v>
      </c>
      <c r="J125" s="46">
        <f t="shared" si="21"/>
        <v>17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10</v>
      </c>
      <c r="F126" s="71"/>
      <c r="G126" s="46">
        <f t="shared" si="20"/>
        <v>10</v>
      </c>
      <c r="H126" s="78">
        <v>0</v>
      </c>
      <c r="I126" s="76">
        <v>0</v>
      </c>
      <c r="J126" s="46">
        <f t="shared" si="21"/>
        <v>10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12</v>
      </c>
      <c r="F127" s="71"/>
      <c r="G127" s="46">
        <f t="shared" si="20"/>
        <v>12</v>
      </c>
      <c r="H127" s="78">
        <v>0</v>
      </c>
      <c r="I127" s="76">
        <v>0</v>
      </c>
      <c r="J127" s="46">
        <f t="shared" si="21"/>
        <v>12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8</v>
      </c>
      <c r="F128" s="71"/>
      <c r="G128" s="46">
        <f t="shared" si="20"/>
        <v>8</v>
      </c>
      <c r="H128" s="78">
        <v>0</v>
      </c>
      <c r="I128" s="76">
        <v>0</v>
      </c>
      <c r="J128" s="46">
        <f t="shared" si="21"/>
        <v>8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12</v>
      </c>
      <c r="F131" s="71"/>
      <c r="G131" s="46">
        <f t="shared" si="20"/>
        <v>12</v>
      </c>
      <c r="H131" s="78">
        <v>0</v>
      </c>
      <c r="I131" s="76">
        <v>0</v>
      </c>
      <c r="J131" s="46">
        <f t="shared" si="21"/>
        <v>10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0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14</v>
      </c>
      <c r="F133" s="71"/>
      <c r="G133" s="46">
        <f t="shared" si="20"/>
        <v>14</v>
      </c>
      <c r="H133" s="78">
        <v>0</v>
      </c>
      <c r="I133" s="76">
        <v>0</v>
      </c>
      <c r="J133" s="46">
        <f t="shared" si="21"/>
        <v>13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25</v>
      </c>
      <c r="P133" s="120">
        <f t="shared" si="8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6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6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11</v>
      </c>
      <c r="F180" s="71"/>
      <c r="G180" s="46">
        <f t="shared" si="27"/>
        <v>11</v>
      </c>
      <c r="H180" s="78">
        <v>0</v>
      </c>
      <c r="I180" s="76">
        <v>0</v>
      </c>
      <c r="J180" s="46">
        <f t="shared" si="28"/>
        <v>11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9</v>
      </c>
      <c r="F193" s="71"/>
      <c r="G193" s="46">
        <f t="shared" si="27"/>
        <v>9</v>
      </c>
      <c r="H193" s="78">
        <v>0</v>
      </c>
      <c r="I193" s="76">
        <v>0</v>
      </c>
      <c r="J193" s="46">
        <f t="shared" si="28"/>
        <v>9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15</v>
      </c>
      <c r="F194" s="71"/>
      <c r="G194" s="46">
        <f t="shared" si="27"/>
        <v>15</v>
      </c>
      <c r="H194" s="78">
        <v>0</v>
      </c>
      <c r="I194" s="76">
        <v>0</v>
      </c>
      <c r="J194" s="46">
        <f t="shared" si="28"/>
        <v>11</v>
      </c>
      <c r="K194" s="72">
        <v>4</v>
      </c>
      <c r="L194" s="20">
        <v>120</v>
      </c>
      <c r="M194" s="65">
        <f t="shared" si="31"/>
        <v>480</v>
      </c>
      <c r="N194" s="17" t="s">
        <v>16</v>
      </c>
      <c r="O194" s="18"/>
      <c r="P194" s="120">
        <f t="shared" si="26"/>
        <v>480</v>
      </c>
      <c r="Q194" s="90">
        <v>73</v>
      </c>
      <c r="R194" s="43">
        <f t="shared" si="32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131</v>
      </c>
      <c r="F205" s="71"/>
      <c r="G205" s="46">
        <f t="shared" si="27"/>
        <v>131</v>
      </c>
      <c r="H205" s="78">
        <v>0</v>
      </c>
      <c r="I205" s="76">
        <v>0</v>
      </c>
      <c r="J205" s="46">
        <f t="shared" si="28"/>
        <v>130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20">
        <f t="shared" si="26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10</v>
      </c>
      <c r="F208" s="71"/>
      <c r="G208" s="46">
        <f t="shared" si="27"/>
        <v>10</v>
      </c>
      <c r="H208" s="78">
        <v>0</v>
      </c>
      <c r="I208" s="76">
        <v>0</v>
      </c>
      <c r="J208" s="46">
        <f t="shared" si="28"/>
        <v>10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10</v>
      </c>
      <c r="F209" s="71"/>
      <c r="G209" s="46">
        <f t="shared" si="27"/>
        <v>10</v>
      </c>
      <c r="H209" s="78">
        <v>0</v>
      </c>
      <c r="I209" s="76">
        <v>0</v>
      </c>
      <c r="J209" s="46">
        <f t="shared" si="28"/>
        <v>10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65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66" si="37">E231+F231</f>
        <v>0</v>
      </c>
      <c r="H231" s="78">
        <v>0</v>
      </c>
      <c r="I231" s="76">
        <v>0</v>
      </c>
      <c r="J231" s="46">
        <f t="shared" ref="J231:J266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58" si="39">E235+F235</f>
        <v>0</v>
      </c>
      <c r="H235" s="78">
        <v>0</v>
      </c>
      <c r="I235" s="76">
        <v>0</v>
      </c>
      <c r="J235" s="46">
        <f t="shared" ref="J235:J25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+'24'!J249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1427</v>
      </c>
      <c r="D251" s="10" t="s">
        <v>564</v>
      </c>
      <c r="E251" s="64">
        <f>+'24'!J251</f>
        <v>2</v>
      </c>
      <c r="F251" s="71"/>
      <c r="G251" s="46">
        <f t="shared" si="39"/>
        <v>2</v>
      </c>
      <c r="H251" s="78">
        <v>0</v>
      </c>
      <c r="I251" s="76">
        <v>0</v>
      </c>
      <c r="J251" s="46">
        <f t="shared" si="40"/>
        <v>2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5.5" x14ac:dyDescent="0.55000000000000004">
      <c r="A252" s="10"/>
      <c r="B252" s="10">
        <v>20059798</v>
      </c>
      <c r="C252" s="19" t="s">
        <v>1434</v>
      </c>
      <c r="D252" s="10" t="s">
        <v>434</v>
      </c>
      <c r="E252" s="64">
        <f>+'24'!J252</f>
        <v>7</v>
      </c>
      <c r="F252" s="71"/>
      <c r="G252" s="46">
        <f t="shared" si="39"/>
        <v>7</v>
      </c>
      <c r="H252" s="78">
        <v>0</v>
      </c>
      <c r="I252" s="76">
        <v>0</v>
      </c>
      <c r="J252" s="46">
        <f t="shared" si="40"/>
        <v>7</v>
      </c>
      <c r="K252" s="72"/>
      <c r="L252" s="20">
        <v>20</v>
      </c>
      <c r="M252" s="65">
        <f t="shared" si="31"/>
        <v>0</v>
      </c>
      <c r="N252" s="17" t="s">
        <v>1430</v>
      </c>
      <c r="O252" s="18"/>
      <c r="P252" s="23">
        <f t="shared" si="36"/>
        <v>0</v>
      </c>
      <c r="Q252" s="90"/>
      <c r="R252" s="43"/>
    </row>
    <row r="253" spans="1:18" ht="25.5" x14ac:dyDescent="0.55000000000000004">
      <c r="A253" s="10"/>
      <c r="B253" s="10">
        <v>1100044</v>
      </c>
      <c r="C253" s="19" t="s">
        <v>1435</v>
      </c>
      <c r="D253" s="10" t="s">
        <v>434</v>
      </c>
      <c r="E253" s="64">
        <f>+'24'!J253</f>
        <v>10</v>
      </c>
      <c r="F253" s="71"/>
      <c r="G253" s="46">
        <f t="shared" si="39"/>
        <v>10</v>
      </c>
      <c r="H253" s="78">
        <v>0</v>
      </c>
      <c r="I253" s="76">
        <v>0</v>
      </c>
      <c r="J253" s="46">
        <f t="shared" si="40"/>
        <v>8</v>
      </c>
      <c r="K253" s="72">
        <v>2</v>
      </c>
      <c r="L253" s="20">
        <v>35</v>
      </c>
      <c r="M253" s="65">
        <f t="shared" si="31"/>
        <v>70</v>
      </c>
      <c r="N253" s="17" t="s">
        <v>16</v>
      </c>
      <c r="O253" s="18"/>
      <c r="P253" s="120">
        <f t="shared" si="36"/>
        <v>70</v>
      </c>
      <c r="Q253" s="90"/>
      <c r="R253" s="43"/>
    </row>
    <row r="254" spans="1:18" ht="25.5" x14ac:dyDescent="0.55000000000000004">
      <c r="A254" s="10"/>
      <c r="B254" s="10"/>
      <c r="C254" s="19"/>
      <c r="D254" s="10"/>
      <c r="E254" s="64">
        <f>+'24'!J254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/>
    </row>
    <row r="255" spans="1:18" ht="25.5" x14ac:dyDescent="0.55000000000000004">
      <c r="A255" s="10"/>
      <c r="B255" s="10"/>
      <c r="C255" s="19"/>
      <c r="D255" s="10"/>
      <c r="E255" s="64">
        <f>+'24'!J255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>
        <f>+'24'!J256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/>
    </row>
    <row r="257" spans="1:19" ht="25.5" x14ac:dyDescent="0.55000000000000004">
      <c r="A257" s="10"/>
      <c r="B257" s="10"/>
      <c r="C257" s="19"/>
      <c r="D257" s="10"/>
      <c r="E257" s="64">
        <f>+'24'!J257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si="36"/>
        <v>0</v>
      </c>
      <c r="Q257" s="90"/>
      <c r="R257" s="43"/>
    </row>
    <row r="258" spans="1:19" ht="25.5" x14ac:dyDescent="0.55000000000000004">
      <c r="A258" s="10"/>
      <c r="B258" s="10"/>
      <c r="C258" s="19"/>
      <c r="D258" s="10"/>
      <c r="E258" s="64">
        <f>+'24'!J258</f>
        <v>0</v>
      </c>
      <c r="F258" s="71"/>
      <c r="G258" s="46">
        <f t="shared" si="39"/>
        <v>0</v>
      </c>
      <c r="H258" s="78"/>
      <c r="I258" s="76">
        <v>0</v>
      </c>
      <c r="J258" s="46">
        <f t="shared" si="4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0"/>
      <c r="R258" s="43"/>
    </row>
    <row r="259" spans="1:19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 t="s">
        <v>16</v>
      </c>
      <c r="O259" s="18"/>
      <c r="P259" s="23">
        <f t="shared" si="36"/>
        <v>0</v>
      </c>
      <c r="Q259" s="90"/>
      <c r="R259" s="43"/>
    </row>
    <row r="260" spans="1:19" ht="24" customHeight="1" x14ac:dyDescent="0.55000000000000004">
      <c r="A260" s="10"/>
      <c r="B260" s="10"/>
      <c r="C260" s="19"/>
      <c r="D260" s="10"/>
      <c r="E260" s="64"/>
      <c r="F260" s="71"/>
      <c r="G260" s="46">
        <f t="shared" si="37"/>
        <v>0</v>
      </c>
      <c r="H260" s="78">
        <v>0</v>
      </c>
      <c r="I260" s="76">
        <v>0</v>
      </c>
      <c r="J260" s="46">
        <f t="shared" si="38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si="32"/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ref="G261" si="45">E261+F261</f>
        <v>0</v>
      </c>
      <c r="H261" s="78">
        <v>0</v>
      </c>
      <c r="I261" s="76">
        <v>0</v>
      </c>
      <c r="J261" s="46">
        <f t="shared" ref="J261" si="46">+G261-H261-K261-I261</f>
        <v>0</v>
      </c>
      <c r="K261" s="72"/>
      <c r="L261" s="20"/>
      <c r="M261" s="65">
        <f t="shared" ref="M261" si="47">+L261*K261</f>
        <v>0</v>
      </c>
      <c r="N261" s="17" t="s">
        <v>16</v>
      </c>
      <c r="O261" s="18"/>
      <c r="P261" s="23">
        <f t="shared" si="36"/>
        <v>0</v>
      </c>
      <c r="Q261" s="90"/>
      <c r="R261" s="43">
        <f t="shared" ref="R261" si="48">+K261*Q261</f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>
        <f t="shared" si="37"/>
        <v>0</v>
      </c>
      <c r="H262" s="78">
        <v>0</v>
      </c>
      <c r="I262" s="76">
        <v>0</v>
      </c>
      <c r="J262" s="46">
        <f t="shared" si="38"/>
        <v>0</v>
      </c>
      <c r="K262" s="72"/>
      <c r="L262" s="20"/>
      <c r="M262" s="65">
        <f t="shared" si="31"/>
        <v>0</v>
      </c>
      <c r="N262" s="17" t="s">
        <v>16</v>
      </c>
      <c r="O262" s="18"/>
      <c r="P262" s="23">
        <f t="shared" si="36"/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>
        <f t="shared" si="37"/>
        <v>0</v>
      </c>
      <c r="H263" s="78">
        <v>0</v>
      </c>
      <c r="I263" s="76">
        <v>0</v>
      </c>
      <c r="J263" s="46">
        <f t="shared" si="38"/>
        <v>0</v>
      </c>
      <c r="K263" s="72"/>
      <c r="L263" s="20"/>
      <c r="M263" s="65">
        <f t="shared" si="31"/>
        <v>0</v>
      </c>
      <c r="N263" s="17" t="s">
        <v>16</v>
      </c>
      <c r="O263" s="18"/>
      <c r="P263" s="23">
        <f t="shared" si="36"/>
        <v>0</v>
      </c>
      <c r="Q263" s="90"/>
      <c r="R263" s="43">
        <f t="shared" si="32"/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37"/>
        <v>0</v>
      </c>
      <c r="H264" s="78">
        <v>0</v>
      </c>
      <c r="I264" s="76">
        <v>0</v>
      </c>
      <c r="J264" s="46">
        <f t="shared" si="38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si="36"/>
        <v>0</v>
      </c>
      <c r="Q264" s="90"/>
      <c r="R264" s="43">
        <f t="shared" si="32"/>
        <v>0</v>
      </c>
    </row>
    <row r="265" spans="1:19" ht="25.5" x14ac:dyDescent="0.55000000000000004">
      <c r="A265" s="10"/>
      <c r="B265" s="10"/>
      <c r="C265" s="19"/>
      <c r="D265" s="10"/>
      <c r="E265" s="64"/>
      <c r="F265" s="71"/>
      <c r="G265" s="46">
        <f t="shared" ref="G265" si="49">E265+F265</f>
        <v>0</v>
      </c>
      <c r="H265" s="78">
        <v>0</v>
      </c>
      <c r="I265" s="76">
        <v>0</v>
      </c>
      <c r="J265" s="46">
        <f t="shared" ref="J265" si="50">+G265-H265-K265-I265</f>
        <v>0</v>
      </c>
      <c r="K265" s="72"/>
      <c r="L265" s="20"/>
      <c r="M265" s="65">
        <f t="shared" ref="M265" si="51">+L265*K265</f>
        <v>0</v>
      </c>
      <c r="N265" s="17" t="s">
        <v>16</v>
      </c>
      <c r="O265" s="18"/>
      <c r="P265" s="23">
        <f t="shared" si="36"/>
        <v>0</v>
      </c>
      <c r="Q265" s="90"/>
      <c r="R265" s="43">
        <f t="shared" ref="R265" si="52">+K265*Q265</f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37"/>
        <v>0</v>
      </c>
      <c r="H266" s="78">
        <v>0</v>
      </c>
      <c r="I266" s="76">
        <v>0</v>
      </c>
      <c r="J266" s="46">
        <f t="shared" si="38"/>
        <v>0</v>
      </c>
      <c r="K266" s="72"/>
      <c r="L266" s="20"/>
      <c r="M266" s="65">
        <f t="shared" si="31"/>
        <v>0</v>
      </c>
      <c r="N266" s="17" t="s">
        <v>16</v>
      </c>
      <c r="O266" s="18"/>
      <c r="P266" s="23">
        <f t="shared" ref="P266" si="53">SUM(M266-O266)</f>
        <v>0</v>
      </c>
      <c r="Q266" s="90"/>
      <c r="R266" s="43">
        <f t="shared" si="32"/>
        <v>0</v>
      </c>
    </row>
    <row r="267" spans="1:19" ht="24" customHeight="1" x14ac:dyDescent="0.55000000000000004">
      <c r="A267" s="10"/>
      <c r="B267" s="10"/>
      <c r="C267" s="19"/>
      <c r="D267" s="10"/>
      <c r="E267" s="64"/>
      <c r="F267" s="71"/>
      <c r="G267" s="46">
        <f t="shared" ref="G267" si="54">E267+F267</f>
        <v>0</v>
      </c>
      <c r="H267" s="78">
        <v>0</v>
      </c>
      <c r="I267" s="76">
        <v>0</v>
      </c>
      <c r="J267" s="46">
        <f t="shared" ref="J267" si="55">+G267-H267-K267-I267</f>
        <v>0</v>
      </c>
      <c r="K267" s="72"/>
      <c r="L267" s="20"/>
      <c r="M267" s="65">
        <f t="shared" ref="M267" si="56">+L267*K267</f>
        <v>0</v>
      </c>
      <c r="N267" s="17" t="s">
        <v>16</v>
      </c>
      <c r="O267" s="18"/>
      <c r="P267" s="23">
        <f t="shared" ref="P267" si="57">SUM(M267-O267)</f>
        <v>0</v>
      </c>
      <c r="Q267" s="90"/>
      <c r="R267" s="43">
        <f t="shared" ref="R267" si="58">+K267*Q267</f>
        <v>0</v>
      </c>
    </row>
    <row r="268" spans="1:19" ht="25.5" x14ac:dyDescent="0.55000000000000004">
      <c r="A268" s="1"/>
      <c r="E268" s="1"/>
      <c r="F268" s="1"/>
      <c r="G268" s="24"/>
      <c r="H268" s="25"/>
      <c r="I268" s="25"/>
      <c r="J268" s="24"/>
      <c r="K268" s="24"/>
      <c r="L268" s="26"/>
      <c r="M268" s="28"/>
      <c r="N268" s="27"/>
      <c r="O268" s="18">
        <v>0</v>
      </c>
      <c r="P268" s="74" t="s">
        <v>213</v>
      </c>
      <c r="R268" s="75">
        <f>SUM(R5:R267)</f>
        <v>1167.5900000000001</v>
      </c>
      <c r="S268" s="75"/>
    </row>
    <row r="269" spans="1:19" ht="25.5" customHeight="1" x14ac:dyDescent="0.5">
      <c r="A269" s="1"/>
      <c r="E269" s="1"/>
      <c r="F269" s="1"/>
      <c r="G269" s="24"/>
      <c r="H269" s="25"/>
      <c r="I269" s="25"/>
      <c r="J269" s="24"/>
      <c r="K269" s="106" t="s">
        <v>212</v>
      </c>
      <c r="L269" s="107"/>
      <c r="M269" s="30">
        <f>+O268</f>
        <v>0</v>
      </c>
      <c r="N269" s="27"/>
      <c r="O269" s="29"/>
    </row>
    <row r="270" spans="1:19" ht="25.5" x14ac:dyDescent="0.55000000000000004">
      <c r="A270" s="1"/>
      <c r="E270" s="1"/>
      <c r="F270" s="1"/>
      <c r="G270" s="31"/>
      <c r="J270" s="31"/>
      <c r="K270" s="32"/>
      <c r="L270" s="95" t="s">
        <v>202</v>
      </c>
      <c r="M270" s="95"/>
      <c r="N270" s="33">
        <f>SUM(M5:M269)</f>
        <v>2800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203</v>
      </c>
      <c r="M271" s="35"/>
      <c r="N271" s="36"/>
    </row>
    <row r="272" spans="1:19" ht="25.5" x14ac:dyDescent="0.55000000000000004">
      <c r="A272" s="1"/>
      <c r="E272" s="1"/>
      <c r="F272" s="1"/>
      <c r="G272" s="31"/>
      <c r="J272" s="31"/>
      <c r="L272" s="34" t="s">
        <v>204</v>
      </c>
      <c r="M272" s="35"/>
      <c r="N272" s="36">
        <f>SUM(O272:AF272)</f>
        <v>0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205</v>
      </c>
      <c r="M273" s="35"/>
      <c r="N273" s="36">
        <v>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206</v>
      </c>
      <c r="M274" s="35"/>
      <c r="N274" s="36"/>
    </row>
    <row r="275" spans="1:14" ht="25.5" x14ac:dyDescent="0.55000000000000004">
      <c r="A275" s="1"/>
      <c r="E275" s="1"/>
      <c r="F275" s="1"/>
      <c r="G275" s="31"/>
      <c r="J275" s="31"/>
      <c r="L275" s="34" t="s">
        <v>207</v>
      </c>
      <c r="M275" s="35"/>
      <c r="N275" s="37">
        <f>SUM(O5:O268)</f>
        <v>650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208</v>
      </c>
      <c r="M276" s="35"/>
      <c r="N276" s="33">
        <f>N270-N271-N272-N274-N275</f>
        <v>2150</v>
      </c>
    </row>
    <row r="277" spans="1:14" ht="25.5" x14ac:dyDescent="0.55000000000000004">
      <c r="A277" s="1"/>
      <c r="E277" s="1"/>
      <c r="F277" s="1"/>
      <c r="G277" s="31"/>
      <c r="J277" s="31"/>
      <c r="L277" s="34" t="s">
        <v>209</v>
      </c>
      <c r="M277" s="35"/>
      <c r="N277" s="37">
        <v>2150</v>
      </c>
    </row>
    <row r="278" spans="1:14" ht="25.5" x14ac:dyDescent="0.55000000000000004">
      <c r="A278" s="1"/>
      <c r="E278" s="1"/>
      <c r="F278" s="1"/>
      <c r="G278" s="31"/>
      <c r="J278" s="31"/>
      <c r="L278" s="34" t="s">
        <v>210</v>
      </c>
      <c r="M278" s="35"/>
      <c r="N278" s="33">
        <f>+N277-N276</f>
        <v>0</v>
      </c>
    </row>
    <row r="279" spans="1:14" ht="25.5" x14ac:dyDescent="0.55000000000000004">
      <c r="E279" s="1"/>
      <c r="F279" s="1"/>
      <c r="J279" s="2"/>
      <c r="L279" s="34" t="s">
        <v>211</v>
      </c>
      <c r="M279" s="35"/>
      <c r="N279" s="33">
        <f>+N277-N276</f>
        <v>0</v>
      </c>
    </row>
    <row r="280" spans="1:14" x14ac:dyDescent="0.5">
      <c r="J280" s="2"/>
      <c r="L280" s="2"/>
    </row>
    <row r="281" spans="1:14" ht="25.5" x14ac:dyDescent="0.55000000000000004">
      <c r="J281" s="2"/>
      <c r="L281" s="73" t="s">
        <v>272</v>
      </c>
      <c r="M281" s="2" t="s">
        <v>307</v>
      </c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</sheetData>
  <autoFilter ref="A1:S279" xr:uid="{A8659A1D-7742-48A0-A8EC-0F2280F9B025}">
    <filterColumn colId="15">
      <filters blank="1">
        <filter val="-"/>
        <filter val="100.00"/>
        <filter val="130.00"/>
        <filter val="150.00"/>
        <filter val="25.00"/>
        <filter val="300.00"/>
        <filter val="480.00"/>
        <filter val="50.00"/>
        <filter val="55.00"/>
        <filter val="65.00"/>
        <filter val="7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54"/>
  <sheetViews>
    <sheetView zoomScale="80" zoomScaleNormal="80" workbookViewId="0">
      <pane xSplit="10" ySplit="4" topLeftCell="K5" activePane="bottomRight" state="frozen"/>
      <selection activeCell="J258" sqref="J258"/>
      <selection pane="topRight" activeCell="J258" sqref="J258"/>
      <selection pane="bottomLeft" activeCell="J258" sqref="J258"/>
      <selection pane="bottomRight" activeCell="I14" sqref="I14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18</v>
      </c>
      <c r="F5" s="71"/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15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0">
        <f>SUM(M5-O5)</f>
        <v>150</v>
      </c>
      <c r="Q5" s="119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45</v>
      </c>
      <c r="F6" s="71"/>
      <c r="G6" s="46">
        <f t="shared" si="0"/>
        <v>45</v>
      </c>
      <c r="H6" s="78">
        <v>0</v>
      </c>
      <c r="I6" s="76">
        <v>0</v>
      </c>
      <c r="J6" s="46">
        <f t="shared" si="1"/>
        <v>45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5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>
        <v>70</v>
      </c>
      <c r="P20" s="120">
        <f t="shared" si="3"/>
        <v>60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22</v>
      </c>
      <c r="F22" s="71"/>
      <c r="G22" s="46">
        <f t="shared" si="0"/>
        <v>22</v>
      </c>
      <c r="H22" s="78">
        <v>0</v>
      </c>
      <c r="I22" s="76">
        <v>0</v>
      </c>
      <c r="J22" s="46">
        <f t="shared" si="1"/>
        <v>21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0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27</v>
      </c>
      <c r="F31" s="71"/>
      <c r="G31" s="46">
        <f t="shared" si="5"/>
        <v>27</v>
      </c>
      <c r="H31" s="78">
        <v>0</v>
      </c>
      <c r="I31" s="76">
        <v>0</v>
      </c>
      <c r="J31" s="46">
        <f t="shared" si="6"/>
        <v>27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2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0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0">
        <f t="shared" si="3"/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0">
        <f t="shared" si="3"/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0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20">
        <f t="shared" si="7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31</v>
      </c>
      <c r="F112" s="71"/>
      <c r="G112" s="46">
        <f t="shared" si="20"/>
        <v>31</v>
      </c>
      <c r="H112" s="78">
        <v>0</v>
      </c>
      <c r="I112" s="76">
        <v>0</v>
      </c>
      <c r="J112" s="46">
        <f t="shared" si="21"/>
        <v>30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0">
        <f t="shared" si="7"/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7</v>
      </c>
      <c r="F113" s="71"/>
      <c r="G113" s="46">
        <f t="shared" si="20"/>
        <v>7</v>
      </c>
      <c r="H113" s="78">
        <v>0</v>
      </c>
      <c r="I113" s="76">
        <v>0</v>
      </c>
      <c r="J113" s="46">
        <f t="shared" si="21"/>
        <v>6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0">
        <f t="shared" si="7"/>
        <v>55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6</v>
      </c>
      <c r="F115" s="71"/>
      <c r="G115" s="46">
        <f t="shared" si="20"/>
        <v>6</v>
      </c>
      <c r="H115" s="78">
        <v>0</v>
      </c>
      <c r="I115" s="76">
        <v>0</v>
      </c>
      <c r="J115" s="46">
        <f t="shared" si="21"/>
        <v>6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17</v>
      </c>
      <c r="F125" s="71"/>
      <c r="G125" s="46">
        <f t="shared" si="20"/>
        <v>17</v>
      </c>
      <c r="H125" s="78">
        <v>0</v>
      </c>
      <c r="I125" s="76">
        <v>0</v>
      </c>
      <c r="J125" s="46">
        <f t="shared" si="21"/>
        <v>17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10</v>
      </c>
      <c r="F126" s="71"/>
      <c r="G126" s="46">
        <f t="shared" si="20"/>
        <v>10</v>
      </c>
      <c r="H126" s="78">
        <v>0</v>
      </c>
      <c r="I126" s="76">
        <v>0</v>
      </c>
      <c r="J126" s="46">
        <f t="shared" si="21"/>
        <v>10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12</v>
      </c>
      <c r="F127" s="71"/>
      <c r="G127" s="46">
        <f t="shared" si="20"/>
        <v>12</v>
      </c>
      <c r="H127" s="78">
        <v>0</v>
      </c>
      <c r="I127" s="76">
        <v>0</v>
      </c>
      <c r="J127" s="46">
        <f t="shared" si="21"/>
        <v>12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8</v>
      </c>
      <c r="F128" s="71"/>
      <c r="G128" s="46">
        <f t="shared" si="20"/>
        <v>8</v>
      </c>
      <c r="H128" s="78">
        <v>0</v>
      </c>
      <c r="I128" s="76">
        <v>0</v>
      </c>
      <c r="J128" s="46">
        <f t="shared" si="21"/>
        <v>8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10</v>
      </c>
      <c r="F131" s="71"/>
      <c r="G131" s="46">
        <f t="shared" si="20"/>
        <v>10</v>
      </c>
      <c r="H131" s="78">
        <v>0</v>
      </c>
      <c r="I131" s="76">
        <v>0</v>
      </c>
      <c r="J131" s="46">
        <f t="shared" si="21"/>
        <v>9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0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13</v>
      </c>
      <c r="F133" s="71"/>
      <c r="G133" s="46">
        <f t="shared" si="20"/>
        <v>13</v>
      </c>
      <c r="H133" s="78">
        <v>0</v>
      </c>
      <c r="I133" s="76">
        <v>0</v>
      </c>
      <c r="J133" s="46">
        <f t="shared" si="21"/>
        <v>11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>
        <v>50</v>
      </c>
      <c r="P133" s="120">
        <f t="shared" si="7"/>
        <v>50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6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6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11</v>
      </c>
      <c r="F180" s="71"/>
      <c r="G180" s="46">
        <f t="shared" si="27"/>
        <v>11</v>
      </c>
      <c r="H180" s="78">
        <v>0</v>
      </c>
      <c r="I180" s="76">
        <v>0</v>
      </c>
      <c r="J180" s="46">
        <f t="shared" si="28"/>
        <v>11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9</v>
      </c>
      <c r="F193" s="71"/>
      <c r="G193" s="46">
        <f t="shared" si="27"/>
        <v>9</v>
      </c>
      <c r="H193" s="78">
        <v>0</v>
      </c>
      <c r="I193" s="76">
        <v>0</v>
      </c>
      <c r="J193" s="46">
        <f t="shared" si="28"/>
        <v>9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11</v>
      </c>
      <c r="F194" s="71"/>
      <c r="G194" s="46">
        <f t="shared" si="27"/>
        <v>11</v>
      </c>
      <c r="H194" s="78">
        <v>0</v>
      </c>
      <c r="I194" s="76">
        <v>0</v>
      </c>
      <c r="J194" s="46">
        <f t="shared" si="28"/>
        <v>10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0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63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130</v>
      </c>
      <c r="F205" s="71"/>
      <c r="G205" s="46">
        <f t="shared" si="27"/>
        <v>130</v>
      </c>
      <c r="H205" s="78">
        <v>0</v>
      </c>
      <c r="I205" s="76">
        <v>0</v>
      </c>
      <c r="J205" s="46">
        <f t="shared" si="28"/>
        <v>130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10</v>
      </c>
      <c r="F208" s="71"/>
      <c r="G208" s="46">
        <f t="shared" si="27"/>
        <v>10</v>
      </c>
      <c r="H208" s="78">
        <v>0</v>
      </c>
      <c r="I208" s="76">
        <v>0</v>
      </c>
      <c r="J208" s="46">
        <f t="shared" si="28"/>
        <v>10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10</v>
      </c>
      <c r="F209" s="71"/>
      <c r="G209" s="46">
        <f t="shared" si="27"/>
        <v>10</v>
      </c>
      <c r="H209" s="78">
        <v>0</v>
      </c>
      <c r="I209" s="76">
        <v>0</v>
      </c>
      <c r="J209" s="46">
        <f t="shared" si="28"/>
        <v>9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20">
        <f t="shared" si="35"/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66" si="37">E231+F231</f>
        <v>0</v>
      </c>
      <c r="H231" s="78">
        <v>0</v>
      </c>
      <c r="I231" s="76">
        <v>0</v>
      </c>
      <c r="J231" s="46">
        <f t="shared" ref="J231:J266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57" si="39">E235+F235</f>
        <v>0</v>
      </c>
      <c r="H235" s="78">
        <v>0</v>
      </c>
      <c r="I235" s="76">
        <v>0</v>
      </c>
      <c r="J235" s="46">
        <f t="shared" ref="J235:J258" si="40">+G235-H235-K235-I235</f>
        <v>0</v>
      </c>
      <c r="K235" s="72"/>
      <c r="L235" s="20">
        <v>100</v>
      </c>
      <c r="M235" s="65">
        <f t="shared" ref="M235:M258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+'25'!J243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+'25'!J244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+'25'!J245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+'25'!J246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+'25'!J248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4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+'25'!J249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4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+'25'!J250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4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1427</v>
      </c>
      <c r="D251" s="10" t="s">
        <v>564</v>
      </c>
      <c r="E251" s="64">
        <f>+'25'!J251</f>
        <v>2</v>
      </c>
      <c r="F251" s="71"/>
      <c r="G251" s="46">
        <f t="shared" si="39"/>
        <v>2</v>
      </c>
      <c r="H251" s="78">
        <v>0</v>
      </c>
      <c r="I251" s="76">
        <v>0</v>
      </c>
      <c r="J251" s="46">
        <f t="shared" si="40"/>
        <v>2</v>
      </c>
      <c r="K251" s="72"/>
      <c r="L251" s="20">
        <v>80</v>
      </c>
      <c r="M251" s="65">
        <f t="shared" si="4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5.5" x14ac:dyDescent="0.55000000000000004">
      <c r="A252" s="10"/>
      <c r="B252" s="10">
        <v>20059798</v>
      </c>
      <c r="C252" s="19" t="s">
        <v>1434</v>
      </c>
      <c r="D252" s="10" t="s">
        <v>434</v>
      </c>
      <c r="E252" s="64">
        <f>+'25'!J252</f>
        <v>7</v>
      </c>
      <c r="F252" s="71"/>
      <c r="G252" s="46">
        <f t="shared" si="39"/>
        <v>7</v>
      </c>
      <c r="H252" s="78">
        <v>0</v>
      </c>
      <c r="I252" s="76">
        <v>0</v>
      </c>
      <c r="J252" s="46">
        <f t="shared" si="40"/>
        <v>7</v>
      </c>
      <c r="K252" s="72"/>
      <c r="L252" s="20">
        <v>20</v>
      </c>
      <c r="M252" s="65">
        <f t="shared" si="41"/>
        <v>0</v>
      </c>
      <c r="N252" s="17" t="s">
        <v>1430</v>
      </c>
      <c r="O252" s="18"/>
      <c r="P252" s="23">
        <f t="shared" si="35"/>
        <v>0</v>
      </c>
      <c r="Q252" s="90"/>
      <c r="R252" s="43"/>
    </row>
    <row r="253" spans="1:18" ht="25.5" x14ac:dyDescent="0.55000000000000004">
      <c r="A253" s="10"/>
      <c r="B253" s="10">
        <v>1100044</v>
      </c>
      <c r="C253" s="19" t="s">
        <v>1435</v>
      </c>
      <c r="D253" s="10" t="s">
        <v>434</v>
      </c>
      <c r="E253" s="64">
        <f>+'25'!J253</f>
        <v>8</v>
      </c>
      <c r="F253" s="71"/>
      <c r="G253" s="46">
        <f t="shared" si="39"/>
        <v>8</v>
      </c>
      <c r="H253" s="78">
        <v>0</v>
      </c>
      <c r="I253" s="76">
        <v>0</v>
      </c>
      <c r="J253" s="46">
        <f t="shared" si="40"/>
        <v>6</v>
      </c>
      <c r="K253" s="72">
        <v>2</v>
      </c>
      <c r="L253" s="20">
        <v>35</v>
      </c>
      <c r="M253" s="65">
        <f t="shared" si="41"/>
        <v>70</v>
      </c>
      <c r="N253" s="17"/>
      <c r="O253" s="18"/>
      <c r="P253" s="120">
        <f t="shared" si="35"/>
        <v>70</v>
      </c>
      <c r="Q253" s="90"/>
      <c r="R253" s="43"/>
    </row>
    <row r="254" spans="1:18" ht="25.5" x14ac:dyDescent="0.55000000000000004">
      <c r="A254" s="10"/>
      <c r="B254" s="10"/>
      <c r="C254" s="19"/>
      <c r="D254" s="10"/>
      <c r="E254" s="64">
        <f>+'25'!J254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41"/>
        <v>0</v>
      </c>
      <c r="N254" s="17"/>
      <c r="O254" s="18"/>
      <c r="P254" s="23">
        <f t="shared" si="35"/>
        <v>0</v>
      </c>
      <c r="Q254" s="90"/>
      <c r="R254" s="43"/>
    </row>
    <row r="255" spans="1:18" ht="25.5" x14ac:dyDescent="0.55000000000000004">
      <c r="A255" s="10"/>
      <c r="B255" s="10"/>
      <c r="C255" s="19"/>
      <c r="D255" s="10"/>
      <c r="E255" s="64">
        <f>+'25'!J255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41"/>
        <v>0</v>
      </c>
      <c r="N255" s="17"/>
      <c r="O255" s="18"/>
      <c r="P255" s="23">
        <f t="shared" si="35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>
        <f>+'25'!J256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41"/>
        <v>0</v>
      </c>
      <c r="N256" s="17"/>
      <c r="O256" s="18"/>
      <c r="P256" s="23">
        <f t="shared" si="35"/>
        <v>0</v>
      </c>
      <c r="Q256" s="90"/>
      <c r="R256" s="43"/>
    </row>
    <row r="257" spans="1:19" ht="25.5" x14ac:dyDescent="0.55000000000000004">
      <c r="A257" s="10"/>
      <c r="B257" s="10"/>
      <c r="C257" s="19"/>
      <c r="D257" s="10"/>
      <c r="E257" s="64"/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si="41"/>
        <v>0</v>
      </c>
      <c r="N257" s="17"/>
      <c r="O257" s="18"/>
      <c r="P257" s="23">
        <f t="shared" si="35"/>
        <v>0</v>
      </c>
      <c r="Q257" s="90"/>
      <c r="R257" s="43"/>
    </row>
    <row r="258" spans="1:19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>
        <f t="shared" si="40"/>
        <v>0</v>
      </c>
      <c r="K258" s="72"/>
      <c r="L258" s="20"/>
      <c r="M258" s="65">
        <f t="shared" si="41"/>
        <v>0</v>
      </c>
      <c r="N258" s="17"/>
      <c r="O258" s="18"/>
      <c r="P258" s="23">
        <f t="shared" si="35"/>
        <v>0</v>
      </c>
      <c r="Q258" s="90"/>
      <c r="R258" s="43"/>
    </row>
    <row r="259" spans="1:19" ht="24" customHeight="1" x14ac:dyDescent="0.55000000000000004">
      <c r="A259" s="10"/>
      <c r="B259" s="10"/>
      <c r="C259" s="19"/>
      <c r="D259" s="10"/>
      <c r="E259" s="64"/>
      <c r="F259" s="71"/>
      <c r="G259" s="46">
        <f t="shared" si="37"/>
        <v>0</v>
      </c>
      <c r="H259" s="78">
        <v>0</v>
      </c>
      <c r="I259" s="76">
        <v>0</v>
      </c>
      <c r="J259" s="46">
        <f t="shared" si="38"/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ref="G260" si="45">E260+F260</f>
        <v>0</v>
      </c>
      <c r="H260" s="78">
        <v>0</v>
      </c>
      <c r="I260" s="76">
        <v>0</v>
      </c>
      <c r="J260" s="46">
        <f t="shared" ref="J260" si="46">+G260-H260-K260-I260</f>
        <v>0</v>
      </c>
      <c r="K260" s="72"/>
      <c r="L260" s="20"/>
      <c r="M260" s="65">
        <f t="shared" ref="M260" si="47">+L260*K260</f>
        <v>0</v>
      </c>
      <c r="N260" s="17" t="s">
        <v>16</v>
      </c>
      <c r="O260" s="18"/>
      <c r="P260" s="23">
        <f t="shared" si="35"/>
        <v>0</v>
      </c>
      <c r="Q260" s="90"/>
      <c r="R260" s="43">
        <f t="shared" ref="R260" si="48">+K260*Q260</f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37"/>
        <v>0</v>
      </c>
      <c r="H261" s="78">
        <v>0</v>
      </c>
      <c r="I261" s="76">
        <v>0</v>
      </c>
      <c r="J261" s="46">
        <f t="shared" si="38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>
        <f t="shared" si="37"/>
        <v>0</v>
      </c>
      <c r="H262" s="78">
        <v>0</v>
      </c>
      <c r="I262" s="76">
        <v>0</v>
      </c>
      <c r="J262" s="46">
        <f t="shared" si="38"/>
        <v>0</v>
      </c>
      <c r="K262" s="72"/>
      <c r="L262" s="20"/>
      <c r="M262" s="65">
        <f t="shared" si="31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>
        <f t="shared" si="37"/>
        <v>0</v>
      </c>
      <c r="H263" s="78">
        <v>0</v>
      </c>
      <c r="I263" s="76">
        <v>0</v>
      </c>
      <c r="J263" s="46">
        <f t="shared" si="38"/>
        <v>0</v>
      </c>
      <c r="K263" s="72"/>
      <c r="L263" s="20"/>
      <c r="M263" s="65">
        <f t="shared" si="31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2"/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ref="G264" si="49">E264+F264</f>
        <v>0</v>
      </c>
      <c r="H264" s="78">
        <v>0</v>
      </c>
      <c r="I264" s="76">
        <v>0</v>
      </c>
      <c r="J264" s="46">
        <f t="shared" ref="J264" si="50">+G264-H264-K264-I264</f>
        <v>0</v>
      </c>
      <c r="K264" s="72"/>
      <c r="L264" s="20"/>
      <c r="M264" s="65">
        <f t="shared" ref="M264" si="51">+L264*K264</f>
        <v>0</v>
      </c>
      <c r="N264" s="17" t="s">
        <v>16</v>
      </c>
      <c r="O264" s="18"/>
      <c r="P264" s="23">
        <f t="shared" ref="P264" si="52">SUM(M264-O264)</f>
        <v>0</v>
      </c>
      <c r="Q264" s="90"/>
      <c r="R264" s="43">
        <f t="shared" ref="R264" si="53">+K264*Q264</f>
        <v>0</v>
      </c>
    </row>
    <row r="265" spans="1:19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37"/>
        <v>0</v>
      </c>
      <c r="H266" s="78">
        <v>0</v>
      </c>
      <c r="I266" s="76">
        <v>0</v>
      </c>
      <c r="J266" s="46">
        <f t="shared" si="38"/>
        <v>0</v>
      </c>
      <c r="K266" s="72"/>
      <c r="L266" s="20"/>
      <c r="M266" s="65">
        <f t="shared" si="31"/>
        <v>0</v>
      </c>
      <c r="N266" s="17" t="s">
        <v>16</v>
      </c>
      <c r="O266" s="18"/>
      <c r="P266" s="23">
        <f t="shared" ref="P266" si="54">SUM(M266-O266)</f>
        <v>0</v>
      </c>
      <c r="Q266" s="90"/>
      <c r="R266" s="43">
        <f t="shared" si="32"/>
        <v>0</v>
      </c>
    </row>
    <row r="267" spans="1:19" ht="24" customHeight="1" x14ac:dyDescent="0.55000000000000004">
      <c r="A267" s="10"/>
      <c r="B267" s="10"/>
      <c r="C267" s="19"/>
      <c r="D267" s="10"/>
      <c r="E267" s="64"/>
      <c r="F267" s="71"/>
      <c r="G267" s="46">
        <f t="shared" ref="G267" si="55">E267+F267</f>
        <v>0</v>
      </c>
      <c r="H267" s="78">
        <v>0</v>
      </c>
      <c r="I267" s="76">
        <v>0</v>
      </c>
      <c r="J267" s="46">
        <f t="shared" ref="J267" si="56">+G267-H267-K267-I267</f>
        <v>0</v>
      </c>
      <c r="K267" s="72"/>
      <c r="L267" s="20"/>
      <c r="M267" s="65">
        <f t="shared" ref="M267" si="57">+L267*K267</f>
        <v>0</v>
      </c>
      <c r="N267" s="17" t="s">
        <v>16</v>
      </c>
      <c r="O267" s="18"/>
      <c r="P267" s="23">
        <f t="shared" ref="P267" si="58">SUM(M267-O267)</f>
        <v>0</v>
      </c>
      <c r="Q267" s="90"/>
      <c r="R267" s="43">
        <f t="shared" ref="R267" si="59">+K267*Q267</f>
        <v>0</v>
      </c>
    </row>
    <row r="268" spans="1:19" ht="25.5" x14ac:dyDescent="0.55000000000000004">
      <c r="A268" s="1"/>
      <c r="E268" s="1"/>
      <c r="F268" s="1"/>
      <c r="G268" s="24"/>
      <c r="H268" s="25"/>
      <c r="I268" s="25"/>
      <c r="J268" s="24"/>
      <c r="K268" s="24"/>
      <c r="L268" s="26"/>
      <c r="M268" s="28"/>
      <c r="N268" s="27"/>
      <c r="O268" s="18">
        <v>0</v>
      </c>
      <c r="P268" s="74" t="s">
        <v>213</v>
      </c>
      <c r="R268" s="75">
        <f>SUM(R5:R267)</f>
        <v>495.23000000000008</v>
      </c>
      <c r="S268" s="75"/>
    </row>
    <row r="269" spans="1:19" ht="25.5" customHeight="1" x14ac:dyDescent="0.5">
      <c r="A269" s="1"/>
      <c r="E269" s="1"/>
      <c r="F269" s="1"/>
      <c r="G269" s="24"/>
      <c r="H269" s="25"/>
      <c r="I269" s="25"/>
      <c r="J269" s="24"/>
      <c r="K269" s="106" t="s">
        <v>212</v>
      </c>
      <c r="L269" s="107"/>
      <c r="M269" s="30">
        <f>+O268</f>
        <v>0</v>
      </c>
      <c r="N269" s="27"/>
      <c r="O269" s="29"/>
    </row>
    <row r="270" spans="1:19" ht="25.5" x14ac:dyDescent="0.55000000000000004">
      <c r="A270" s="1"/>
      <c r="E270" s="1"/>
      <c r="F270" s="1"/>
      <c r="G270" s="31"/>
      <c r="J270" s="31"/>
      <c r="K270" s="32"/>
      <c r="L270" s="95" t="s">
        <v>202</v>
      </c>
      <c r="M270" s="95"/>
      <c r="N270" s="33">
        <f>SUM(M5:M269)</f>
        <v>1245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203</v>
      </c>
      <c r="M271" s="35"/>
      <c r="N271" s="36"/>
    </row>
    <row r="272" spans="1:19" ht="25.5" x14ac:dyDescent="0.55000000000000004">
      <c r="A272" s="1"/>
      <c r="E272" s="1"/>
      <c r="F272" s="1"/>
      <c r="G272" s="31"/>
      <c r="J272" s="31"/>
      <c r="L272" s="34" t="s">
        <v>204</v>
      </c>
      <c r="M272" s="35"/>
      <c r="N272" s="36">
        <f>SUM(O272:AF272)</f>
        <v>0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205</v>
      </c>
      <c r="M273" s="35"/>
      <c r="N273" s="36">
        <v>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206</v>
      </c>
      <c r="M274" s="35"/>
      <c r="N274" s="36"/>
    </row>
    <row r="275" spans="1:14" ht="25.5" x14ac:dyDescent="0.55000000000000004">
      <c r="A275" s="1"/>
      <c r="E275" s="1"/>
      <c r="F275" s="1"/>
      <c r="G275" s="31"/>
      <c r="J275" s="31"/>
      <c r="L275" s="34" t="s">
        <v>207</v>
      </c>
      <c r="M275" s="35"/>
      <c r="N275" s="37">
        <f>SUM(O5:O268)</f>
        <v>145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208</v>
      </c>
      <c r="M276" s="35"/>
      <c r="N276" s="33">
        <f>N270-N271-N272-N274-N275</f>
        <v>1100</v>
      </c>
    </row>
    <row r="277" spans="1:14" ht="25.5" x14ac:dyDescent="0.55000000000000004">
      <c r="A277" s="1"/>
      <c r="E277" s="1"/>
      <c r="F277" s="1"/>
      <c r="G277" s="31"/>
      <c r="J277" s="31"/>
      <c r="L277" s="34" t="s">
        <v>209</v>
      </c>
      <c r="M277" s="35"/>
      <c r="N277" s="37">
        <v>1100</v>
      </c>
    </row>
    <row r="278" spans="1:14" ht="25.5" x14ac:dyDescent="0.55000000000000004">
      <c r="A278" s="1"/>
      <c r="E278" s="1"/>
      <c r="F278" s="1"/>
      <c r="G278" s="31"/>
      <c r="J278" s="31"/>
      <c r="L278" s="34" t="s">
        <v>210</v>
      </c>
      <c r="M278" s="35"/>
      <c r="N278" s="33">
        <f>+N277-N276</f>
        <v>0</v>
      </c>
    </row>
    <row r="279" spans="1:14" ht="25.5" x14ac:dyDescent="0.55000000000000004">
      <c r="E279" s="1"/>
      <c r="F279" s="1"/>
      <c r="J279" s="2"/>
      <c r="L279" s="34" t="s">
        <v>211</v>
      </c>
      <c r="M279" s="35"/>
      <c r="N279" s="33">
        <f>+N277-N276</f>
        <v>0</v>
      </c>
    </row>
    <row r="280" spans="1:14" x14ac:dyDescent="0.5">
      <c r="J280" s="2"/>
      <c r="L280" s="2"/>
    </row>
    <row r="281" spans="1:14" ht="25.5" x14ac:dyDescent="0.55000000000000004">
      <c r="J281" s="2"/>
      <c r="L281" s="73" t="s">
        <v>272</v>
      </c>
      <c r="M281" s="2" t="s">
        <v>307</v>
      </c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</sheetData>
  <autoFilter ref="A1:S279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56"/>
  <sheetViews>
    <sheetView zoomScale="80" zoomScaleNormal="80" workbookViewId="0">
      <pane xSplit="10" ySplit="4" topLeftCell="K5" activePane="bottomRight" state="frozen"/>
      <selection activeCell="J258" sqref="J258"/>
      <selection pane="topRight" activeCell="J258" sqref="J258"/>
      <selection pane="bottomLeft" activeCell="J258" sqref="J258"/>
      <selection pane="bottomRight" activeCell="I74" sqref="I7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45</v>
      </c>
      <c r="F6" s="71"/>
      <c r="G6" s="46">
        <f t="shared" si="0"/>
        <v>45</v>
      </c>
      <c r="H6" s="78">
        <v>0</v>
      </c>
      <c r="I6" s="76">
        <v>0</v>
      </c>
      <c r="J6" s="46">
        <f t="shared" si="1"/>
        <v>43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0">
        <f t="shared" ref="P6:P69" si="3">SUM(M6-O6)</f>
        <v>200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21</v>
      </c>
      <c r="F22" s="71"/>
      <c r="G22" s="46">
        <f t="shared" si="0"/>
        <v>21</v>
      </c>
      <c r="H22" s="78">
        <v>0</v>
      </c>
      <c r="I22" s="76">
        <v>0</v>
      </c>
      <c r="J22" s="46">
        <f t="shared" si="1"/>
        <v>20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0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27</v>
      </c>
      <c r="F31" s="71"/>
      <c r="G31" s="46">
        <f t="shared" si="5"/>
        <v>27</v>
      </c>
      <c r="H31" s="78">
        <v>0</v>
      </c>
      <c r="I31" s="76">
        <v>0</v>
      </c>
      <c r="J31" s="46">
        <f t="shared" si="6"/>
        <v>23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>
        <v>100</v>
      </c>
      <c r="P31" s="120">
        <f t="shared" si="3"/>
        <v>300</v>
      </c>
      <c r="Q31" s="119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2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0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11</v>
      </c>
      <c r="F46" s="71"/>
      <c r="G46" s="46">
        <f t="shared" si="5"/>
        <v>11</v>
      </c>
      <c r="H46" s="78">
        <v>0</v>
      </c>
      <c r="I46" s="76">
        <v>0</v>
      </c>
      <c r="J46" s="46">
        <f t="shared" si="6"/>
        <v>10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0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4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0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0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20">
        <f t="shared" si="7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30</v>
      </c>
      <c r="F112" s="71"/>
      <c r="G112" s="46">
        <f t="shared" si="20"/>
        <v>30</v>
      </c>
      <c r="H112" s="78">
        <v>0</v>
      </c>
      <c r="I112" s="76">
        <v>0</v>
      </c>
      <c r="J112" s="46">
        <f t="shared" si="21"/>
        <v>27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0">
        <f t="shared" si="7"/>
        <v>300</v>
      </c>
      <c r="Q112" s="119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6</v>
      </c>
      <c r="F113" s="71"/>
      <c r="G113" s="46">
        <f t="shared" si="20"/>
        <v>6</v>
      </c>
      <c r="H113" s="78">
        <v>0</v>
      </c>
      <c r="I113" s="76">
        <v>0</v>
      </c>
      <c r="J113" s="46">
        <f t="shared" si="21"/>
        <v>5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0">
        <f t="shared" si="7"/>
        <v>55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6</v>
      </c>
      <c r="F115" s="71"/>
      <c r="G115" s="46">
        <f t="shared" si="20"/>
        <v>6</v>
      </c>
      <c r="H115" s="78">
        <v>0</v>
      </c>
      <c r="I115" s="76">
        <v>0</v>
      </c>
      <c r="J115" s="46">
        <f t="shared" si="21"/>
        <v>5</v>
      </c>
      <c r="K115" s="72">
        <v>1</v>
      </c>
      <c r="L115" s="22">
        <v>60</v>
      </c>
      <c r="M115" s="65">
        <f t="shared" si="8"/>
        <v>60</v>
      </c>
      <c r="N115" s="17" t="s">
        <v>1429</v>
      </c>
      <c r="O115" s="18">
        <v>60</v>
      </c>
      <c r="P115" s="23">
        <f t="shared" si="7"/>
        <v>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-1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0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17</v>
      </c>
      <c r="F125" s="71"/>
      <c r="G125" s="46">
        <f t="shared" si="20"/>
        <v>17</v>
      </c>
      <c r="H125" s="78">
        <v>0</v>
      </c>
      <c r="I125" s="76">
        <v>0</v>
      </c>
      <c r="J125" s="46">
        <f t="shared" si="21"/>
        <v>16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20">
        <f t="shared" si="7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10</v>
      </c>
      <c r="F126" s="71"/>
      <c r="G126" s="46">
        <f t="shared" si="20"/>
        <v>10</v>
      </c>
      <c r="H126" s="78">
        <v>0</v>
      </c>
      <c r="I126" s="76">
        <v>0</v>
      </c>
      <c r="J126" s="46">
        <f t="shared" si="21"/>
        <v>10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12</v>
      </c>
      <c r="F127" s="71"/>
      <c r="G127" s="46">
        <f t="shared" si="20"/>
        <v>12</v>
      </c>
      <c r="H127" s="78">
        <v>0</v>
      </c>
      <c r="I127" s="76">
        <v>0</v>
      </c>
      <c r="J127" s="46">
        <f t="shared" si="21"/>
        <v>12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8</v>
      </c>
      <c r="F128" s="71"/>
      <c r="G128" s="46">
        <f t="shared" si="20"/>
        <v>8</v>
      </c>
      <c r="H128" s="78">
        <v>0</v>
      </c>
      <c r="I128" s="76">
        <v>0</v>
      </c>
      <c r="J128" s="46">
        <f t="shared" si="21"/>
        <v>8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9</v>
      </c>
      <c r="F131" s="71"/>
      <c r="G131" s="46">
        <f t="shared" si="20"/>
        <v>9</v>
      </c>
      <c r="H131" s="78">
        <v>0</v>
      </c>
      <c r="I131" s="76">
        <v>0</v>
      </c>
      <c r="J131" s="46">
        <f t="shared" si="21"/>
        <v>8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0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11</v>
      </c>
      <c r="F133" s="71"/>
      <c r="G133" s="46">
        <f t="shared" si="20"/>
        <v>11</v>
      </c>
      <c r="H133" s="78">
        <v>0</v>
      </c>
      <c r="I133" s="76">
        <v>0</v>
      </c>
      <c r="J133" s="46">
        <f t="shared" si="21"/>
        <v>9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0">
        <f t="shared" si="7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11</v>
      </c>
      <c r="F180" s="71"/>
      <c r="G180" s="46">
        <f t="shared" si="27"/>
        <v>11</v>
      </c>
      <c r="H180" s="78">
        <v>0</v>
      </c>
      <c r="I180" s="76">
        <v>0</v>
      </c>
      <c r="J180" s="46">
        <f t="shared" si="28"/>
        <v>10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20">
        <f t="shared" si="26"/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9</v>
      </c>
      <c r="F193" s="71"/>
      <c r="G193" s="46">
        <f t="shared" si="27"/>
        <v>9</v>
      </c>
      <c r="H193" s="78">
        <v>0</v>
      </c>
      <c r="I193" s="76">
        <v>0</v>
      </c>
      <c r="J193" s="46">
        <f t="shared" si="28"/>
        <v>9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10</v>
      </c>
      <c r="F194" s="71"/>
      <c r="G194" s="46">
        <f t="shared" si="27"/>
        <v>10</v>
      </c>
      <c r="H194" s="78">
        <v>0</v>
      </c>
      <c r="I194" s="76">
        <v>0</v>
      </c>
      <c r="J194" s="46">
        <f t="shared" si="28"/>
        <v>8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20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61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130</v>
      </c>
      <c r="F205" s="71"/>
      <c r="G205" s="46">
        <f t="shared" si="27"/>
        <v>130</v>
      </c>
      <c r="H205" s="78">
        <v>0</v>
      </c>
      <c r="I205" s="76">
        <v>0</v>
      </c>
      <c r="J205" s="46">
        <f t="shared" si="28"/>
        <v>130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10</v>
      </c>
      <c r="F208" s="71"/>
      <c r="G208" s="46">
        <f t="shared" si="27"/>
        <v>10</v>
      </c>
      <c r="H208" s="78">
        <v>0</v>
      </c>
      <c r="I208" s="76">
        <v>0</v>
      </c>
      <c r="J208" s="46">
        <f t="shared" si="28"/>
        <v>10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9</v>
      </c>
      <c r="F209" s="71"/>
      <c r="G209" s="46">
        <f t="shared" si="27"/>
        <v>9</v>
      </c>
      <c r="H209" s="78">
        <v>0</v>
      </c>
      <c r="I209" s="76">
        <v>0</v>
      </c>
      <c r="J209" s="46">
        <f t="shared" si="28"/>
        <v>8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20">
        <f t="shared" si="35"/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68" si="37">E231+F231</f>
        <v>0</v>
      </c>
      <c r="H231" s="78">
        <v>0</v>
      </c>
      <c r="I231" s="76">
        <v>0</v>
      </c>
      <c r="J231" s="46">
        <f t="shared" ref="J231:J26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61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+'26'!J243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+'26'!J244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+'26'!J245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+'26'!J246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+'26'!J247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+'26'!J248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+'26'!J249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+'26'!J250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1427</v>
      </c>
      <c r="D251" s="10" t="s">
        <v>564</v>
      </c>
      <c r="E251" s="64">
        <f>+'26'!J251</f>
        <v>2</v>
      </c>
      <c r="F251" s="71"/>
      <c r="G251" s="46">
        <f t="shared" si="39"/>
        <v>2</v>
      </c>
      <c r="H251" s="78">
        <v>0</v>
      </c>
      <c r="I251" s="76">
        <v>0</v>
      </c>
      <c r="J251" s="46">
        <f t="shared" si="40"/>
        <v>2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5.5" x14ac:dyDescent="0.55000000000000004">
      <c r="A252" s="10"/>
      <c r="B252" s="10">
        <v>20059798</v>
      </c>
      <c r="C252" s="19" t="s">
        <v>1434</v>
      </c>
      <c r="D252" s="10" t="s">
        <v>434</v>
      </c>
      <c r="E252" s="64">
        <f>+'26'!J252</f>
        <v>7</v>
      </c>
      <c r="F252" s="71"/>
      <c r="G252" s="46">
        <f t="shared" si="39"/>
        <v>7</v>
      </c>
      <c r="H252" s="78">
        <v>0</v>
      </c>
      <c r="I252" s="76">
        <v>0</v>
      </c>
      <c r="J252" s="46">
        <f t="shared" si="40"/>
        <v>7</v>
      </c>
      <c r="K252" s="72"/>
      <c r="L252" s="20">
        <v>20</v>
      </c>
      <c r="M252" s="65">
        <f t="shared" si="31"/>
        <v>0</v>
      </c>
      <c r="N252" s="17" t="s">
        <v>1430</v>
      </c>
      <c r="O252" s="18"/>
      <c r="P252" s="23">
        <f t="shared" si="35"/>
        <v>0</v>
      </c>
      <c r="Q252" s="90"/>
      <c r="R252" s="43"/>
    </row>
    <row r="253" spans="1:18" ht="25.5" x14ac:dyDescent="0.55000000000000004">
      <c r="A253" s="10"/>
      <c r="B253" s="10">
        <v>1100044</v>
      </c>
      <c r="C253" s="19" t="s">
        <v>1435</v>
      </c>
      <c r="D253" s="10" t="s">
        <v>434</v>
      </c>
      <c r="E253" s="64">
        <f>+'26'!J253</f>
        <v>6</v>
      </c>
      <c r="F253" s="71"/>
      <c r="G253" s="46">
        <f t="shared" si="39"/>
        <v>6</v>
      </c>
      <c r="H253" s="78">
        <v>0</v>
      </c>
      <c r="I253" s="76">
        <v>0</v>
      </c>
      <c r="J253" s="46">
        <f t="shared" si="40"/>
        <v>6</v>
      </c>
      <c r="K253" s="72"/>
      <c r="L253" s="20">
        <v>35</v>
      </c>
      <c r="M253" s="65">
        <f t="shared" si="31"/>
        <v>0</v>
      </c>
      <c r="N253" s="17"/>
      <c r="O253" s="18"/>
      <c r="P253" s="23">
        <f t="shared" si="35"/>
        <v>0</v>
      </c>
      <c r="Q253" s="90"/>
      <c r="R253" s="43"/>
    </row>
    <row r="254" spans="1:18" ht="25.5" x14ac:dyDescent="0.55000000000000004">
      <c r="A254" s="10"/>
      <c r="B254" s="10"/>
      <c r="C254" s="19"/>
      <c r="D254" s="10"/>
      <c r="E254" s="64">
        <f>+'26'!J254</f>
        <v>0</v>
      </c>
      <c r="F254" s="71"/>
      <c r="G254" s="46"/>
      <c r="H254" s="78"/>
      <c r="I254" s="76"/>
      <c r="J254" s="46">
        <f t="shared" si="40"/>
        <v>0</v>
      </c>
      <c r="K254" s="72"/>
      <c r="L254" s="20"/>
      <c r="M254" s="65">
        <f t="shared" si="31"/>
        <v>0</v>
      </c>
      <c r="N254" s="17"/>
      <c r="O254" s="18"/>
      <c r="P254" s="23">
        <f t="shared" si="35"/>
        <v>0</v>
      </c>
      <c r="Q254" s="90"/>
      <c r="R254" s="43"/>
    </row>
    <row r="255" spans="1:18" ht="25.5" x14ac:dyDescent="0.55000000000000004">
      <c r="A255" s="10"/>
      <c r="B255" s="10"/>
      <c r="C255" s="19"/>
      <c r="D255" s="10"/>
      <c r="E255" s="64">
        <f>+'26'!J255</f>
        <v>0</v>
      </c>
      <c r="F255" s="71"/>
      <c r="G255" s="46"/>
      <c r="H255" s="78"/>
      <c r="I255" s="76"/>
      <c r="J255" s="46">
        <f t="shared" si="40"/>
        <v>0</v>
      </c>
      <c r="K255" s="72"/>
      <c r="L255" s="20"/>
      <c r="M255" s="65">
        <f t="shared" si="31"/>
        <v>0</v>
      </c>
      <c r="N255" s="17"/>
      <c r="O255" s="18"/>
      <c r="P255" s="23">
        <f t="shared" si="35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>
        <f>+'26'!J256</f>
        <v>0</v>
      </c>
      <c r="F256" s="71"/>
      <c r="G256" s="46"/>
      <c r="H256" s="78"/>
      <c r="I256" s="76"/>
      <c r="J256" s="46">
        <f t="shared" si="40"/>
        <v>0</v>
      </c>
      <c r="K256" s="72"/>
      <c r="L256" s="20"/>
      <c r="M256" s="65">
        <f t="shared" si="31"/>
        <v>0</v>
      </c>
      <c r="N256" s="17"/>
      <c r="O256" s="18"/>
      <c r="P256" s="23">
        <f t="shared" si="35"/>
        <v>0</v>
      </c>
      <c r="Q256" s="90"/>
      <c r="R256" s="43"/>
    </row>
    <row r="257" spans="1:19" ht="25.5" x14ac:dyDescent="0.55000000000000004">
      <c r="A257" s="10"/>
      <c r="B257" s="10"/>
      <c r="C257" s="19"/>
      <c r="D257" s="10"/>
      <c r="E257" s="64">
        <f>+'26'!J257</f>
        <v>0</v>
      </c>
      <c r="F257" s="71"/>
      <c r="G257" s="46"/>
      <c r="H257" s="78"/>
      <c r="I257" s="76"/>
      <c r="J257" s="46">
        <f t="shared" si="40"/>
        <v>0</v>
      </c>
      <c r="K257" s="72"/>
      <c r="L257" s="20"/>
      <c r="M257" s="65">
        <f t="shared" si="31"/>
        <v>0</v>
      </c>
      <c r="N257" s="17"/>
      <c r="O257" s="18"/>
      <c r="P257" s="23">
        <f t="shared" si="35"/>
        <v>0</v>
      </c>
      <c r="Q257" s="90"/>
      <c r="R257" s="43"/>
    </row>
    <row r="258" spans="1:19" ht="25.5" x14ac:dyDescent="0.55000000000000004">
      <c r="A258" s="10"/>
      <c r="B258" s="10"/>
      <c r="C258" s="19"/>
      <c r="D258" s="10"/>
      <c r="E258" s="64">
        <f>+'26'!J258</f>
        <v>0</v>
      </c>
      <c r="F258" s="71"/>
      <c r="G258" s="46"/>
      <c r="H258" s="78"/>
      <c r="I258" s="76"/>
      <c r="J258" s="46">
        <f t="shared" si="40"/>
        <v>0</v>
      </c>
      <c r="K258" s="72"/>
      <c r="L258" s="20"/>
      <c r="M258" s="65">
        <f t="shared" si="31"/>
        <v>0</v>
      </c>
      <c r="N258" s="17"/>
      <c r="O258" s="18"/>
      <c r="P258" s="23">
        <f t="shared" si="35"/>
        <v>0</v>
      </c>
      <c r="Q258" s="90"/>
      <c r="R258" s="43"/>
    </row>
    <row r="259" spans="1:19" ht="24" customHeight="1" x14ac:dyDescent="0.55000000000000004">
      <c r="A259" s="10"/>
      <c r="B259" s="10"/>
      <c r="C259" s="19"/>
      <c r="D259" s="10"/>
      <c r="E259" s="64">
        <f>+'26'!J259</f>
        <v>0</v>
      </c>
      <c r="F259" s="71"/>
      <c r="G259" s="46">
        <f t="shared" si="37"/>
        <v>0</v>
      </c>
      <c r="H259" s="78">
        <v>0</v>
      </c>
      <c r="I259" s="76">
        <v>0</v>
      </c>
      <c r="J259" s="46">
        <f t="shared" si="40"/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/>
      <c r="C260" s="19"/>
      <c r="D260" s="10"/>
      <c r="E260" s="64">
        <f>+'26'!J260</f>
        <v>0</v>
      </c>
      <c r="F260" s="71"/>
      <c r="G260" s="46">
        <f t="shared" ref="G260" si="45">E260+F260</f>
        <v>0</v>
      </c>
      <c r="H260" s="78">
        <v>0</v>
      </c>
      <c r="I260" s="76">
        <v>0</v>
      </c>
      <c r="J260" s="46">
        <f t="shared" si="40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ref="R260" si="46">+K260*Q260</f>
        <v>0</v>
      </c>
    </row>
    <row r="261" spans="1:19" ht="25.5" x14ac:dyDescent="0.55000000000000004">
      <c r="A261" s="10"/>
      <c r="B261" s="10"/>
      <c r="C261" s="19"/>
      <c r="D261" s="10"/>
      <c r="E261" s="64">
        <f>+'26'!J261</f>
        <v>0</v>
      </c>
      <c r="F261" s="71"/>
      <c r="G261" s="46">
        <f t="shared" si="37"/>
        <v>0</v>
      </c>
      <c r="H261" s="78">
        <v>0</v>
      </c>
      <c r="I261" s="76">
        <v>0</v>
      </c>
      <c r="J261" s="46">
        <f t="shared" si="40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/>
      <c r="C262" s="19"/>
      <c r="D262" s="10"/>
      <c r="E262" s="64">
        <f>+'26'!J262</f>
        <v>0</v>
      </c>
      <c r="F262" s="71"/>
      <c r="G262" s="46">
        <f t="shared" si="37"/>
        <v>0</v>
      </c>
      <c r="H262" s="78">
        <v>0</v>
      </c>
      <c r="I262" s="76">
        <v>0</v>
      </c>
      <c r="J262" s="46">
        <f t="shared" si="38"/>
        <v>0</v>
      </c>
      <c r="K262" s="72"/>
      <c r="L262" s="20"/>
      <c r="M262" s="65">
        <f t="shared" si="31"/>
        <v>0</v>
      </c>
      <c r="N262" s="17" t="s">
        <v>16</v>
      </c>
      <c r="O262" s="18"/>
      <c r="P262" s="23">
        <f t="shared" ref="P262" si="47">SUM(M262-O262)</f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9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9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37"/>
        <v>0</v>
      </c>
      <c r="H266" s="78">
        <v>0</v>
      </c>
      <c r="I266" s="76">
        <v>0</v>
      </c>
      <c r="J266" s="46">
        <f t="shared" si="38"/>
        <v>0</v>
      </c>
      <c r="K266" s="72"/>
      <c r="L266" s="20"/>
      <c r="M266" s="65">
        <f t="shared" si="31"/>
        <v>0</v>
      </c>
      <c r="N266" s="17" t="s">
        <v>16</v>
      </c>
      <c r="O266" s="18"/>
      <c r="P266" s="23">
        <f t="shared" ref="P266:P268" si="48">SUM(M266-O266)</f>
        <v>0</v>
      </c>
      <c r="Q266" s="90"/>
      <c r="R266" s="43">
        <f t="shared" si="32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ref="G267" si="49">E267+F267</f>
        <v>0</v>
      </c>
      <c r="H267" s="78">
        <v>0</v>
      </c>
      <c r="I267" s="76">
        <v>0</v>
      </c>
      <c r="J267" s="46">
        <f t="shared" ref="J267" si="50">+G267-H267-K267-I267</f>
        <v>0</v>
      </c>
      <c r="K267" s="72"/>
      <c r="L267" s="20"/>
      <c r="M267" s="65">
        <f t="shared" ref="M267" si="51">+L267*K267</f>
        <v>0</v>
      </c>
      <c r="N267" s="17" t="s">
        <v>16</v>
      </c>
      <c r="O267" s="18"/>
      <c r="P267" s="23">
        <f t="shared" ref="P267" si="52">SUM(M267-O267)</f>
        <v>0</v>
      </c>
      <c r="Q267" s="90"/>
      <c r="R267" s="43">
        <f t="shared" ref="R267" si="53">+K267*Q267</f>
        <v>0</v>
      </c>
    </row>
    <row r="268" spans="1:19" ht="25.5" x14ac:dyDescent="0.55000000000000004">
      <c r="A268" s="10"/>
      <c r="B268" s="10"/>
      <c r="C268" s="19"/>
      <c r="D268" s="10"/>
      <c r="E268" s="64"/>
      <c r="F268" s="71"/>
      <c r="G268" s="46">
        <f t="shared" si="37"/>
        <v>0</v>
      </c>
      <c r="H268" s="78">
        <v>0</v>
      </c>
      <c r="I268" s="76">
        <v>0</v>
      </c>
      <c r="J268" s="46">
        <f t="shared" si="38"/>
        <v>0</v>
      </c>
      <c r="K268" s="72"/>
      <c r="L268" s="20"/>
      <c r="M268" s="65">
        <f t="shared" si="31"/>
        <v>0</v>
      </c>
      <c r="N268" s="17" t="s">
        <v>16</v>
      </c>
      <c r="O268" s="18"/>
      <c r="P268" s="23">
        <f t="shared" si="48"/>
        <v>0</v>
      </c>
      <c r="Q268" s="90"/>
      <c r="R268" s="43">
        <f t="shared" si="32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>
        <f t="shared" ref="G269" si="54">E269+F269</f>
        <v>0</v>
      </c>
      <c r="H269" s="78">
        <v>0</v>
      </c>
      <c r="I269" s="76">
        <v>0</v>
      </c>
      <c r="J269" s="46">
        <f t="shared" ref="J269" si="55">+G269-H269-K269-I269</f>
        <v>0</v>
      </c>
      <c r="K269" s="72"/>
      <c r="L269" s="20"/>
      <c r="M269" s="65">
        <f t="shared" ref="M269" si="56">+L269*K269</f>
        <v>0</v>
      </c>
      <c r="N269" s="17" t="s">
        <v>16</v>
      </c>
      <c r="O269" s="18"/>
      <c r="P269" s="23">
        <f t="shared" ref="P269" si="57">SUM(M269-O269)</f>
        <v>0</v>
      </c>
      <c r="Q269" s="90"/>
      <c r="R269" s="43">
        <f t="shared" ref="R269" si="58">+K269*Q269</f>
        <v>0</v>
      </c>
    </row>
    <row r="270" spans="1:19" ht="25.5" x14ac:dyDescent="0.55000000000000004">
      <c r="A270" s="1"/>
      <c r="E270" s="1"/>
      <c r="F270" s="1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R270" s="75">
        <f>SUM(R5:R269)</f>
        <v>838.05</v>
      </c>
      <c r="S270" s="75"/>
    </row>
    <row r="271" spans="1:19" ht="25.5" customHeight="1" x14ac:dyDescent="0.5">
      <c r="A271" s="1"/>
      <c r="E271" s="1"/>
      <c r="F271" s="1"/>
      <c r="G271" s="24"/>
      <c r="H271" s="25"/>
      <c r="I271" s="25"/>
      <c r="J271" s="24"/>
      <c r="K271" s="106" t="s">
        <v>212</v>
      </c>
      <c r="L271" s="107"/>
      <c r="M271" s="30">
        <f>+O270</f>
        <v>0</v>
      </c>
      <c r="N271" s="27"/>
      <c r="O271" s="29"/>
    </row>
    <row r="272" spans="1:19" ht="25.5" x14ac:dyDescent="0.55000000000000004">
      <c r="A272" s="1"/>
      <c r="E272" s="1"/>
      <c r="F272" s="1"/>
      <c r="G272" s="31"/>
      <c r="J272" s="31"/>
      <c r="K272" s="32"/>
      <c r="L272" s="95" t="s">
        <v>202</v>
      </c>
      <c r="M272" s="95"/>
      <c r="N272" s="33">
        <f>SUM(M5:M271)</f>
        <v>2060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203</v>
      </c>
      <c r="M273" s="35"/>
      <c r="N273" s="36"/>
    </row>
    <row r="274" spans="1:14" ht="25.5" x14ac:dyDescent="0.55000000000000004">
      <c r="A274" s="1"/>
      <c r="E274" s="1"/>
      <c r="F274" s="1"/>
      <c r="G274" s="31"/>
      <c r="J274" s="31"/>
      <c r="L274" s="34" t="s">
        <v>204</v>
      </c>
      <c r="M274" s="35"/>
      <c r="N274" s="36">
        <f>SUM(O274:AF274)</f>
        <v>0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205</v>
      </c>
      <c r="M275" s="35"/>
      <c r="N275" s="36">
        <v>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206</v>
      </c>
      <c r="M276" s="35"/>
      <c r="N276" s="36"/>
    </row>
    <row r="277" spans="1:14" ht="25.5" x14ac:dyDescent="0.55000000000000004">
      <c r="A277" s="1"/>
      <c r="E277" s="1"/>
      <c r="F277" s="1"/>
      <c r="G277" s="31"/>
      <c r="J277" s="31"/>
      <c r="L277" s="34" t="s">
        <v>207</v>
      </c>
      <c r="M277" s="35"/>
      <c r="N277" s="37">
        <f>SUM(O5:O270)</f>
        <v>185</v>
      </c>
    </row>
    <row r="278" spans="1:14" ht="25.5" x14ac:dyDescent="0.55000000000000004">
      <c r="A278" s="1"/>
      <c r="E278" s="1"/>
      <c r="F278" s="1"/>
      <c r="G278" s="31"/>
      <c r="J278" s="31"/>
      <c r="L278" s="34" t="s">
        <v>208</v>
      </c>
      <c r="M278" s="35"/>
      <c r="N278" s="33">
        <f>N272-N273-N274-N276-N277</f>
        <v>1875</v>
      </c>
    </row>
    <row r="279" spans="1:14" ht="25.5" x14ac:dyDescent="0.55000000000000004">
      <c r="A279" s="1"/>
      <c r="E279" s="1"/>
      <c r="F279" s="1"/>
      <c r="G279" s="31"/>
      <c r="J279" s="31"/>
      <c r="L279" s="34" t="s">
        <v>209</v>
      </c>
      <c r="M279" s="35"/>
      <c r="N279" s="37">
        <v>1875</v>
      </c>
    </row>
    <row r="280" spans="1:14" ht="25.5" x14ac:dyDescent="0.55000000000000004">
      <c r="A280" s="1"/>
      <c r="E280" s="1"/>
      <c r="F280" s="1"/>
      <c r="G280" s="31"/>
      <c r="J280" s="31"/>
      <c r="L280" s="34" t="s">
        <v>210</v>
      </c>
      <c r="M280" s="35"/>
      <c r="N280" s="33">
        <f>+N279-N278</f>
        <v>0</v>
      </c>
    </row>
    <row r="281" spans="1:14" ht="25.5" x14ac:dyDescent="0.55000000000000004">
      <c r="E281" s="1"/>
      <c r="F281" s="1"/>
      <c r="J281" s="2"/>
      <c r="L281" s="34" t="s">
        <v>211</v>
      </c>
      <c r="M281" s="35"/>
      <c r="N281" s="33">
        <f>+N279-N278</f>
        <v>0</v>
      </c>
    </row>
    <row r="282" spans="1:14" x14ac:dyDescent="0.5">
      <c r="J282" s="2"/>
      <c r="L282" s="2"/>
    </row>
    <row r="283" spans="1:14" ht="25.5" x14ac:dyDescent="0.55000000000000004">
      <c r="J283" s="2"/>
      <c r="L283" s="73" t="s">
        <v>272</v>
      </c>
      <c r="M283" s="2" t="s">
        <v>307</v>
      </c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55"/>
  <sheetViews>
    <sheetView zoomScale="80" zoomScaleNormal="80" workbookViewId="0">
      <pane xSplit="10" ySplit="4" topLeftCell="K5" activePane="bottomRight" state="frozen"/>
      <selection activeCell="J258" sqref="J258"/>
      <selection pane="topRight" activeCell="J258" sqref="J258"/>
      <selection pane="bottomLeft" activeCell="J258" sqref="J258"/>
      <selection pane="bottomRight" activeCell="N11" sqref="N1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0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43</v>
      </c>
      <c r="F6" s="71"/>
      <c r="G6" s="46">
        <f t="shared" si="0"/>
        <v>43</v>
      </c>
      <c r="H6" s="78">
        <v>0</v>
      </c>
      <c r="I6" s="76">
        <v>0</v>
      </c>
      <c r="J6" s="46">
        <f t="shared" si="1"/>
        <v>43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1</v>
      </c>
      <c r="K20" s="72">
        <v>4</v>
      </c>
      <c r="L20" s="15">
        <v>65</v>
      </c>
      <c r="M20" s="65">
        <f t="shared" si="2"/>
        <v>260</v>
      </c>
      <c r="N20" s="17" t="s">
        <v>16</v>
      </c>
      <c r="O20" s="18">
        <v>140</v>
      </c>
      <c r="P20" s="120">
        <f t="shared" si="3"/>
        <v>120</v>
      </c>
      <c r="Q20" s="90">
        <v>22.25</v>
      </c>
      <c r="R20" s="43">
        <f t="shared" si="4"/>
        <v>89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20</v>
      </c>
      <c r="F22" s="71"/>
      <c r="G22" s="46">
        <f t="shared" si="0"/>
        <v>20</v>
      </c>
      <c r="H22" s="78">
        <v>0</v>
      </c>
      <c r="I22" s="76">
        <v>0</v>
      </c>
      <c r="J22" s="46">
        <f t="shared" si="1"/>
        <v>16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>
        <v>200</v>
      </c>
      <c r="P22" s="120">
        <f t="shared" si="3"/>
        <v>200</v>
      </c>
      <c r="Q22" s="119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>SUM(M27-O27)</f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23</v>
      </c>
      <c r="F31" s="71"/>
      <c r="G31" s="46">
        <f t="shared" si="5"/>
        <v>23</v>
      </c>
      <c r="H31" s="78">
        <v>0</v>
      </c>
      <c r="I31" s="76">
        <v>0</v>
      </c>
      <c r="J31" s="46">
        <f t="shared" si="6"/>
        <v>14</v>
      </c>
      <c r="K31" s="72">
        <v>9</v>
      </c>
      <c r="L31" s="15">
        <v>100</v>
      </c>
      <c r="M31" s="65">
        <f t="shared" si="2"/>
        <v>900</v>
      </c>
      <c r="N31" s="17" t="s">
        <v>16</v>
      </c>
      <c r="O31" s="18">
        <v>450</v>
      </c>
      <c r="P31" s="120">
        <f t="shared" si="3"/>
        <v>450</v>
      </c>
      <c r="Q31" s="119">
        <v>34.64</v>
      </c>
      <c r="R31" s="43">
        <f t="shared" si="4"/>
        <v>311.76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1</v>
      </c>
      <c r="K32" s="72">
        <v>5</v>
      </c>
      <c r="L32" s="15">
        <v>130</v>
      </c>
      <c r="M32" s="65">
        <f t="shared" si="2"/>
        <v>650</v>
      </c>
      <c r="N32" s="17" t="s">
        <v>16</v>
      </c>
      <c r="O32" s="18">
        <v>325</v>
      </c>
      <c r="P32" s="120">
        <f t="shared" si="3"/>
        <v>325</v>
      </c>
      <c r="Q32" s="90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0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>
        <v>130</v>
      </c>
      <c r="P34" s="120">
        <f t="shared" si="3"/>
        <v>130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0</v>
      </c>
      <c r="K39" s="72">
        <v>4</v>
      </c>
      <c r="L39" s="15">
        <v>50</v>
      </c>
      <c r="M39" s="65">
        <f t="shared" si="2"/>
        <v>200</v>
      </c>
      <c r="N39" s="17" t="s">
        <v>16</v>
      </c>
      <c r="O39" s="18">
        <v>100</v>
      </c>
      <c r="P39" s="120">
        <f t="shared" si="3"/>
        <v>100</v>
      </c>
      <c r="Q39" s="90">
        <v>27.84</v>
      </c>
      <c r="R39" s="43">
        <f t="shared" si="4"/>
        <v>111.36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0</v>
      </c>
      <c r="K40" s="72">
        <v>4</v>
      </c>
      <c r="L40" s="15">
        <v>50</v>
      </c>
      <c r="M40" s="65">
        <f t="shared" si="2"/>
        <v>200</v>
      </c>
      <c r="N40" s="17" t="s">
        <v>16</v>
      </c>
      <c r="O40" s="18">
        <v>100</v>
      </c>
      <c r="P40" s="120">
        <f t="shared" si="3"/>
        <v>100</v>
      </c>
      <c r="Q40" s="90">
        <v>27.12</v>
      </c>
      <c r="R40" s="43">
        <f t="shared" si="4"/>
        <v>108.48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1</v>
      </c>
      <c r="K64" s="72">
        <v>4</v>
      </c>
      <c r="L64" s="15">
        <v>50</v>
      </c>
      <c r="M64" s="65">
        <f t="shared" si="2"/>
        <v>200</v>
      </c>
      <c r="N64" s="17" t="s">
        <v>16</v>
      </c>
      <c r="O64" s="18">
        <v>100</v>
      </c>
      <c r="P64" s="120">
        <f t="shared" si="3"/>
        <v>100</v>
      </c>
      <c r="Q64" s="90">
        <v>23.69</v>
      </c>
      <c r="R64" s="43">
        <f t="shared" si="4"/>
        <v>94.76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1</v>
      </c>
      <c r="K65" s="72">
        <v>3</v>
      </c>
      <c r="L65" s="15">
        <v>50</v>
      </c>
      <c r="M65" s="65">
        <f t="shared" si="2"/>
        <v>150</v>
      </c>
      <c r="N65" s="17" t="s">
        <v>16</v>
      </c>
      <c r="O65" s="18">
        <v>75</v>
      </c>
      <c r="P65" s="120">
        <f t="shared" si="3"/>
        <v>75</v>
      </c>
      <c r="Q65" s="90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0</v>
      </c>
      <c r="K66" s="72">
        <v>3</v>
      </c>
      <c r="L66" s="15">
        <v>50</v>
      </c>
      <c r="M66" s="65">
        <f t="shared" si="2"/>
        <v>150</v>
      </c>
      <c r="N66" s="17" t="s">
        <v>16</v>
      </c>
      <c r="O66" s="18">
        <v>75</v>
      </c>
      <c r="P66" s="120">
        <f t="shared" si="3"/>
        <v>75</v>
      </c>
      <c r="Q66" s="90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89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0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>
        <v>75</v>
      </c>
      <c r="P74" s="120">
        <f t="shared" si="7"/>
        <v>75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2</v>
      </c>
      <c r="F77" s="71"/>
      <c r="G77" s="46">
        <f t="shared" si="5"/>
        <v>2</v>
      </c>
      <c r="H77" s="78">
        <v>1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1428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>SUM(M90-O90)</f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ref="P91:P106" si="20">SUM(M91-O91)</f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20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20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20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20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0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0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0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20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0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0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0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0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0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0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0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>SUM(M107-O107)</f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ref="P108:P121" si="27"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27</v>
      </c>
      <c r="F112" s="71"/>
      <c r="G112" s="46">
        <f t="shared" si="21"/>
        <v>27</v>
      </c>
      <c r="H112" s="78">
        <v>0</v>
      </c>
      <c r="I112" s="76">
        <v>0</v>
      </c>
      <c r="J112" s="46">
        <f t="shared" si="22"/>
        <v>27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7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5</v>
      </c>
      <c r="F113" s="71"/>
      <c r="G113" s="46">
        <f t="shared" si="21"/>
        <v>5</v>
      </c>
      <c r="H113" s="78">
        <v>0</v>
      </c>
      <c r="I113" s="76">
        <v>0</v>
      </c>
      <c r="J113" s="46">
        <f t="shared" si="22"/>
        <v>3</v>
      </c>
      <c r="K113" s="72">
        <v>2</v>
      </c>
      <c r="L113" s="20">
        <v>55</v>
      </c>
      <c r="M113" s="65">
        <f t="shared" si="8"/>
        <v>110</v>
      </c>
      <c r="N113" s="17" t="s">
        <v>16</v>
      </c>
      <c r="O113" s="18"/>
      <c r="P113" s="120">
        <f t="shared" si="27"/>
        <v>110</v>
      </c>
      <c r="Q113" s="119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5</v>
      </c>
      <c r="F115" s="71"/>
      <c r="G115" s="46">
        <f t="shared" si="21"/>
        <v>5</v>
      </c>
      <c r="H115" s="78">
        <v>0</v>
      </c>
      <c r="I115" s="76">
        <v>0</v>
      </c>
      <c r="J115" s="46">
        <f t="shared" si="22"/>
        <v>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-1</v>
      </c>
      <c r="F116" s="71"/>
      <c r="G116" s="46">
        <f t="shared" si="21"/>
        <v>-1</v>
      </c>
      <c r="H116" s="78">
        <v>0</v>
      </c>
      <c r="I116" s="76">
        <v>0</v>
      </c>
      <c r="J116" s="46">
        <f t="shared" si="22"/>
        <v>-1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0</v>
      </c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>SUM(M122-O122)</f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ref="P123:P138" si="28">SUM(M123-O123)</f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16</v>
      </c>
      <c r="F125" s="71"/>
      <c r="G125" s="46">
        <f t="shared" si="21"/>
        <v>16</v>
      </c>
      <c r="H125" s="78">
        <v>0</v>
      </c>
      <c r="I125" s="76">
        <v>0</v>
      </c>
      <c r="J125" s="46">
        <f t="shared" si="22"/>
        <v>16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10</v>
      </c>
      <c r="F126" s="71"/>
      <c r="G126" s="46">
        <f t="shared" si="21"/>
        <v>10</v>
      </c>
      <c r="H126" s="78">
        <v>0</v>
      </c>
      <c r="I126" s="76">
        <v>0</v>
      </c>
      <c r="J126" s="46">
        <f t="shared" si="22"/>
        <v>10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12</v>
      </c>
      <c r="F127" s="71"/>
      <c r="G127" s="46">
        <f t="shared" si="21"/>
        <v>12</v>
      </c>
      <c r="H127" s="78">
        <v>0</v>
      </c>
      <c r="I127" s="76">
        <v>0</v>
      </c>
      <c r="J127" s="46">
        <f t="shared" si="22"/>
        <v>12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8</v>
      </c>
      <c r="F128" s="71"/>
      <c r="G128" s="46">
        <f t="shared" si="21"/>
        <v>8</v>
      </c>
      <c r="H128" s="78">
        <v>0</v>
      </c>
      <c r="I128" s="76">
        <v>0</v>
      </c>
      <c r="J128" s="46">
        <f t="shared" si="22"/>
        <v>8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8</v>
      </c>
      <c r="F131" s="71"/>
      <c r="G131" s="46">
        <f t="shared" si="21"/>
        <v>8</v>
      </c>
      <c r="H131" s="78">
        <v>0</v>
      </c>
      <c r="I131" s="76">
        <v>0</v>
      </c>
      <c r="J131" s="46">
        <f t="shared" si="22"/>
        <v>5</v>
      </c>
      <c r="K131" s="72">
        <v>3</v>
      </c>
      <c r="L131" s="22">
        <v>50</v>
      </c>
      <c r="M131" s="65">
        <f t="shared" si="8"/>
        <v>150</v>
      </c>
      <c r="N131" s="17" t="s">
        <v>16</v>
      </c>
      <c r="O131" s="18">
        <v>75</v>
      </c>
      <c r="P131" s="120">
        <f t="shared" si="28"/>
        <v>75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9</v>
      </c>
      <c r="F133" s="71"/>
      <c r="G133" s="46">
        <f t="shared" si="21"/>
        <v>9</v>
      </c>
      <c r="H133" s="78">
        <v>0</v>
      </c>
      <c r="I133" s="76">
        <v>0</v>
      </c>
      <c r="J133" s="46">
        <f t="shared" si="22"/>
        <v>0</v>
      </c>
      <c r="K133" s="72">
        <v>9</v>
      </c>
      <c r="L133" s="20">
        <v>50</v>
      </c>
      <c r="M133" s="65">
        <f t="shared" si="8"/>
        <v>450</v>
      </c>
      <c r="N133" s="17" t="s">
        <v>16</v>
      </c>
      <c r="O133" s="18">
        <v>225</v>
      </c>
      <c r="P133" s="120">
        <f t="shared" si="28"/>
        <v>225</v>
      </c>
      <c r="Q133" s="90">
        <v>24.21</v>
      </c>
      <c r="R133" s="43">
        <f t="shared" si="9"/>
        <v>217.89000000000001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ref="P139:P172" si="29">SUM(M139-O139)</f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9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9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9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9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9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9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9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9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9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9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9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9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9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9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9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9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9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9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9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9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9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9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9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9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9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9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9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9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9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9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9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9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84" si="32"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2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2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2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7" si="35">+L177*K177</f>
        <v>0</v>
      </c>
      <c r="N177" s="17" t="s">
        <v>16</v>
      </c>
      <c r="O177" s="18"/>
      <c r="P177" s="23">
        <f t="shared" si="32"/>
        <v>0</v>
      </c>
      <c r="Q177" s="90"/>
      <c r="R177" s="43">
        <f t="shared" ref="R177:R267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2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2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10</v>
      </c>
      <c r="F180" s="71"/>
      <c r="G180" s="46">
        <f t="shared" si="30"/>
        <v>10</v>
      </c>
      <c r="H180" s="78">
        <v>0</v>
      </c>
      <c r="I180" s="76">
        <v>0</v>
      </c>
      <c r="J180" s="46">
        <f t="shared" si="31"/>
        <v>10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2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2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2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32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2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ref="P185:P267" si="37">SUM(M185-O185)</f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7"/>
        <v>0</v>
      </c>
      <c r="Q186" s="90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7"/>
        <v>0</v>
      </c>
      <c r="Q190" s="90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9</v>
      </c>
      <c r="F193" s="71"/>
      <c r="G193" s="46">
        <f t="shared" si="30"/>
        <v>9</v>
      </c>
      <c r="H193" s="78">
        <v>0</v>
      </c>
      <c r="I193" s="76">
        <v>0</v>
      </c>
      <c r="J193" s="46">
        <f t="shared" si="31"/>
        <v>9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8</v>
      </c>
      <c r="F194" s="71"/>
      <c r="G194" s="46">
        <f t="shared" si="30"/>
        <v>8</v>
      </c>
      <c r="H194" s="78">
        <v>0</v>
      </c>
      <c r="I194" s="76">
        <v>0</v>
      </c>
      <c r="J194" s="46">
        <f t="shared" si="31"/>
        <v>8</v>
      </c>
      <c r="K194" s="72"/>
      <c r="L194" s="20">
        <v>120</v>
      </c>
      <c r="M194" s="65">
        <f t="shared" si="35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130</v>
      </c>
      <c r="F205" s="71"/>
      <c r="G205" s="46">
        <f t="shared" si="30"/>
        <v>130</v>
      </c>
      <c r="H205" s="78">
        <v>0</v>
      </c>
      <c r="I205" s="76">
        <v>0</v>
      </c>
      <c r="J205" s="46">
        <f t="shared" si="31"/>
        <v>130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10</v>
      </c>
      <c r="F208" s="71"/>
      <c r="G208" s="46">
        <f t="shared" si="30"/>
        <v>10</v>
      </c>
      <c r="H208" s="78">
        <v>0</v>
      </c>
      <c r="I208" s="76">
        <v>0</v>
      </c>
      <c r="J208" s="46">
        <f t="shared" si="31"/>
        <v>10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8</v>
      </c>
      <c r="F209" s="71"/>
      <c r="G209" s="46">
        <f t="shared" si="30"/>
        <v>8</v>
      </c>
      <c r="H209" s="78">
        <v>0</v>
      </c>
      <c r="I209" s="76">
        <v>0</v>
      </c>
      <c r="J209" s="46">
        <f t="shared" si="31"/>
        <v>5</v>
      </c>
      <c r="K209" s="72">
        <v>3</v>
      </c>
      <c r="L209" s="20">
        <v>120</v>
      </c>
      <c r="M209" s="65">
        <f t="shared" si="35"/>
        <v>360</v>
      </c>
      <c r="N209" s="17" t="s">
        <v>16</v>
      </c>
      <c r="O209" s="18"/>
      <c r="P209" s="120">
        <f t="shared" si="37"/>
        <v>360</v>
      </c>
      <c r="Q209" s="90">
        <v>83</v>
      </c>
      <c r="R209" s="43">
        <f t="shared" si="36"/>
        <v>249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67" si="41">E231+F231</f>
        <v>0</v>
      </c>
      <c r="H231" s="78">
        <v>0</v>
      </c>
      <c r="I231" s="76">
        <v>0</v>
      </c>
      <c r="J231" s="46">
        <f t="shared" ref="J231:J267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53" si="43">E235+F235</f>
        <v>0</v>
      </c>
      <c r="H235" s="78">
        <v>0</v>
      </c>
      <c r="I235" s="76">
        <v>0</v>
      </c>
      <c r="J235" s="46">
        <f t="shared" ref="J235:J259" si="44">+G235-H235-K235-I235</f>
        <v>0</v>
      </c>
      <c r="K235" s="72"/>
      <c r="L235" s="20">
        <v>100</v>
      </c>
      <c r="M235" s="65">
        <f t="shared" ref="M235:M259" si="45">+L235*K235</f>
        <v>0</v>
      </c>
      <c r="N235" s="17" t="s">
        <v>16</v>
      </c>
      <c r="O235" s="18"/>
      <c r="P235" s="23">
        <f t="shared" ref="P235:P260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+'27'!J243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+'27'!J244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+'27'!J245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+'27'!J246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+'27'!J247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+'27'!J248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>
        <v>50</v>
      </c>
      <c r="M248" s="65">
        <f t="shared" si="45"/>
        <v>0</v>
      </c>
      <c r="N248" s="17" t="s">
        <v>16</v>
      </c>
      <c r="O248" s="18"/>
      <c r="P248" s="23">
        <f t="shared" si="46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+'27'!J249</f>
        <v>0</v>
      </c>
      <c r="F249" s="71"/>
      <c r="G249" s="46">
        <f t="shared" si="43"/>
        <v>0</v>
      </c>
      <c r="H249" s="78">
        <v>0</v>
      </c>
      <c r="I249" s="76">
        <v>0</v>
      </c>
      <c r="J249" s="46">
        <f t="shared" si="44"/>
        <v>0</v>
      </c>
      <c r="K249" s="72"/>
      <c r="L249" s="20">
        <v>50</v>
      </c>
      <c r="M249" s="65">
        <f t="shared" si="45"/>
        <v>0</v>
      </c>
      <c r="N249" s="17" t="s">
        <v>16</v>
      </c>
      <c r="O249" s="18"/>
      <c r="P249" s="23">
        <f t="shared" si="46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+'27'!J250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>
        <v>35</v>
      </c>
      <c r="M250" s="65">
        <f t="shared" si="45"/>
        <v>0</v>
      </c>
      <c r="N250" s="17" t="s">
        <v>16</v>
      </c>
      <c r="O250" s="18"/>
      <c r="P250" s="23">
        <f t="shared" si="46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1427</v>
      </c>
      <c r="D251" s="10" t="s">
        <v>564</v>
      </c>
      <c r="E251" s="64">
        <f>+'27'!J251</f>
        <v>2</v>
      </c>
      <c r="F251" s="71"/>
      <c r="G251" s="46">
        <f t="shared" si="43"/>
        <v>2</v>
      </c>
      <c r="H251" s="78">
        <v>0</v>
      </c>
      <c r="I251" s="76">
        <v>0</v>
      </c>
      <c r="J251" s="46">
        <f t="shared" si="44"/>
        <v>2</v>
      </c>
      <c r="K251" s="72"/>
      <c r="L251" s="20">
        <v>80</v>
      </c>
      <c r="M251" s="65">
        <f t="shared" si="45"/>
        <v>0</v>
      </c>
      <c r="N251" s="17" t="s">
        <v>16</v>
      </c>
      <c r="O251" s="18"/>
      <c r="P251" s="23">
        <f t="shared" si="46"/>
        <v>0</v>
      </c>
      <c r="Q251" s="90"/>
      <c r="R251" s="43">
        <f t="shared" si="36"/>
        <v>0</v>
      </c>
    </row>
    <row r="252" spans="1:18" ht="25.5" x14ac:dyDescent="0.55000000000000004">
      <c r="A252" s="10"/>
      <c r="B252" s="10">
        <v>20059798</v>
      </c>
      <c r="C252" s="19" t="s">
        <v>1434</v>
      </c>
      <c r="D252" s="10" t="s">
        <v>434</v>
      </c>
      <c r="E252" s="64">
        <f>+'27'!J252</f>
        <v>7</v>
      </c>
      <c r="F252" s="71"/>
      <c r="G252" s="46">
        <f t="shared" si="43"/>
        <v>7</v>
      </c>
      <c r="H252" s="78">
        <v>0</v>
      </c>
      <c r="I252" s="76">
        <v>0</v>
      </c>
      <c r="J252" s="46">
        <f t="shared" si="44"/>
        <v>7</v>
      </c>
      <c r="K252" s="72"/>
      <c r="L252" s="20">
        <v>20</v>
      </c>
      <c r="M252" s="65">
        <f t="shared" si="45"/>
        <v>0</v>
      </c>
      <c r="N252" s="17" t="s">
        <v>1430</v>
      </c>
      <c r="O252" s="18"/>
      <c r="P252" s="23">
        <f t="shared" si="46"/>
        <v>0</v>
      </c>
      <c r="Q252" s="90"/>
      <c r="R252" s="43"/>
    </row>
    <row r="253" spans="1:18" ht="25.5" x14ac:dyDescent="0.55000000000000004">
      <c r="A253" s="10"/>
      <c r="B253" s="10">
        <v>1100044</v>
      </c>
      <c r="C253" s="19" t="s">
        <v>1435</v>
      </c>
      <c r="D253" s="10" t="s">
        <v>434</v>
      </c>
      <c r="E253" s="64">
        <f>+'27'!J253</f>
        <v>6</v>
      </c>
      <c r="F253" s="71"/>
      <c r="G253" s="46">
        <f t="shared" si="43"/>
        <v>6</v>
      </c>
      <c r="H253" s="78">
        <v>0</v>
      </c>
      <c r="I253" s="76">
        <v>0</v>
      </c>
      <c r="J253" s="46">
        <f t="shared" si="44"/>
        <v>6</v>
      </c>
      <c r="K253" s="72"/>
      <c r="L253" s="20">
        <v>35</v>
      </c>
      <c r="M253" s="65">
        <f t="shared" si="45"/>
        <v>0</v>
      </c>
      <c r="N253" s="17"/>
      <c r="O253" s="18"/>
      <c r="P253" s="23">
        <f t="shared" si="46"/>
        <v>0</v>
      </c>
      <c r="Q253" s="90"/>
      <c r="R253" s="43"/>
    </row>
    <row r="254" spans="1:18" ht="25.5" x14ac:dyDescent="0.55000000000000004">
      <c r="A254" s="10"/>
      <c r="B254" s="10"/>
      <c r="C254" s="19"/>
      <c r="D254" s="10"/>
      <c r="E254" s="64">
        <f>+'27'!J254</f>
        <v>0</v>
      </c>
      <c r="F254" s="71"/>
      <c r="G254" s="46"/>
      <c r="H254" s="78"/>
      <c r="I254" s="76"/>
      <c r="J254" s="46">
        <f t="shared" si="44"/>
        <v>0</v>
      </c>
      <c r="K254" s="72"/>
      <c r="L254" s="20"/>
      <c r="M254" s="65">
        <f t="shared" si="45"/>
        <v>0</v>
      </c>
      <c r="N254" s="17"/>
      <c r="O254" s="18"/>
      <c r="P254" s="23">
        <f t="shared" si="46"/>
        <v>0</v>
      </c>
      <c r="Q254" s="90"/>
      <c r="R254" s="43"/>
    </row>
    <row r="255" spans="1:18" ht="25.5" x14ac:dyDescent="0.55000000000000004">
      <c r="A255" s="10"/>
      <c r="B255" s="10"/>
      <c r="C255" s="19"/>
      <c r="D255" s="10"/>
      <c r="E255" s="64">
        <f>+'27'!J255</f>
        <v>0</v>
      </c>
      <c r="F255" s="71"/>
      <c r="G255" s="46"/>
      <c r="H255" s="78"/>
      <c r="I255" s="76"/>
      <c r="J255" s="46">
        <f t="shared" si="44"/>
        <v>0</v>
      </c>
      <c r="K255" s="72"/>
      <c r="L255" s="20"/>
      <c r="M255" s="65">
        <f t="shared" si="45"/>
        <v>0</v>
      </c>
      <c r="N255" s="17"/>
      <c r="O255" s="18"/>
      <c r="P255" s="23">
        <f t="shared" si="46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>
        <f>+'27'!J256</f>
        <v>0</v>
      </c>
      <c r="F256" s="71"/>
      <c r="G256" s="46"/>
      <c r="H256" s="78"/>
      <c r="I256" s="76"/>
      <c r="J256" s="46">
        <f t="shared" si="44"/>
        <v>0</v>
      </c>
      <c r="K256" s="72"/>
      <c r="L256" s="20"/>
      <c r="M256" s="65">
        <f t="shared" si="45"/>
        <v>0</v>
      </c>
      <c r="N256" s="17"/>
      <c r="O256" s="18"/>
      <c r="P256" s="23">
        <f t="shared" si="46"/>
        <v>0</v>
      </c>
      <c r="Q256" s="90"/>
      <c r="R256" s="43"/>
    </row>
    <row r="257" spans="1:19" ht="25.5" x14ac:dyDescent="0.55000000000000004">
      <c r="A257" s="10"/>
      <c r="B257" s="10"/>
      <c r="C257" s="19"/>
      <c r="D257" s="10"/>
      <c r="E257" s="64">
        <f>+'27'!J257</f>
        <v>0</v>
      </c>
      <c r="F257" s="71"/>
      <c r="G257" s="46"/>
      <c r="H257" s="78"/>
      <c r="I257" s="76"/>
      <c r="J257" s="46">
        <f t="shared" si="44"/>
        <v>0</v>
      </c>
      <c r="K257" s="72"/>
      <c r="L257" s="20"/>
      <c r="M257" s="65">
        <f t="shared" si="45"/>
        <v>0</v>
      </c>
      <c r="N257" s="17"/>
      <c r="O257" s="18"/>
      <c r="P257" s="23">
        <f t="shared" si="46"/>
        <v>0</v>
      </c>
      <c r="Q257" s="90"/>
      <c r="R257" s="43"/>
    </row>
    <row r="258" spans="1:19" ht="25.5" x14ac:dyDescent="0.55000000000000004">
      <c r="A258" s="10"/>
      <c r="B258" s="10"/>
      <c r="C258" s="19"/>
      <c r="D258" s="10"/>
      <c r="E258" s="64">
        <f>+'27'!J258</f>
        <v>0</v>
      </c>
      <c r="F258" s="71"/>
      <c r="G258" s="46"/>
      <c r="H258" s="78"/>
      <c r="I258" s="76"/>
      <c r="J258" s="46">
        <f t="shared" si="44"/>
        <v>0</v>
      </c>
      <c r="K258" s="72"/>
      <c r="L258" s="20"/>
      <c r="M258" s="65">
        <f t="shared" si="45"/>
        <v>0</v>
      </c>
      <c r="N258" s="17"/>
      <c r="O258" s="18"/>
      <c r="P258" s="23">
        <f t="shared" si="46"/>
        <v>0</v>
      </c>
      <c r="Q258" s="90"/>
      <c r="R258" s="43"/>
    </row>
    <row r="259" spans="1:19" ht="24" customHeight="1" x14ac:dyDescent="0.55000000000000004">
      <c r="A259" s="10"/>
      <c r="B259" s="10"/>
      <c r="C259" s="19"/>
      <c r="D259" s="10"/>
      <c r="E259" s="64"/>
      <c r="F259" s="71"/>
      <c r="G259" s="46">
        <f t="shared" si="41"/>
        <v>0</v>
      </c>
      <c r="H259" s="78">
        <v>0</v>
      </c>
      <c r="I259" s="76">
        <v>0</v>
      </c>
      <c r="J259" s="46">
        <f t="shared" si="44"/>
        <v>0</v>
      </c>
      <c r="K259" s="72"/>
      <c r="L259" s="20"/>
      <c r="M259" s="65">
        <f t="shared" si="45"/>
        <v>0</v>
      </c>
      <c r="N259" s="17" t="s">
        <v>16</v>
      </c>
      <c r="O259" s="18"/>
      <c r="P259" s="23">
        <f t="shared" si="46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ref="G260" si="51">E260+F260</f>
        <v>0</v>
      </c>
      <c r="H260" s="78">
        <v>0</v>
      </c>
      <c r="I260" s="76">
        <v>0</v>
      </c>
      <c r="J260" s="46">
        <f t="shared" ref="J260" si="52">+G260-H260-K260-I260</f>
        <v>0</v>
      </c>
      <c r="K260" s="72"/>
      <c r="L260" s="20"/>
      <c r="M260" s="65">
        <f t="shared" ref="M260" si="53">+L260*K260</f>
        <v>0</v>
      </c>
      <c r="N260" s="17" t="s">
        <v>16</v>
      </c>
      <c r="O260" s="18"/>
      <c r="P260" s="23">
        <f t="shared" si="46"/>
        <v>0</v>
      </c>
      <c r="Q260" s="90"/>
      <c r="R260" s="43">
        <f t="shared" ref="R260" si="54">+K260*Q260</f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41"/>
        <v>0</v>
      </c>
      <c r="H261" s="78">
        <v>0</v>
      </c>
      <c r="I261" s="76">
        <v>0</v>
      </c>
      <c r="J261" s="46">
        <f t="shared" si="42"/>
        <v>0</v>
      </c>
      <c r="K261" s="72"/>
      <c r="L261" s="20"/>
      <c r="M261" s="65">
        <f t="shared" si="35"/>
        <v>0</v>
      </c>
      <c r="N261" s="17" t="s">
        <v>16</v>
      </c>
      <c r="O261" s="18"/>
      <c r="P261" s="23">
        <f t="shared" si="37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>
        <f t="shared" si="41"/>
        <v>0</v>
      </c>
      <c r="H262" s="78">
        <v>0</v>
      </c>
      <c r="I262" s="76">
        <v>0</v>
      </c>
      <c r="J262" s="46">
        <f t="shared" si="42"/>
        <v>0</v>
      </c>
      <c r="K262" s="72"/>
      <c r="L262" s="20"/>
      <c r="M262" s="65">
        <f t="shared" si="35"/>
        <v>0</v>
      </c>
      <c r="N262" s="17" t="s">
        <v>16</v>
      </c>
      <c r="O262" s="18"/>
      <c r="P262" s="23">
        <f t="shared" si="37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>
        <f t="shared" si="41"/>
        <v>0</v>
      </c>
      <c r="H263" s="78">
        <v>0</v>
      </c>
      <c r="I263" s="76">
        <v>0</v>
      </c>
      <c r="J263" s="46">
        <f t="shared" si="42"/>
        <v>0</v>
      </c>
      <c r="K263" s="72"/>
      <c r="L263" s="20"/>
      <c r="M263" s="65">
        <f t="shared" si="35"/>
        <v>0</v>
      </c>
      <c r="N263" s="17" t="s">
        <v>16</v>
      </c>
      <c r="O263" s="18"/>
      <c r="P263" s="23">
        <f t="shared" si="37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ref="G264" si="55">E264+F264</f>
        <v>0</v>
      </c>
      <c r="H264" s="78">
        <v>0</v>
      </c>
      <c r="I264" s="76">
        <v>0</v>
      </c>
      <c r="J264" s="46">
        <f t="shared" ref="J264" si="56">+G264-H264-K264-I264</f>
        <v>0</v>
      </c>
      <c r="K264" s="72"/>
      <c r="L264" s="20"/>
      <c r="M264" s="65">
        <f t="shared" ref="M264" si="57">+L264*K264</f>
        <v>0</v>
      </c>
      <c r="N264" s="17" t="s">
        <v>16</v>
      </c>
      <c r="O264" s="18"/>
      <c r="P264" s="23">
        <f t="shared" ref="P264" si="58">SUM(M264-O264)</f>
        <v>0</v>
      </c>
      <c r="Q264" s="90"/>
      <c r="R264" s="43">
        <f t="shared" ref="R264" si="59">+K264*Q264</f>
        <v>0</v>
      </c>
    </row>
    <row r="265" spans="1:19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9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23"/>
      <c r="Q266" s="90"/>
      <c r="R266" s="43"/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41"/>
        <v>0</v>
      </c>
      <c r="H267" s="78">
        <v>0</v>
      </c>
      <c r="I267" s="76">
        <v>0</v>
      </c>
      <c r="J267" s="46">
        <f t="shared" si="42"/>
        <v>0</v>
      </c>
      <c r="K267" s="72"/>
      <c r="L267" s="20"/>
      <c r="M267" s="65">
        <f t="shared" si="35"/>
        <v>0</v>
      </c>
      <c r="N267" s="17" t="s">
        <v>16</v>
      </c>
      <c r="O267" s="18"/>
      <c r="P267" s="23">
        <f t="shared" si="37"/>
        <v>0</v>
      </c>
      <c r="Q267" s="90"/>
      <c r="R267" s="43">
        <f t="shared" si="36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60">E268+F268</f>
        <v>0</v>
      </c>
      <c r="H268" s="78">
        <v>0</v>
      </c>
      <c r="I268" s="76">
        <v>0</v>
      </c>
      <c r="J268" s="46">
        <f t="shared" ref="J268" si="61">+G268-H268-K268-I268</f>
        <v>0</v>
      </c>
      <c r="K268" s="72"/>
      <c r="L268" s="20"/>
      <c r="M268" s="65">
        <f t="shared" ref="M268" si="62">+L268*K268</f>
        <v>0</v>
      </c>
      <c r="N268" s="17" t="s">
        <v>16</v>
      </c>
      <c r="O268" s="18"/>
      <c r="P268" s="23">
        <f t="shared" ref="P268" si="63">SUM(M268-O268)</f>
        <v>0</v>
      </c>
      <c r="Q268" s="90"/>
      <c r="R268" s="43">
        <f t="shared" ref="R268" si="64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R269" s="75">
        <f>SUM(R5:R268)</f>
        <v>1884.06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06" t="s">
        <v>212</v>
      </c>
      <c r="L270" s="107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4640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14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2070</v>
      </c>
    </row>
    <row r="277" spans="1:14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2570</v>
      </c>
    </row>
    <row r="278" spans="1:14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2570</v>
      </c>
    </row>
    <row r="279" spans="1:14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</row>
    <row r="280" spans="1:14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</row>
    <row r="281" spans="1:14" x14ac:dyDescent="0.5">
      <c r="J281" s="2"/>
      <c r="L281" s="2"/>
    </row>
    <row r="282" spans="1:14" ht="25.5" x14ac:dyDescent="0.55000000000000004">
      <c r="J282" s="2"/>
      <c r="L282" s="73" t="s">
        <v>272</v>
      </c>
      <c r="M282" s="2" t="s">
        <v>307</v>
      </c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55"/>
  <sheetViews>
    <sheetView zoomScale="80" zoomScaleNormal="80" workbookViewId="0">
      <pane xSplit="10" ySplit="4" topLeftCell="K5" activePane="bottomRight" state="frozen"/>
      <selection activeCell="J258" sqref="J258"/>
      <selection pane="topRight" activeCell="J258" sqref="J258"/>
      <selection pane="bottomLeft" activeCell="J258" sqref="J258"/>
      <selection pane="bottomRight" activeCell="P285" sqref="P28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13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0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43</v>
      </c>
      <c r="F6" s="71"/>
      <c r="G6" s="46">
        <f t="shared" si="0"/>
        <v>43</v>
      </c>
      <c r="H6" s="78">
        <v>0</v>
      </c>
      <c r="I6" s="76">
        <v>0</v>
      </c>
      <c r="J6" s="46">
        <f t="shared" si="1"/>
        <v>43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40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>SUM(M30-O30)</f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14</v>
      </c>
      <c r="F31" s="71"/>
      <c r="G31" s="46">
        <f t="shared" si="5"/>
        <v>14</v>
      </c>
      <c r="H31" s="78">
        <v>0</v>
      </c>
      <c r="I31" s="76">
        <v>0</v>
      </c>
      <c r="J31" s="46">
        <f t="shared" si="6"/>
        <v>14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ref="P41:P80" si="7">SUM(M41-O41)</f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7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7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7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7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7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7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10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0">
        <f t="shared" si="7"/>
        <v>100</v>
      </c>
      <c r="Q48" s="119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7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7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7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7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7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0">
        <f t="shared" si="7"/>
        <v>100</v>
      </c>
      <c r="Q53" s="119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7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7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44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9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9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+'28'!J99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9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9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9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9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27</v>
      </c>
      <c r="F112" s="71"/>
      <c r="G112" s="46">
        <f t="shared" si="21"/>
        <v>27</v>
      </c>
      <c r="H112" s="78">
        <v>0</v>
      </c>
      <c r="I112" s="76">
        <v>0</v>
      </c>
      <c r="J112" s="46">
        <f t="shared" si="22"/>
        <v>24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0">
        <f t="shared" si="9"/>
        <v>300</v>
      </c>
      <c r="Q112" s="119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3</v>
      </c>
      <c r="F113" s="71"/>
      <c r="G113" s="46">
        <f t="shared" si="21"/>
        <v>3</v>
      </c>
      <c r="H113" s="78">
        <v>0</v>
      </c>
      <c r="I113" s="76">
        <v>0</v>
      </c>
      <c r="J113" s="46">
        <f t="shared" si="22"/>
        <v>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119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5</v>
      </c>
      <c r="F115" s="71"/>
      <c r="G115" s="46">
        <f t="shared" si="21"/>
        <v>5</v>
      </c>
      <c r="H115" s="78">
        <v>0</v>
      </c>
      <c r="I115" s="76">
        <v>0</v>
      </c>
      <c r="J115" s="46">
        <f t="shared" si="22"/>
        <v>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-1</v>
      </c>
      <c r="F116" s="71">
        <v>1</v>
      </c>
      <c r="G116" s="46">
        <f t="shared" si="21"/>
        <v>0</v>
      </c>
      <c r="H116" s="78">
        <v>0</v>
      </c>
      <c r="I116" s="76">
        <v>0</v>
      </c>
      <c r="J116" s="46">
        <f t="shared" si="22"/>
        <v>-1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>
        <v>50</v>
      </c>
      <c r="P116" s="120">
        <f t="shared" si="9"/>
        <v>50</v>
      </c>
      <c r="Q116" s="90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0</v>
      </c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16</v>
      </c>
      <c r="F125" s="71"/>
      <c r="G125" s="46">
        <f t="shared" si="21"/>
        <v>16</v>
      </c>
      <c r="H125" s="78">
        <v>0</v>
      </c>
      <c r="I125" s="76">
        <v>0</v>
      </c>
      <c r="J125" s="46">
        <f t="shared" si="22"/>
        <v>16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10</v>
      </c>
      <c r="F126" s="71"/>
      <c r="G126" s="46">
        <f t="shared" si="21"/>
        <v>10</v>
      </c>
      <c r="H126" s="78">
        <v>0</v>
      </c>
      <c r="I126" s="76">
        <v>0</v>
      </c>
      <c r="J126" s="46">
        <f t="shared" si="22"/>
        <v>10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12</v>
      </c>
      <c r="F127" s="71"/>
      <c r="G127" s="46">
        <f t="shared" si="21"/>
        <v>12</v>
      </c>
      <c r="H127" s="78">
        <v>0</v>
      </c>
      <c r="I127" s="76">
        <v>0</v>
      </c>
      <c r="J127" s="46">
        <f t="shared" si="22"/>
        <v>12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8</v>
      </c>
      <c r="F128" s="71"/>
      <c r="G128" s="46">
        <f t="shared" si="21"/>
        <v>8</v>
      </c>
      <c r="H128" s="78">
        <v>0</v>
      </c>
      <c r="I128" s="76">
        <v>0</v>
      </c>
      <c r="J128" s="46">
        <f t="shared" si="22"/>
        <v>8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5</v>
      </c>
      <c r="F131" s="71"/>
      <c r="G131" s="46">
        <f t="shared" si="21"/>
        <v>5</v>
      </c>
      <c r="H131" s="78">
        <v>0</v>
      </c>
      <c r="I131" s="76">
        <v>0</v>
      </c>
      <c r="J131" s="46">
        <f t="shared" si="22"/>
        <v>5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0</v>
      </c>
      <c r="F133" s="71"/>
      <c r="G133" s="46">
        <f t="shared" si="21"/>
        <v>0</v>
      </c>
      <c r="H133" s="78">
        <v>0</v>
      </c>
      <c r="I133" s="76">
        <v>0</v>
      </c>
      <c r="J133" s="46">
        <f t="shared" si="22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9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ref="P145:P208" si="27">SUM(M145-O145)</f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19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7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7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10</v>
      </c>
      <c r="F180" s="71"/>
      <c r="G180" s="46">
        <f t="shared" si="28"/>
        <v>10</v>
      </c>
      <c r="H180" s="78">
        <v>0</v>
      </c>
      <c r="I180" s="76">
        <v>0</v>
      </c>
      <c r="J180" s="46">
        <f t="shared" si="29"/>
        <v>7</v>
      </c>
      <c r="K180" s="72">
        <v>3</v>
      </c>
      <c r="L180" s="20">
        <v>35</v>
      </c>
      <c r="M180" s="65">
        <f t="shared" si="32"/>
        <v>105</v>
      </c>
      <c r="N180" s="17" t="s">
        <v>16</v>
      </c>
      <c r="O180" s="18"/>
      <c r="P180" s="120">
        <f t="shared" si="27"/>
        <v>105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9</v>
      </c>
      <c r="F193" s="71"/>
      <c r="G193" s="46">
        <f t="shared" si="28"/>
        <v>9</v>
      </c>
      <c r="H193" s="78">
        <v>0</v>
      </c>
      <c r="I193" s="76">
        <v>0</v>
      </c>
      <c r="J193" s="46">
        <f t="shared" si="29"/>
        <v>8</v>
      </c>
      <c r="K193" s="72">
        <v>1</v>
      </c>
      <c r="L193" s="20">
        <v>60</v>
      </c>
      <c r="M193" s="65">
        <f t="shared" si="32"/>
        <v>60</v>
      </c>
      <c r="N193" s="17" t="s">
        <v>16</v>
      </c>
      <c r="O193" s="18"/>
      <c r="P193" s="120">
        <f t="shared" si="27"/>
        <v>60</v>
      </c>
      <c r="Q193" s="90">
        <v>38</v>
      </c>
      <c r="R193" s="43">
        <f t="shared" si="33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8</v>
      </c>
      <c r="F194" s="71"/>
      <c r="G194" s="46">
        <f t="shared" si="28"/>
        <v>8</v>
      </c>
      <c r="H194" s="78">
        <v>0</v>
      </c>
      <c r="I194" s="76">
        <v>0</v>
      </c>
      <c r="J194" s="46">
        <f t="shared" si="29"/>
        <v>8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7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7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130</v>
      </c>
      <c r="F205" s="71"/>
      <c r="G205" s="46">
        <f t="shared" si="28"/>
        <v>130</v>
      </c>
      <c r="H205" s="78">
        <v>0</v>
      </c>
      <c r="I205" s="76">
        <v>0</v>
      </c>
      <c r="J205" s="46">
        <f t="shared" si="29"/>
        <v>127</v>
      </c>
      <c r="K205" s="72">
        <v>3</v>
      </c>
      <c r="L205" s="20">
        <v>55</v>
      </c>
      <c r="M205" s="65">
        <f t="shared" si="32"/>
        <v>165</v>
      </c>
      <c r="N205" s="17" t="s">
        <v>16</v>
      </c>
      <c r="O205" s="18"/>
      <c r="P205" s="120">
        <f t="shared" si="27"/>
        <v>165</v>
      </c>
      <c r="Q205" s="90">
        <v>40</v>
      </c>
      <c r="R205" s="43">
        <f t="shared" si="33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27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7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10</v>
      </c>
      <c r="F208" s="71"/>
      <c r="G208" s="46">
        <f t="shared" si="28"/>
        <v>10</v>
      </c>
      <c r="H208" s="78">
        <v>0</v>
      </c>
      <c r="I208" s="76">
        <v>0</v>
      </c>
      <c r="J208" s="46">
        <f t="shared" si="29"/>
        <v>10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27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5</v>
      </c>
      <c r="F209" s="71"/>
      <c r="G209" s="46">
        <f t="shared" si="28"/>
        <v>5</v>
      </c>
      <c r="H209" s="78">
        <v>0</v>
      </c>
      <c r="I209" s="76">
        <v>0</v>
      </c>
      <c r="J209" s="46">
        <f t="shared" si="29"/>
        <v>5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ref="P209:P268" si="37">SUM(M209-O209)</f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67" si="38">E231+F231</f>
        <v>0</v>
      </c>
      <c r="H231" s="78">
        <v>0</v>
      </c>
      <c r="I231" s="76">
        <v>0</v>
      </c>
      <c r="J231" s="46">
        <f t="shared" ref="J231:J267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53" si="40">E235+F235</f>
        <v>0</v>
      </c>
      <c r="H235" s="78">
        <v>0</v>
      </c>
      <c r="I235" s="76">
        <v>0</v>
      </c>
      <c r="J235" s="46">
        <f t="shared" ref="J235:J25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+'28'!J243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+'28'!J244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+'28'!J245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+'28'!J246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+'28'!J247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+'28'!J248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1427</v>
      </c>
      <c r="D251" s="10" t="s">
        <v>564</v>
      </c>
      <c r="E251" s="64">
        <f>+'28'!J251</f>
        <v>2</v>
      </c>
      <c r="F251" s="71"/>
      <c r="G251" s="46">
        <f t="shared" si="40"/>
        <v>2</v>
      </c>
      <c r="H251" s="78">
        <v>0</v>
      </c>
      <c r="I251" s="76">
        <v>0</v>
      </c>
      <c r="J251" s="46">
        <f t="shared" si="41"/>
        <v>2</v>
      </c>
      <c r="K251" s="72"/>
      <c r="L251" s="20">
        <v>80</v>
      </c>
      <c r="M251" s="65">
        <f t="shared" si="32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3"/>
        <v>0</v>
      </c>
    </row>
    <row r="252" spans="1:18" ht="25.5" x14ac:dyDescent="0.55000000000000004">
      <c r="A252" s="10"/>
      <c r="B252" s="10">
        <v>20059798</v>
      </c>
      <c r="C252" s="19" t="s">
        <v>1434</v>
      </c>
      <c r="D252" s="10" t="s">
        <v>434</v>
      </c>
      <c r="E252" s="64">
        <f>+'28'!J252</f>
        <v>7</v>
      </c>
      <c r="F252" s="71"/>
      <c r="G252" s="46">
        <f t="shared" si="40"/>
        <v>7</v>
      </c>
      <c r="H252" s="78">
        <v>0</v>
      </c>
      <c r="I252" s="76">
        <v>0</v>
      </c>
      <c r="J252" s="46">
        <f t="shared" si="41"/>
        <v>7</v>
      </c>
      <c r="K252" s="72"/>
      <c r="L252" s="20">
        <v>20</v>
      </c>
      <c r="M252" s="65">
        <f t="shared" si="32"/>
        <v>0</v>
      </c>
      <c r="N252" s="17" t="s">
        <v>16</v>
      </c>
      <c r="O252" s="18"/>
      <c r="P252" s="23">
        <f t="shared" si="37"/>
        <v>0</v>
      </c>
      <c r="Q252" s="90"/>
      <c r="R252" s="43"/>
    </row>
    <row r="253" spans="1:18" ht="25.5" x14ac:dyDescent="0.55000000000000004">
      <c r="A253" s="10"/>
      <c r="B253" s="10">
        <v>1100044</v>
      </c>
      <c r="C253" s="19" t="s">
        <v>1435</v>
      </c>
      <c r="D253" s="10" t="s">
        <v>434</v>
      </c>
      <c r="E253" s="64">
        <f>+'28'!J253</f>
        <v>6</v>
      </c>
      <c r="F253" s="71"/>
      <c r="G253" s="46">
        <f t="shared" si="40"/>
        <v>6</v>
      </c>
      <c r="H253" s="78">
        <v>0</v>
      </c>
      <c r="I253" s="76">
        <v>0</v>
      </c>
      <c r="J253" s="46">
        <f t="shared" si="41"/>
        <v>5</v>
      </c>
      <c r="K253" s="72">
        <v>1</v>
      </c>
      <c r="L253" s="20">
        <v>35</v>
      </c>
      <c r="M253" s="65">
        <f t="shared" si="32"/>
        <v>35</v>
      </c>
      <c r="N253" s="17" t="s">
        <v>16</v>
      </c>
      <c r="O253" s="18"/>
      <c r="P253" s="120">
        <f t="shared" si="37"/>
        <v>35</v>
      </c>
      <c r="Q253" s="90"/>
      <c r="R253" s="43"/>
    </row>
    <row r="254" spans="1:18" ht="25.5" x14ac:dyDescent="0.55000000000000004">
      <c r="A254" s="10"/>
      <c r="B254" s="10"/>
      <c r="C254" s="19"/>
      <c r="D254" s="10"/>
      <c r="E254" s="64">
        <f>+'28'!J254</f>
        <v>0</v>
      </c>
      <c r="F254" s="71"/>
      <c r="G254" s="46"/>
      <c r="H254" s="78"/>
      <c r="I254" s="76"/>
      <c r="J254" s="46">
        <f t="shared" si="41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7"/>
        <v>0</v>
      </c>
      <c r="Q254" s="90"/>
      <c r="R254" s="43"/>
    </row>
    <row r="255" spans="1:18" ht="25.5" x14ac:dyDescent="0.55000000000000004">
      <c r="A255" s="10"/>
      <c r="B255" s="10"/>
      <c r="C255" s="19"/>
      <c r="D255" s="10"/>
      <c r="E255" s="64">
        <f>+'28'!J255</f>
        <v>0</v>
      </c>
      <c r="F255" s="71"/>
      <c r="G255" s="46"/>
      <c r="H255" s="78"/>
      <c r="I255" s="76"/>
      <c r="J255" s="46">
        <f t="shared" si="41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7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>
        <f>+'28'!J256</f>
        <v>0</v>
      </c>
      <c r="F256" s="71"/>
      <c r="G256" s="46"/>
      <c r="H256" s="78"/>
      <c r="I256" s="76"/>
      <c r="J256" s="46">
        <f t="shared" si="41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7"/>
        <v>0</v>
      </c>
      <c r="Q256" s="90"/>
      <c r="R256" s="43"/>
    </row>
    <row r="257" spans="1:19" ht="25.5" x14ac:dyDescent="0.55000000000000004">
      <c r="A257" s="10"/>
      <c r="B257" s="10"/>
      <c r="C257" s="19"/>
      <c r="D257" s="10"/>
      <c r="E257" s="64">
        <f>+'28'!J257</f>
        <v>0</v>
      </c>
      <c r="F257" s="71"/>
      <c r="G257" s="46"/>
      <c r="H257" s="78"/>
      <c r="I257" s="76"/>
      <c r="J257" s="46">
        <f t="shared" si="41"/>
        <v>0</v>
      </c>
      <c r="K257" s="72"/>
      <c r="L257" s="20"/>
      <c r="M257" s="65">
        <f t="shared" si="32"/>
        <v>0</v>
      </c>
      <c r="N257" s="17"/>
      <c r="O257" s="18"/>
      <c r="P257" s="23">
        <f t="shared" si="37"/>
        <v>0</v>
      </c>
      <c r="Q257" s="90"/>
      <c r="R257" s="43"/>
    </row>
    <row r="258" spans="1:19" ht="25.5" x14ac:dyDescent="0.55000000000000004">
      <c r="A258" s="10"/>
      <c r="B258" s="10"/>
      <c r="C258" s="19"/>
      <c r="D258" s="10"/>
      <c r="E258" s="64">
        <f>+'28'!J258</f>
        <v>0</v>
      </c>
      <c r="F258" s="71"/>
      <c r="G258" s="46"/>
      <c r="H258" s="78"/>
      <c r="I258" s="76"/>
      <c r="J258" s="46">
        <f t="shared" si="41"/>
        <v>0</v>
      </c>
      <c r="K258" s="72"/>
      <c r="L258" s="20"/>
      <c r="M258" s="65">
        <f t="shared" si="32"/>
        <v>0</v>
      </c>
      <c r="N258" s="17"/>
      <c r="O258" s="18"/>
      <c r="P258" s="23">
        <f t="shared" si="37"/>
        <v>0</v>
      </c>
      <c r="Q258" s="90"/>
      <c r="R258" s="43"/>
    </row>
    <row r="259" spans="1:19" ht="24" customHeight="1" x14ac:dyDescent="0.55000000000000004">
      <c r="A259" s="10"/>
      <c r="B259" s="10"/>
      <c r="C259" s="19"/>
      <c r="D259" s="10"/>
      <c r="E259" s="64"/>
      <c r="F259" s="71"/>
      <c r="G259" s="46">
        <f t="shared" si="38"/>
        <v>0</v>
      </c>
      <c r="H259" s="78">
        <v>0</v>
      </c>
      <c r="I259" s="76">
        <v>0</v>
      </c>
      <c r="J259" s="46">
        <f t="shared" si="39"/>
        <v>0</v>
      </c>
      <c r="K259" s="72"/>
      <c r="L259" s="20"/>
      <c r="M259" s="65">
        <f t="shared" si="32"/>
        <v>0</v>
      </c>
      <c r="N259" s="17" t="s">
        <v>16</v>
      </c>
      <c r="O259" s="18"/>
      <c r="P259" s="23">
        <f t="shared" si="37"/>
        <v>0</v>
      </c>
      <c r="Q259" s="90"/>
      <c r="R259" s="43">
        <f t="shared" si="33"/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ref="G260" si="46">E260+F260</f>
        <v>0</v>
      </c>
      <c r="H260" s="78">
        <v>0</v>
      </c>
      <c r="I260" s="76">
        <v>0</v>
      </c>
      <c r="J260" s="46">
        <f t="shared" ref="J260" si="47">+G260-H260-K260-I260</f>
        <v>0</v>
      </c>
      <c r="K260" s="72"/>
      <c r="L260" s="20"/>
      <c r="M260" s="65">
        <f t="shared" ref="M260" si="48">+L260*K260</f>
        <v>0</v>
      </c>
      <c r="N260" s="17" t="s">
        <v>16</v>
      </c>
      <c r="O260" s="18"/>
      <c r="P260" s="23">
        <f t="shared" si="37"/>
        <v>0</v>
      </c>
      <c r="Q260" s="90"/>
      <c r="R260" s="43">
        <f t="shared" ref="R260" si="49">+K260*Q260</f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38"/>
        <v>0</v>
      </c>
      <c r="H261" s="78">
        <v>0</v>
      </c>
      <c r="I261" s="76">
        <v>0</v>
      </c>
      <c r="J261" s="46">
        <f t="shared" si="39"/>
        <v>0</v>
      </c>
      <c r="K261" s="72"/>
      <c r="L261" s="20"/>
      <c r="M261" s="65">
        <f t="shared" si="32"/>
        <v>0</v>
      </c>
      <c r="N261" s="17" t="s">
        <v>16</v>
      </c>
      <c r="O261" s="18"/>
      <c r="P261" s="23">
        <f t="shared" si="37"/>
        <v>0</v>
      </c>
      <c r="Q261" s="90"/>
      <c r="R261" s="43">
        <f t="shared" si="33"/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>
        <f t="shared" si="38"/>
        <v>0</v>
      </c>
      <c r="H262" s="78">
        <v>0</v>
      </c>
      <c r="I262" s="76">
        <v>0</v>
      </c>
      <c r="J262" s="46">
        <f t="shared" si="39"/>
        <v>0</v>
      </c>
      <c r="K262" s="72"/>
      <c r="L262" s="20"/>
      <c r="M262" s="65">
        <f t="shared" si="32"/>
        <v>0</v>
      </c>
      <c r="N262" s="17" t="s">
        <v>16</v>
      </c>
      <c r="O262" s="18"/>
      <c r="P262" s="23">
        <f t="shared" si="37"/>
        <v>0</v>
      </c>
      <c r="Q262" s="90"/>
      <c r="R262" s="43">
        <f t="shared" si="33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>
        <f t="shared" si="38"/>
        <v>0</v>
      </c>
      <c r="H263" s="78">
        <v>0</v>
      </c>
      <c r="I263" s="76">
        <v>0</v>
      </c>
      <c r="J263" s="46">
        <f t="shared" si="39"/>
        <v>0</v>
      </c>
      <c r="K263" s="72"/>
      <c r="L263" s="20"/>
      <c r="M263" s="65">
        <f t="shared" si="32"/>
        <v>0</v>
      </c>
      <c r="N263" s="17" t="s">
        <v>16</v>
      </c>
      <c r="O263" s="18"/>
      <c r="P263" s="23">
        <f t="shared" si="37"/>
        <v>0</v>
      </c>
      <c r="Q263" s="90"/>
      <c r="R263" s="43">
        <f t="shared" si="33"/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9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ref="G266" si="50">E266+F266</f>
        <v>0</v>
      </c>
      <c r="H266" s="78">
        <v>0</v>
      </c>
      <c r="I266" s="76">
        <v>0</v>
      </c>
      <c r="J266" s="46">
        <f t="shared" ref="J266" si="51">+G266-H266-K266-I266</f>
        <v>0</v>
      </c>
      <c r="K266" s="72"/>
      <c r="L266" s="20"/>
      <c r="M266" s="65">
        <f t="shared" ref="M266" si="52">+L266*K266</f>
        <v>0</v>
      </c>
      <c r="N266" s="17" t="s">
        <v>16</v>
      </c>
      <c r="O266" s="18"/>
      <c r="P266" s="23">
        <f t="shared" si="37"/>
        <v>0</v>
      </c>
      <c r="Q266" s="90"/>
      <c r="R266" s="43">
        <f t="shared" ref="R266" si="53">+K266*Q266</f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38"/>
        <v>0</v>
      </c>
      <c r="H267" s="78">
        <v>0</v>
      </c>
      <c r="I267" s="76">
        <v>0</v>
      </c>
      <c r="J267" s="46">
        <f t="shared" si="39"/>
        <v>0</v>
      </c>
      <c r="K267" s="72"/>
      <c r="L267" s="20"/>
      <c r="M267" s="65">
        <f t="shared" si="32"/>
        <v>0</v>
      </c>
      <c r="N267" s="17" t="s">
        <v>16</v>
      </c>
      <c r="O267" s="18"/>
      <c r="P267" s="23">
        <f t="shared" si="37"/>
        <v>0</v>
      </c>
      <c r="Q267" s="90"/>
      <c r="R267" s="43">
        <f t="shared" si="33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54">E268+F268</f>
        <v>0</v>
      </c>
      <c r="H268" s="78">
        <v>0</v>
      </c>
      <c r="I268" s="76">
        <v>0</v>
      </c>
      <c r="J268" s="46">
        <f t="shared" ref="J268" si="55">+G268-H268-K268-I268</f>
        <v>0</v>
      </c>
      <c r="K268" s="72"/>
      <c r="L268" s="20"/>
      <c r="M268" s="65">
        <f t="shared" ref="M268" si="56">+L268*K268</f>
        <v>0</v>
      </c>
      <c r="N268" s="17" t="s">
        <v>16</v>
      </c>
      <c r="O268" s="18"/>
      <c r="P268" s="23">
        <f t="shared" si="37"/>
        <v>0</v>
      </c>
      <c r="Q268" s="90"/>
      <c r="R268" s="43">
        <f t="shared" ref="R268" si="57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R269" s="75">
        <f>SUM(R5:R268)</f>
        <v>362.13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06" t="s">
        <v>212</v>
      </c>
      <c r="L270" s="107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1015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14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50</v>
      </c>
    </row>
    <row r="277" spans="1:14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965</v>
      </c>
    </row>
    <row r="278" spans="1:14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965</v>
      </c>
    </row>
    <row r="279" spans="1:14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</row>
    <row r="280" spans="1:14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</row>
    <row r="281" spans="1:14" x14ac:dyDescent="0.5">
      <c r="J281" s="2"/>
      <c r="L281" s="2"/>
    </row>
    <row r="282" spans="1:14" ht="25.5" x14ac:dyDescent="0.55000000000000004">
      <c r="J282" s="2"/>
      <c r="L282" s="73" t="s">
        <v>272</v>
      </c>
      <c r="M282" s="2" t="s">
        <v>307</v>
      </c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54"/>
  <sheetViews>
    <sheetView zoomScale="80" zoomScaleNormal="80" workbookViewId="0">
      <pane xSplit="10" ySplit="4" topLeftCell="K5" activePane="bottomRight" state="frozen"/>
      <selection activeCell="J258" sqref="J258"/>
      <selection pane="topRight" activeCell="J258" sqref="J258"/>
      <selection pane="bottomLeft" activeCell="J258" sqref="J258"/>
      <selection pane="bottomRight" activeCell="L14" sqref="L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43</v>
      </c>
      <c r="F6" s="71"/>
      <c r="G6" s="46">
        <f t="shared" si="0"/>
        <v>43</v>
      </c>
      <c r="H6" s="78">
        <v>0</v>
      </c>
      <c r="I6" s="76">
        <v>0</v>
      </c>
      <c r="J6" s="46">
        <f t="shared" si="1"/>
        <v>41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0">
        <f t="shared" ref="P6:P58" si="3">SUM(M6-O6)</f>
        <v>200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14</v>
      </c>
      <c r="F31" s="71"/>
      <c r="G31" s="46">
        <f t="shared" si="5"/>
        <v>14</v>
      </c>
      <c r="H31" s="78">
        <v>0</v>
      </c>
      <c r="I31" s="76">
        <v>0</v>
      </c>
      <c r="J31" s="46">
        <f t="shared" si="6"/>
        <v>12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0">
        <f t="shared" si="3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0">
        <f t="shared" si="3"/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ref="P59:P81" si="7">SUM(M59-O59)</f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ref="P82:P90" si="10"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10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10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10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0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0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ref="P91:P145" si="21">SUM(M91-O91)</f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21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21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2">E94+F94</f>
        <v>0</v>
      </c>
      <c r="H94" s="78">
        <v>0</v>
      </c>
      <c r="I94" s="76">
        <v>0</v>
      </c>
      <c r="J94" s="46">
        <f t="shared" ref="J94:J161" si="23">+G94-H94-K94-I94</f>
        <v>0</v>
      </c>
      <c r="K94" s="72"/>
      <c r="L94" s="21"/>
      <c r="M94" s="65"/>
      <c r="N94" s="17" t="s">
        <v>16</v>
      </c>
      <c r="O94" s="18"/>
      <c r="P94" s="23">
        <f t="shared" si="21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2"/>
        <v>0</v>
      </c>
      <c r="H95" s="78">
        <v>0</v>
      </c>
      <c r="I95" s="76">
        <v>0</v>
      </c>
      <c r="J95" s="46">
        <f t="shared" si="23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21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2"/>
        <v>0</v>
      </c>
      <c r="H96" s="78">
        <v>0</v>
      </c>
      <c r="I96" s="76">
        <v>0</v>
      </c>
      <c r="J96" s="46">
        <f t="shared" si="23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1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2"/>
        <v>0</v>
      </c>
      <c r="H97" s="78">
        <v>0</v>
      </c>
      <c r="I97" s="76">
        <v>0</v>
      </c>
      <c r="J97" s="46">
        <f t="shared" si="23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1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2"/>
        <v>0</v>
      </c>
      <c r="H98" s="78">
        <v>0</v>
      </c>
      <c r="I98" s="76">
        <v>0</v>
      </c>
      <c r="J98" s="46">
        <f t="shared" si="23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1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+'29'!J99</f>
        <v>0</v>
      </c>
      <c r="F99" s="71"/>
      <c r="G99" s="46">
        <f t="shared" si="22"/>
        <v>0</v>
      </c>
      <c r="H99" s="78">
        <v>0</v>
      </c>
      <c r="I99" s="76">
        <v>0</v>
      </c>
      <c r="J99" s="46">
        <f t="shared" si="23"/>
        <v>0</v>
      </c>
      <c r="K99" s="72"/>
      <c r="L99" s="20">
        <v>35</v>
      </c>
      <c r="M99" s="65">
        <f t="shared" ref="M99:M105" si="24">+L99*K99</f>
        <v>0</v>
      </c>
      <c r="N99" s="17" t="s">
        <v>16</v>
      </c>
      <c r="O99" s="18"/>
      <c r="P99" s="23">
        <f t="shared" si="21"/>
        <v>0</v>
      </c>
      <c r="Q99" s="118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2"/>
        <v>0</v>
      </c>
      <c r="H100" s="78">
        <v>0</v>
      </c>
      <c r="I100" s="76">
        <v>0</v>
      </c>
      <c r="J100" s="46">
        <f t="shared" si="23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21"/>
        <v>0</v>
      </c>
      <c r="Q100" s="118"/>
      <c r="R100" s="43">
        <f t="shared" si="25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2"/>
        <v>0</v>
      </c>
      <c r="H101" s="78">
        <v>0</v>
      </c>
      <c r="I101" s="76">
        <v>0</v>
      </c>
      <c r="J101" s="46">
        <f t="shared" si="23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21"/>
        <v>0</v>
      </c>
      <c r="Q101" s="118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ref="J102" si="27">+G102-H102-K102-I102</f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21"/>
        <v>0</v>
      </c>
      <c r="Q102" s="118"/>
      <c r="R102" s="43">
        <f t="shared" si="25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21"/>
        <v>0</v>
      </c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21"/>
        <v>0</v>
      </c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21"/>
        <v>0</v>
      </c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2"/>
        <v>0</v>
      </c>
      <c r="H106" s="78">
        <v>0</v>
      </c>
      <c r="I106" s="76">
        <v>0</v>
      </c>
      <c r="J106" s="46">
        <f t="shared" si="23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1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2"/>
        <v>0</v>
      </c>
      <c r="H107" s="78">
        <v>0</v>
      </c>
      <c r="I107" s="76">
        <v>0</v>
      </c>
      <c r="J107" s="46">
        <f t="shared" si="23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1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2"/>
        <v>0</v>
      </c>
      <c r="H108" s="78">
        <v>0</v>
      </c>
      <c r="I108" s="76">
        <v>0</v>
      </c>
      <c r="J108" s="46">
        <f t="shared" si="2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1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2"/>
        <v>0</v>
      </c>
      <c r="H109" s="78">
        <v>0</v>
      </c>
      <c r="I109" s="76">
        <v>0</v>
      </c>
      <c r="J109" s="46">
        <f t="shared" si="2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1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2"/>
        <v>0</v>
      </c>
      <c r="H110" s="78">
        <v>0</v>
      </c>
      <c r="I110" s="76">
        <v>0</v>
      </c>
      <c r="J110" s="46">
        <f t="shared" si="23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1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2"/>
        <v>0</v>
      </c>
      <c r="H111" s="78">
        <v>0</v>
      </c>
      <c r="I111" s="76">
        <v>0</v>
      </c>
      <c r="J111" s="46">
        <f t="shared" si="23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1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24</v>
      </c>
      <c r="F112" s="71"/>
      <c r="G112" s="46">
        <f t="shared" si="22"/>
        <v>24</v>
      </c>
      <c r="H112" s="78">
        <v>0</v>
      </c>
      <c r="I112" s="76">
        <v>0</v>
      </c>
      <c r="J112" s="46">
        <f t="shared" si="23"/>
        <v>21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0">
        <f t="shared" si="21"/>
        <v>300</v>
      </c>
      <c r="Q112" s="119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3</v>
      </c>
      <c r="F113" s="71"/>
      <c r="G113" s="46">
        <f t="shared" si="22"/>
        <v>3</v>
      </c>
      <c r="H113" s="78">
        <v>0</v>
      </c>
      <c r="I113" s="76">
        <v>0</v>
      </c>
      <c r="J113" s="46">
        <f t="shared" si="23"/>
        <v>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1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2"/>
        <v>0</v>
      </c>
      <c r="H114" s="78">
        <v>0</v>
      </c>
      <c r="I114" s="76">
        <v>0</v>
      </c>
      <c r="J114" s="46">
        <f t="shared" si="23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1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5</v>
      </c>
      <c r="F115" s="71"/>
      <c r="G115" s="46">
        <f t="shared" si="22"/>
        <v>5</v>
      </c>
      <c r="H115" s="78">
        <v>0</v>
      </c>
      <c r="I115" s="76">
        <v>0</v>
      </c>
      <c r="J115" s="46">
        <f t="shared" si="23"/>
        <v>4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0">
        <f t="shared" si="21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-1</v>
      </c>
      <c r="F116" s="71"/>
      <c r="G116" s="46">
        <f t="shared" si="22"/>
        <v>-1</v>
      </c>
      <c r="H116" s="78">
        <v>0</v>
      </c>
      <c r="I116" s="76">
        <v>0</v>
      </c>
      <c r="J116" s="46">
        <f t="shared" si="23"/>
        <v>-1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1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0</v>
      </c>
      <c r="F117" s="71"/>
      <c r="G117" s="46">
        <f t="shared" si="22"/>
        <v>0</v>
      </c>
      <c r="H117" s="78">
        <v>0</v>
      </c>
      <c r="I117" s="76">
        <v>0</v>
      </c>
      <c r="J117" s="46">
        <f t="shared" si="23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1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2"/>
        <v>0</v>
      </c>
      <c r="H118" s="78">
        <v>0</v>
      </c>
      <c r="I118" s="76">
        <v>0</v>
      </c>
      <c r="J118" s="46">
        <f t="shared" si="23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1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2"/>
        <v>0</v>
      </c>
      <c r="H119" s="78">
        <v>0</v>
      </c>
      <c r="I119" s="76">
        <v>0</v>
      </c>
      <c r="J119" s="46">
        <f t="shared" si="23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1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2"/>
        <v>0</v>
      </c>
      <c r="H120" s="78">
        <v>0</v>
      </c>
      <c r="I120" s="76">
        <v>0</v>
      </c>
      <c r="J120" s="46">
        <f t="shared" si="23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1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2"/>
        <v>0</v>
      </c>
      <c r="H121" s="78">
        <v>0</v>
      </c>
      <c r="I121" s="76">
        <v>0</v>
      </c>
      <c r="J121" s="46">
        <f t="shared" si="2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1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2"/>
        <v>0</v>
      </c>
      <c r="H122" s="78">
        <v>0</v>
      </c>
      <c r="I122" s="76">
        <v>0</v>
      </c>
      <c r="J122" s="46">
        <f t="shared" si="23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1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2"/>
        <v>0</v>
      </c>
      <c r="H123" s="78">
        <v>0</v>
      </c>
      <c r="I123" s="76">
        <v>0</v>
      </c>
      <c r="J123" s="46">
        <f t="shared" si="23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1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2"/>
        <v>0</v>
      </c>
      <c r="H124" s="78">
        <v>0</v>
      </c>
      <c r="I124" s="76">
        <v>0</v>
      </c>
      <c r="J124" s="46">
        <f t="shared" si="2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1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16</v>
      </c>
      <c r="F125" s="71"/>
      <c r="G125" s="46">
        <f t="shared" si="22"/>
        <v>16</v>
      </c>
      <c r="H125" s="78">
        <v>0</v>
      </c>
      <c r="I125" s="76">
        <v>0</v>
      </c>
      <c r="J125" s="46">
        <f t="shared" si="23"/>
        <v>15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20">
        <f t="shared" si="21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10</v>
      </c>
      <c r="F126" s="71"/>
      <c r="G126" s="46">
        <f t="shared" si="22"/>
        <v>10</v>
      </c>
      <c r="H126" s="78">
        <v>0</v>
      </c>
      <c r="I126" s="76">
        <v>0</v>
      </c>
      <c r="J126" s="46">
        <f t="shared" si="23"/>
        <v>10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1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12</v>
      </c>
      <c r="F127" s="71"/>
      <c r="G127" s="46">
        <f t="shared" si="22"/>
        <v>12</v>
      </c>
      <c r="H127" s="78">
        <v>0</v>
      </c>
      <c r="I127" s="76">
        <v>0</v>
      </c>
      <c r="J127" s="46">
        <f t="shared" si="23"/>
        <v>12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1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8</v>
      </c>
      <c r="F128" s="71"/>
      <c r="G128" s="46">
        <f t="shared" si="22"/>
        <v>8</v>
      </c>
      <c r="H128" s="78">
        <v>0</v>
      </c>
      <c r="I128" s="76">
        <v>0</v>
      </c>
      <c r="J128" s="46">
        <f t="shared" si="23"/>
        <v>8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1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2"/>
        <v>0</v>
      </c>
      <c r="H129" s="78">
        <v>0</v>
      </c>
      <c r="I129" s="76">
        <v>0</v>
      </c>
      <c r="J129" s="46">
        <f t="shared" si="23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1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2"/>
        <v>0</v>
      </c>
      <c r="H130" s="78">
        <v>0</v>
      </c>
      <c r="I130" s="76">
        <v>0</v>
      </c>
      <c r="J130" s="46">
        <f t="shared" si="23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1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5</v>
      </c>
      <c r="F131" s="71"/>
      <c r="G131" s="46">
        <f t="shared" si="22"/>
        <v>5</v>
      </c>
      <c r="H131" s="78">
        <v>0</v>
      </c>
      <c r="I131" s="76">
        <v>0</v>
      </c>
      <c r="J131" s="46">
        <f t="shared" si="23"/>
        <v>5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1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0</v>
      </c>
      <c r="F132" s="71"/>
      <c r="G132" s="46">
        <f t="shared" si="22"/>
        <v>0</v>
      </c>
      <c r="H132" s="78">
        <v>0</v>
      </c>
      <c r="I132" s="76">
        <v>0</v>
      </c>
      <c r="J132" s="46">
        <f t="shared" si="23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1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0</v>
      </c>
      <c r="F133" s="71"/>
      <c r="G133" s="46">
        <f t="shared" si="22"/>
        <v>0</v>
      </c>
      <c r="H133" s="78">
        <v>0</v>
      </c>
      <c r="I133" s="76">
        <v>0</v>
      </c>
      <c r="J133" s="46">
        <f t="shared" si="23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1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2"/>
        <v>0</v>
      </c>
      <c r="H134" s="78">
        <v>0</v>
      </c>
      <c r="I134" s="76">
        <v>0</v>
      </c>
      <c r="J134" s="46">
        <f t="shared" si="23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1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2"/>
        <v>0</v>
      </c>
      <c r="H135" s="78">
        <v>0</v>
      </c>
      <c r="I135" s="76">
        <v>0</v>
      </c>
      <c r="J135" s="46">
        <f t="shared" si="23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1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2"/>
        <v>0</v>
      </c>
      <c r="H136" s="78">
        <v>0</v>
      </c>
      <c r="I136" s="76">
        <v>0</v>
      </c>
      <c r="J136" s="46">
        <f t="shared" si="23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1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2"/>
        <v>0</v>
      </c>
      <c r="H137" s="78">
        <v>0</v>
      </c>
      <c r="I137" s="76">
        <v>0</v>
      </c>
      <c r="J137" s="46">
        <f t="shared" si="2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1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2"/>
        <v>0</v>
      </c>
      <c r="H138" s="78">
        <v>0</v>
      </c>
      <c r="I138" s="76">
        <v>0</v>
      </c>
      <c r="J138" s="46">
        <f t="shared" si="23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1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2"/>
        <v>0</v>
      </c>
      <c r="H139" s="78">
        <v>0</v>
      </c>
      <c r="I139" s="76">
        <v>0</v>
      </c>
      <c r="J139" s="46">
        <f t="shared" si="23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1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2"/>
        <v>0</v>
      </c>
      <c r="H140" s="78">
        <v>0</v>
      </c>
      <c r="I140" s="76">
        <v>0</v>
      </c>
      <c r="J140" s="46">
        <f t="shared" si="23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1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2"/>
        <v>0</v>
      </c>
      <c r="H141" s="78">
        <v>0</v>
      </c>
      <c r="I141" s="76">
        <v>0</v>
      </c>
      <c r="J141" s="46">
        <f t="shared" si="23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1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2"/>
        <v>0</v>
      </c>
      <c r="H142" s="78">
        <v>0</v>
      </c>
      <c r="I142" s="76">
        <v>0</v>
      </c>
      <c r="J142" s="46">
        <f t="shared" si="23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1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2"/>
        <v>0</v>
      </c>
      <c r="H143" s="78">
        <v>0</v>
      </c>
      <c r="I143" s="76">
        <v>0</v>
      </c>
      <c r="J143" s="46">
        <f t="shared" si="23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1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2"/>
        <v>0</v>
      </c>
      <c r="H144" s="78">
        <v>0</v>
      </c>
      <c r="I144" s="76">
        <v>0</v>
      </c>
      <c r="J144" s="46">
        <f t="shared" si="23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1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2"/>
        <v>0</v>
      </c>
      <c r="H145" s="78">
        <v>0</v>
      </c>
      <c r="I145" s="76">
        <v>0</v>
      </c>
      <c r="J145" s="46">
        <f t="shared" si="23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1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2"/>
        <v>0</v>
      </c>
      <c r="H146" s="78">
        <v>0</v>
      </c>
      <c r="I146" s="76">
        <v>0</v>
      </c>
      <c r="J146" s="46">
        <f t="shared" si="23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ref="P146:P209" si="28">SUM(M146-O146)</f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2"/>
        <v>0</v>
      </c>
      <c r="H147" s="78">
        <v>0</v>
      </c>
      <c r="I147" s="76">
        <v>0</v>
      </c>
      <c r="J147" s="46">
        <f t="shared" si="23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2"/>
        <v>0</v>
      </c>
      <c r="H148" s="78">
        <v>0</v>
      </c>
      <c r="I148" s="76">
        <v>0</v>
      </c>
      <c r="J148" s="46">
        <f t="shared" si="23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2"/>
        <v>0</v>
      </c>
      <c r="H149" s="78">
        <v>0</v>
      </c>
      <c r="I149" s="76">
        <v>0</v>
      </c>
      <c r="J149" s="46">
        <f t="shared" si="23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2"/>
        <v>0</v>
      </c>
      <c r="H150" s="78">
        <v>0</v>
      </c>
      <c r="I150" s="76">
        <v>0</v>
      </c>
      <c r="J150" s="46">
        <f t="shared" si="23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2"/>
        <v>0</v>
      </c>
      <c r="H151" s="78">
        <v>0</v>
      </c>
      <c r="I151" s="76">
        <v>0</v>
      </c>
      <c r="J151" s="46">
        <f t="shared" si="23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2"/>
        <v>0</v>
      </c>
      <c r="H152" s="78">
        <v>0</v>
      </c>
      <c r="I152" s="76">
        <v>0</v>
      </c>
      <c r="J152" s="46">
        <f t="shared" si="23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2"/>
        <v>0</v>
      </c>
      <c r="H153" s="78">
        <v>0</v>
      </c>
      <c r="I153" s="76">
        <v>0</v>
      </c>
      <c r="J153" s="46">
        <f t="shared" si="23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2"/>
        <v>0</v>
      </c>
      <c r="H154" s="78">
        <v>0</v>
      </c>
      <c r="I154" s="76">
        <v>0</v>
      </c>
      <c r="J154" s="46">
        <f t="shared" si="23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8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2"/>
        <v>0</v>
      </c>
      <c r="H155" s="78">
        <v>0</v>
      </c>
      <c r="I155" s="76">
        <v>0</v>
      </c>
      <c r="J155" s="46">
        <f t="shared" si="23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2"/>
        <v>0</v>
      </c>
      <c r="H156" s="78">
        <v>0</v>
      </c>
      <c r="I156" s="76">
        <v>0</v>
      </c>
      <c r="J156" s="46">
        <f t="shared" si="23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2"/>
        <v>0</v>
      </c>
      <c r="H157" s="78">
        <v>0</v>
      </c>
      <c r="I157" s="76">
        <v>0</v>
      </c>
      <c r="J157" s="46">
        <f t="shared" si="23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2"/>
        <v>0</v>
      </c>
      <c r="H158" s="78">
        <v>0</v>
      </c>
      <c r="I158" s="76">
        <v>0</v>
      </c>
      <c r="J158" s="46">
        <f t="shared" si="23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2"/>
        <v>0</v>
      </c>
      <c r="H159" s="78">
        <v>0</v>
      </c>
      <c r="I159" s="76">
        <v>0</v>
      </c>
      <c r="J159" s="46">
        <f t="shared" si="23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2"/>
        <v>0</v>
      </c>
      <c r="H160" s="78">
        <v>0</v>
      </c>
      <c r="I160" s="76">
        <v>0</v>
      </c>
      <c r="J160" s="46">
        <f t="shared" si="23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2"/>
        <v>0</v>
      </c>
      <c r="H161" s="78">
        <v>0</v>
      </c>
      <c r="I161" s="76">
        <v>0</v>
      </c>
      <c r="J161" s="46">
        <f t="shared" si="23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8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8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8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8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0</v>
      </c>
      <c r="F175" s="71"/>
      <c r="G175" s="46">
        <f t="shared" si="29"/>
        <v>0</v>
      </c>
      <c r="H175" s="78">
        <v>0</v>
      </c>
      <c r="I175" s="76">
        <v>0</v>
      </c>
      <c r="J175" s="46">
        <f t="shared" si="30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8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8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66" si="33">+L177*K177</f>
        <v>0</v>
      </c>
      <c r="N177" s="17" t="s">
        <v>16</v>
      </c>
      <c r="O177" s="18"/>
      <c r="P177" s="23">
        <f t="shared" si="28"/>
        <v>0</v>
      </c>
      <c r="Q177" s="90"/>
      <c r="R177" s="43">
        <f t="shared" ref="R177:R266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0</v>
      </c>
      <c r="F178" s="71"/>
      <c r="G178" s="46">
        <f t="shared" si="29"/>
        <v>0</v>
      </c>
      <c r="H178" s="78">
        <v>0</v>
      </c>
      <c r="I178" s="76">
        <v>0</v>
      </c>
      <c r="J178" s="46">
        <f t="shared" si="30"/>
        <v>0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28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28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7</v>
      </c>
      <c r="F180" s="71"/>
      <c r="G180" s="46">
        <f t="shared" si="29"/>
        <v>7</v>
      </c>
      <c r="H180" s="78">
        <v>0</v>
      </c>
      <c r="I180" s="76">
        <v>0</v>
      </c>
      <c r="J180" s="46">
        <f t="shared" si="30"/>
        <v>5</v>
      </c>
      <c r="K180" s="72">
        <v>2</v>
      </c>
      <c r="L180" s="20">
        <v>35</v>
      </c>
      <c r="M180" s="65">
        <f t="shared" si="33"/>
        <v>70</v>
      </c>
      <c r="N180" s="17" t="s">
        <v>16</v>
      </c>
      <c r="O180" s="18"/>
      <c r="P180" s="120">
        <f t="shared" si="28"/>
        <v>70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8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si="28"/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8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28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0</v>
      </c>
      <c r="F185" s="71"/>
      <c r="G185" s="46">
        <f t="shared" si="29"/>
        <v>0</v>
      </c>
      <c r="H185" s="78">
        <v>0</v>
      </c>
      <c r="I185" s="76">
        <v>0</v>
      </c>
      <c r="J185" s="46">
        <f t="shared" si="30"/>
        <v>0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28"/>
        <v>0</v>
      </c>
      <c r="Q185" s="9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28"/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8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8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8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28"/>
        <v>0</v>
      </c>
      <c r="Q190" s="90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28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28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8</v>
      </c>
      <c r="F193" s="71"/>
      <c r="G193" s="46">
        <f t="shared" si="29"/>
        <v>8</v>
      </c>
      <c r="H193" s="78">
        <v>0</v>
      </c>
      <c r="I193" s="76">
        <v>0</v>
      </c>
      <c r="J193" s="46">
        <f t="shared" si="30"/>
        <v>6</v>
      </c>
      <c r="K193" s="72">
        <v>2</v>
      </c>
      <c r="L193" s="20">
        <v>60</v>
      </c>
      <c r="M193" s="65">
        <f t="shared" si="33"/>
        <v>120</v>
      </c>
      <c r="N193" s="17" t="s">
        <v>16</v>
      </c>
      <c r="O193" s="18"/>
      <c r="P193" s="120">
        <f t="shared" si="28"/>
        <v>120</v>
      </c>
      <c r="Q193" s="90">
        <v>38</v>
      </c>
      <c r="R193" s="43">
        <f t="shared" si="34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8</v>
      </c>
      <c r="F194" s="71"/>
      <c r="G194" s="46">
        <f t="shared" si="29"/>
        <v>8</v>
      </c>
      <c r="H194" s="78">
        <v>0</v>
      </c>
      <c r="I194" s="76">
        <v>0</v>
      </c>
      <c r="J194" s="46">
        <f t="shared" si="30"/>
        <v>5</v>
      </c>
      <c r="K194" s="72">
        <v>3</v>
      </c>
      <c r="L194" s="20">
        <v>120</v>
      </c>
      <c r="M194" s="65">
        <f t="shared" si="33"/>
        <v>360</v>
      </c>
      <c r="N194" s="17" t="s">
        <v>16</v>
      </c>
      <c r="O194" s="18"/>
      <c r="P194" s="120">
        <f t="shared" si="28"/>
        <v>360</v>
      </c>
      <c r="Q194" s="90">
        <v>73</v>
      </c>
      <c r="R194" s="43">
        <f t="shared" si="34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0</v>
      </c>
      <c r="F195" s="71"/>
      <c r="G195" s="46">
        <f t="shared" si="29"/>
        <v>0</v>
      </c>
      <c r="H195" s="78">
        <v>0</v>
      </c>
      <c r="I195" s="76">
        <v>0</v>
      </c>
      <c r="J195" s="46">
        <f t="shared" si="30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28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0</v>
      </c>
      <c r="F196" s="71"/>
      <c r="G196" s="46">
        <f t="shared" si="29"/>
        <v>0</v>
      </c>
      <c r="H196" s="78">
        <v>0</v>
      </c>
      <c r="I196" s="76">
        <v>0</v>
      </c>
      <c r="J196" s="46">
        <f t="shared" si="30"/>
        <v>0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28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28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0</v>
      </c>
      <c r="F198" s="71"/>
      <c r="G198" s="46">
        <f t="shared" si="29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si="28"/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28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28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28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28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28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28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127</v>
      </c>
      <c r="F205" s="71"/>
      <c r="G205" s="46">
        <f t="shared" si="29"/>
        <v>127</v>
      </c>
      <c r="H205" s="78">
        <v>0</v>
      </c>
      <c r="I205" s="76">
        <v>0</v>
      </c>
      <c r="J205" s="46">
        <f t="shared" si="30"/>
        <v>125</v>
      </c>
      <c r="K205" s="72">
        <v>2</v>
      </c>
      <c r="L205" s="20">
        <v>55</v>
      </c>
      <c r="M205" s="65">
        <f t="shared" si="33"/>
        <v>110</v>
      </c>
      <c r="N205" s="17" t="s">
        <v>16</v>
      </c>
      <c r="O205" s="18"/>
      <c r="P205" s="120">
        <f t="shared" si="28"/>
        <v>110</v>
      </c>
      <c r="Q205" s="90">
        <v>40</v>
      </c>
      <c r="R205" s="43">
        <f t="shared" si="34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28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8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10</v>
      </c>
      <c r="F208" s="71"/>
      <c r="G208" s="46">
        <f t="shared" si="29"/>
        <v>10</v>
      </c>
      <c r="H208" s="78">
        <v>0</v>
      </c>
      <c r="I208" s="76">
        <v>0</v>
      </c>
      <c r="J208" s="46">
        <f t="shared" si="30"/>
        <v>10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28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5</v>
      </c>
      <c r="F209" s="71"/>
      <c r="G209" s="46">
        <f t="shared" si="29"/>
        <v>5</v>
      </c>
      <c r="H209" s="78">
        <v>0</v>
      </c>
      <c r="I209" s="76">
        <v>0</v>
      </c>
      <c r="J209" s="46">
        <f t="shared" si="30"/>
        <v>4</v>
      </c>
      <c r="K209" s="72">
        <v>1</v>
      </c>
      <c r="L209" s="20">
        <v>120</v>
      </c>
      <c r="M209" s="65">
        <f t="shared" si="33"/>
        <v>120</v>
      </c>
      <c r="N209" s="17" t="s">
        <v>16</v>
      </c>
      <c r="O209" s="18"/>
      <c r="P209" s="120">
        <f t="shared" si="28"/>
        <v>120</v>
      </c>
      <c r="Q209" s="90">
        <v>83</v>
      </c>
      <c r="R209" s="43">
        <f t="shared" si="34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ref="P210:P267" si="38"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8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8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8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8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8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8"/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8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8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8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8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8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8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8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8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8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8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8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8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8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8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66" si="39">E231+F231</f>
        <v>0</v>
      </c>
      <c r="H231" s="78">
        <v>0</v>
      </c>
      <c r="I231" s="76">
        <v>0</v>
      </c>
      <c r="J231" s="46">
        <f t="shared" ref="J231:J266" si="40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8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8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8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8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53" si="41">E235+F235</f>
        <v>0</v>
      </c>
      <c r="H235" s="78">
        <v>0</v>
      </c>
      <c r="I235" s="76">
        <v>0</v>
      </c>
      <c r="J235" s="46">
        <f t="shared" ref="J235:J257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si="38"/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38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38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38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38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38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38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38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+'29'!J243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57" si="45">+L243*K243</f>
        <v>0</v>
      </c>
      <c r="N243" s="17" t="s">
        <v>16</v>
      </c>
      <c r="O243" s="18"/>
      <c r="P243" s="23">
        <f t="shared" si="38"/>
        <v>0</v>
      </c>
      <c r="Q243" s="90"/>
      <c r="R243" s="43">
        <f t="shared" ref="R243:R257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+'29'!J244</f>
        <v>0</v>
      </c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38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+'29'!J245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38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+'29'!J246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38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+'29'!J247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38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+'29'!J248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>
        <v>50</v>
      </c>
      <c r="M248" s="65">
        <f t="shared" si="45"/>
        <v>0</v>
      </c>
      <c r="N248" s="17" t="s">
        <v>16</v>
      </c>
      <c r="O248" s="18"/>
      <c r="P248" s="23">
        <f t="shared" si="38"/>
        <v>0</v>
      </c>
      <c r="Q248" s="90"/>
      <c r="R248" s="43">
        <f t="shared" si="4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+'29'!J249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>
        <f t="shared" si="42"/>
        <v>0</v>
      </c>
      <c r="K249" s="72"/>
      <c r="L249" s="20">
        <v>50</v>
      </c>
      <c r="M249" s="65">
        <f t="shared" si="45"/>
        <v>0</v>
      </c>
      <c r="N249" s="17" t="s">
        <v>16</v>
      </c>
      <c r="O249" s="18"/>
      <c r="P249" s="23">
        <f t="shared" si="38"/>
        <v>0</v>
      </c>
      <c r="Q249" s="90"/>
      <c r="R249" s="43">
        <f t="shared" si="4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+'29'!J250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35</v>
      </c>
      <c r="M250" s="65">
        <f t="shared" si="45"/>
        <v>0</v>
      </c>
      <c r="N250" s="17" t="s">
        <v>16</v>
      </c>
      <c r="O250" s="18"/>
      <c r="P250" s="23">
        <f t="shared" si="38"/>
        <v>0</v>
      </c>
      <c r="Q250" s="90"/>
      <c r="R250" s="43">
        <f t="shared" si="4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1427</v>
      </c>
      <c r="D251" s="10" t="s">
        <v>564</v>
      </c>
      <c r="E251" s="64">
        <f>+'29'!J251</f>
        <v>2</v>
      </c>
      <c r="F251" s="71"/>
      <c r="G251" s="46">
        <f t="shared" si="41"/>
        <v>2</v>
      </c>
      <c r="H251" s="78">
        <v>0</v>
      </c>
      <c r="I251" s="76">
        <v>0</v>
      </c>
      <c r="J251" s="46">
        <f t="shared" si="42"/>
        <v>2</v>
      </c>
      <c r="K251" s="72"/>
      <c r="L251" s="20">
        <v>80</v>
      </c>
      <c r="M251" s="65">
        <f t="shared" si="45"/>
        <v>0</v>
      </c>
      <c r="N251" s="17" t="s">
        <v>16</v>
      </c>
      <c r="O251" s="18"/>
      <c r="P251" s="23">
        <f t="shared" si="38"/>
        <v>0</v>
      </c>
      <c r="Q251" s="90"/>
      <c r="R251" s="43">
        <f t="shared" si="46"/>
        <v>0</v>
      </c>
    </row>
    <row r="252" spans="1:18" ht="25.5" x14ac:dyDescent="0.55000000000000004">
      <c r="A252" s="10"/>
      <c r="B252" s="10">
        <v>20059798</v>
      </c>
      <c r="C252" s="19" t="s">
        <v>1434</v>
      </c>
      <c r="D252" s="10" t="s">
        <v>434</v>
      </c>
      <c r="E252" s="64">
        <f>+'29'!J252</f>
        <v>7</v>
      </c>
      <c r="F252" s="71"/>
      <c r="G252" s="46">
        <f t="shared" si="41"/>
        <v>7</v>
      </c>
      <c r="H252" s="78">
        <v>0</v>
      </c>
      <c r="I252" s="76">
        <v>0</v>
      </c>
      <c r="J252" s="46">
        <f t="shared" si="42"/>
        <v>7</v>
      </c>
      <c r="K252" s="72"/>
      <c r="L252" s="20">
        <v>20</v>
      </c>
      <c r="M252" s="65">
        <f t="shared" si="45"/>
        <v>0</v>
      </c>
      <c r="N252" s="17" t="s">
        <v>16</v>
      </c>
      <c r="O252" s="18"/>
      <c r="P252" s="23">
        <f t="shared" si="38"/>
        <v>0</v>
      </c>
      <c r="Q252" s="90"/>
      <c r="R252" s="43">
        <f t="shared" si="46"/>
        <v>0</v>
      </c>
    </row>
    <row r="253" spans="1:18" ht="25.5" x14ac:dyDescent="0.55000000000000004">
      <c r="A253" s="10"/>
      <c r="B253" s="10">
        <v>1100044</v>
      </c>
      <c r="C253" s="19" t="s">
        <v>1435</v>
      </c>
      <c r="D253" s="10" t="s">
        <v>434</v>
      </c>
      <c r="E253" s="64">
        <f>+'29'!J253</f>
        <v>5</v>
      </c>
      <c r="F253" s="71"/>
      <c r="G253" s="46">
        <f t="shared" si="41"/>
        <v>5</v>
      </c>
      <c r="H253" s="78">
        <v>0</v>
      </c>
      <c r="I253" s="76">
        <v>0</v>
      </c>
      <c r="J253" s="46">
        <f t="shared" si="42"/>
        <v>5</v>
      </c>
      <c r="K253" s="72"/>
      <c r="L253" s="20">
        <v>35</v>
      </c>
      <c r="M253" s="65">
        <f t="shared" si="45"/>
        <v>0</v>
      </c>
      <c r="N253" s="17" t="s">
        <v>16</v>
      </c>
      <c r="O253" s="18"/>
      <c r="P253" s="23">
        <f t="shared" si="38"/>
        <v>0</v>
      </c>
      <c r="Q253" s="90"/>
      <c r="R253" s="43">
        <f t="shared" si="46"/>
        <v>0</v>
      </c>
    </row>
    <row r="254" spans="1:18" ht="25.5" x14ac:dyDescent="0.55000000000000004">
      <c r="A254" s="10"/>
      <c r="B254" s="10"/>
      <c r="C254" s="19"/>
      <c r="D254" s="10"/>
      <c r="E254" s="64">
        <f>+'29'!J254</f>
        <v>0</v>
      </c>
      <c r="F254" s="71"/>
      <c r="G254" s="46"/>
      <c r="H254" s="78"/>
      <c r="I254" s="76"/>
      <c r="J254" s="46">
        <f t="shared" si="42"/>
        <v>0</v>
      </c>
      <c r="K254" s="72"/>
      <c r="L254" s="20"/>
      <c r="M254" s="65">
        <f t="shared" si="45"/>
        <v>0</v>
      </c>
      <c r="N254" s="17" t="s">
        <v>16</v>
      </c>
      <c r="O254" s="18"/>
      <c r="P254" s="23">
        <f t="shared" si="38"/>
        <v>0</v>
      </c>
      <c r="Q254" s="90"/>
      <c r="R254" s="43">
        <f t="shared" si="46"/>
        <v>0</v>
      </c>
    </row>
    <row r="255" spans="1:18" ht="25.5" x14ac:dyDescent="0.55000000000000004">
      <c r="A255" s="10"/>
      <c r="B255" s="10"/>
      <c r="C255" s="19"/>
      <c r="D255" s="10"/>
      <c r="E255" s="64">
        <f>+'29'!J255</f>
        <v>0</v>
      </c>
      <c r="F255" s="71"/>
      <c r="G255" s="46"/>
      <c r="H255" s="78"/>
      <c r="I255" s="76"/>
      <c r="J255" s="46">
        <f t="shared" si="42"/>
        <v>0</v>
      </c>
      <c r="K255" s="72"/>
      <c r="L255" s="20"/>
      <c r="M255" s="65">
        <f t="shared" si="45"/>
        <v>0</v>
      </c>
      <c r="N255" s="17" t="s">
        <v>16</v>
      </c>
      <c r="O255" s="18"/>
      <c r="P255" s="23">
        <f t="shared" si="38"/>
        <v>0</v>
      </c>
      <c r="Q255" s="90"/>
      <c r="R255" s="43">
        <f t="shared" si="46"/>
        <v>0</v>
      </c>
    </row>
    <row r="256" spans="1:18" ht="25.5" x14ac:dyDescent="0.55000000000000004">
      <c r="A256" s="10"/>
      <c r="B256" s="10"/>
      <c r="C256" s="19"/>
      <c r="D256" s="10"/>
      <c r="E256" s="64">
        <f>+'29'!J256</f>
        <v>0</v>
      </c>
      <c r="F256" s="71"/>
      <c r="G256" s="46"/>
      <c r="H256" s="78"/>
      <c r="I256" s="76"/>
      <c r="J256" s="46">
        <f t="shared" si="42"/>
        <v>0</v>
      </c>
      <c r="K256" s="72"/>
      <c r="L256" s="20"/>
      <c r="M256" s="65">
        <f t="shared" si="45"/>
        <v>0</v>
      </c>
      <c r="N256" s="17" t="s">
        <v>16</v>
      </c>
      <c r="O256" s="18"/>
      <c r="P256" s="23">
        <f t="shared" si="38"/>
        <v>0</v>
      </c>
      <c r="Q256" s="90"/>
      <c r="R256" s="43">
        <f t="shared" si="46"/>
        <v>0</v>
      </c>
    </row>
    <row r="257" spans="1:19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>
        <f t="shared" si="42"/>
        <v>0</v>
      </c>
      <c r="K257" s="72"/>
      <c r="L257" s="20"/>
      <c r="M257" s="65">
        <f t="shared" si="45"/>
        <v>0</v>
      </c>
      <c r="N257" s="17"/>
      <c r="O257" s="18"/>
      <c r="P257" s="23"/>
      <c r="Q257" s="90"/>
      <c r="R257" s="43">
        <f t="shared" si="46"/>
        <v>0</v>
      </c>
    </row>
    <row r="258" spans="1:19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9" ht="24" customHeight="1" x14ac:dyDescent="0.55000000000000004">
      <c r="A259" s="10"/>
      <c r="B259" s="10"/>
      <c r="C259" s="19"/>
      <c r="D259" s="10"/>
      <c r="E259" s="64"/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/>
      <c r="M259" s="65">
        <f t="shared" si="33"/>
        <v>0</v>
      </c>
      <c r="N259" s="17" t="s">
        <v>16</v>
      </c>
      <c r="O259" s="18"/>
      <c r="P259" s="23">
        <f t="shared" si="38"/>
        <v>0</v>
      </c>
      <c r="Q259" s="90"/>
      <c r="R259" s="43">
        <f t="shared" si="34"/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ref="G260" si="47">E260+F260</f>
        <v>0</v>
      </c>
      <c r="H260" s="78">
        <v>0</v>
      </c>
      <c r="I260" s="76">
        <v>0</v>
      </c>
      <c r="J260" s="46">
        <f t="shared" ref="J260" si="48">+G260-H260-K260-I260</f>
        <v>0</v>
      </c>
      <c r="K260" s="72"/>
      <c r="L260" s="20"/>
      <c r="M260" s="65">
        <f t="shared" ref="M260" si="49">+L260*K260</f>
        <v>0</v>
      </c>
      <c r="N260" s="17" t="s">
        <v>16</v>
      </c>
      <c r="O260" s="18"/>
      <c r="P260" s="23">
        <f t="shared" si="38"/>
        <v>0</v>
      </c>
      <c r="Q260" s="90"/>
      <c r="R260" s="43">
        <f t="shared" ref="R260" si="50">+K260*Q260</f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39"/>
        <v>0</v>
      </c>
      <c r="H261" s="78">
        <v>0</v>
      </c>
      <c r="I261" s="76">
        <v>0</v>
      </c>
      <c r="J261" s="46">
        <f t="shared" si="40"/>
        <v>0</v>
      </c>
      <c r="K261" s="72"/>
      <c r="L261" s="20"/>
      <c r="M261" s="65">
        <f t="shared" si="33"/>
        <v>0</v>
      </c>
      <c r="N261" s="17" t="s">
        <v>16</v>
      </c>
      <c r="O261" s="18"/>
      <c r="P261" s="23">
        <f t="shared" si="38"/>
        <v>0</v>
      </c>
      <c r="Q261" s="90"/>
      <c r="R261" s="43">
        <f t="shared" si="34"/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9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9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9" ht="25.5" x14ac:dyDescent="0.55000000000000004">
      <c r="A265" s="10"/>
      <c r="B265" s="10"/>
      <c r="C265" s="19"/>
      <c r="D265" s="10"/>
      <c r="E265" s="64"/>
      <c r="F265" s="71"/>
      <c r="G265" s="46">
        <f t="shared" si="39"/>
        <v>0</v>
      </c>
      <c r="H265" s="78">
        <v>0</v>
      </c>
      <c r="I265" s="76">
        <v>0</v>
      </c>
      <c r="J265" s="46">
        <f t="shared" si="40"/>
        <v>0</v>
      </c>
      <c r="K265" s="72"/>
      <c r="L265" s="20"/>
      <c r="M265" s="65">
        <f t="shared" si="33"/>
        <v>0</v>
      </c>
      <c r="N265" s="17" t="s">
        <v>16</v>
      </c>
      <c r="O265" s="18"/>
      <c r="P265" s="23">
        <f t="shared" si="38"/>
        <v>0</v>
      </c>
      <c r="Q265" s="90"/>
      <c r="R265" s="43">
        <f t="shared" si="34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39"/>
        <v>0</v>
      </c>
      <c r="H266" s="78">
        <v>0</v>
      </c>
      <c r="I266" s="76">
        <v>0</v>
      </c>
      <c r="J266" s="46">
        <f t="shared" si="40"/>
        <v>0</v>
      </c>
      <c r="K266" s="72"/>
      <c r="L266" s="20"/>
      <c r="M266" s="65">
        <f t="shared" si="33"/>
        <v>0</v>
      </c>
      <c r="N266" s="17" t="s">
        <v>16</v>
      </c>
      <c r="O266" s="18"/>
      <c r="P266" s="23">
        <f t="shared" si="38"/>
        <v>0</v>
      </c>
      <c r="Q266" s="90"/>
      <c r="R266" s="43">
        <f t="shared" si="34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ref="G267" si="51">E267+F267</f>
        <v>0</v>
      </c>
      <c r="H267" s="78">
        <v>0</v>
      </c>
      <c r="I267" s="76">
        <v>0</v>
      </c>
      <c r="J267" s="46">
        <f t="shared" ref="J267" si="52">+G267-H267-K267-I267</f>
        <v>0</v>
      </c>
      <c r="K267" s="72"/>
      <c r="L267" s="20"/>
      <c r="M267" s="65">
        <f t="shared" ref="M267" si="53">+L267*K267</f>
        <v>0</v>
      </c>
      <c r="N267" s="17" t="s">
        <v>16</v>
      </c>
      <c r="O267" s="18"/>
      <c r="P267" s="23">
        <f t="shared" si="38"/>
        <v>0</v>
      </c>
      <c r="Q267" s="90"/>
      <c r="R267" s="43">
        <f t="shared" ref="R267" si="54">+K267*Q267</f>
        <v>0</v>
      </c>
    </row>
    <row r="268" spans="1:19" ht="25.5" x14ac:dyDescent="0.55000000000000004">
      <c r="A268" s="1"/>
      <c r="E268" s="1"/>
      <c r="F268" s="1"/>
      <c r="G268" s="24"/>
      <c r="H268" s="25"/>
      <c r="I268" s="25"/>
      <c r="J268" s="24"/>
      <c r="K268" s="24"/>
      <c r="L268" s="26"/>
      <c r="M268" s="28"/>
      <c r="N268" s="27"/>
      <c r="O268" s="18">
        <v>0</v>
      </c>
      <c r="P268" s="74" t="s">
        <v>213</v>
      </c>
      <c r="R268" s="75">
        <f>SUM(R5:R267)</f>
        <v>777.81999999999994</v>
      </c>
      <c r="S268" s="75"/>
    </row>
    <row r="269" spans="1:19" ht="25.5" customHeight="1" x14ac:dyDescent="0.5">
      <c r="A269" s="1"/>
      <c r="E269" s="1"/>
      <c r="F269" s="1"/>
      <c r="G269" s="24"/>
      <c r="H269" s="25"/>
      <c r="I269" s="25"/>
      <c r="J269" s="24"/>
      <c r="K269" s="106" t="s">
        <v>212</v>
      </c>
      <c r="L269" s="107"/>
      <c r="M269" s="30">
        <f>+O268</f>
        <v>0</v>
      </c>
      <c r="N269" s="27"/>
      <c r="O269" s="29"/>
    </row>
    <row r="270" spans="1:19" ht="25.5" x14ac:dyDescent="0.55000000000000004">
      <c r="A270" s="1"/>
      <c r="E270" s="1"/>
      <c r="F270" s="1"/>
      <c r="G270" s="31"/>
      <c r="J270" s="31"/>
      <c r="K270" s="32"/>
      <c r="L270" s="95" t="s">
        <v>202</v>
      </c>
      <c r="M270" s="95"/>
      <c r="N270" s="33">
        <f>SUM(M5:M269)</f>
        <v>1640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203</v>
      </c>
      <c r="M271" s="35"/>
      <c r="N271" s="36"/>
    </row>
    <row r="272" spans="1:19" ht="25.5" x14ac:dyDescent="0.55000000000000004">
      <c r="A272" s="1"/>
      <c r="E272" s="1"/>
      <c r="F272" s="1"/>
      <c r="G272" s="31"/>
      <c r="J272" s="31"/>
      <c r="L272" s="34" t="s">
        <v>204</v>
      </c>
      <c r="M272" s="35"/>
      <c r="N272" s="36">
        <f>SUM(O272:AF272)</f>
        <v>0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205</v>
      </c>
      <c r="M273" s="35"/>
      <c r="N273" s="36">
        <v>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206</v>
      </c>
      <c r="M274" s="35"/>
      <c r="N274" s="36"/>
    </row>
    <row r="275" spans="1:14" ht="25.5" x14ac:dyDescent="0.55000000000000004">
      <c r="A275" s="1"/>
      <c r="E275" s="1"/>
      <c r="F275" s="1"/>
      <c r="G275" s="31"/>
      <c r="J275" s="31"/>
      <c r="L275" s="34" t="s">
        <v>207</v>
      </c>
      <c r="M275" s="35"/>
      <c r="N275" s="37"/>
    </row>
    <row r="276" spans="1:14" ht="25.5" x14ac:dyDescent="0.55000000000000004">
      <c r="A276" s="1"/>
      <c r="E276" s="1"/>
      <c r="F276" s="1"/>
      <c r="G276" s="31"/>
      <c r="J276" s="31"/>
      <c r="L276" s="34" t="s">
        <v>208</v>
      </c>
      <c r="M276" s="35"/>
      <c r="N276" s="33">
        <f>N270-N271-N272-N274-N275</f>
        <v>1640</v>
      </c>
    </row>
    <row r="277" spans="1:14" ht="25.5" x14ac:dyDescent="0.55000000000000004">
      <c r="A277" s="1"/>
      <c r="E277" s="1"/>
      <c r="F277" s="1"/>
      <c r="G277" s="31"/>
      <c r="J277" s="31"/>
      <c r="L277" s="34" t="s">
        <v>209</v>
      </c>
      <c r="M277" s="35"/>
      <c r="N277" s="37">
        <v>1640</v>
      </c>
    </row>
    <row r="278" spans="1:14" ht="25.5" x14ac:dyDescent="0.55000000000000004">
      <c r="A278" s="1"/>
      <c r="E278" s="1"/>
      <c r="F278" s="1"/>
      <c r="G278" s="31"/>
      <c r="J278" s="31"/>
      <c r="L278" s="34" t="s">
        <v>210</v>
      </c>
      <c r="M278" s="35"/>
      <c r="N278" s="33">
        <f>+N277-N276</f>
        <v>0</v>
      </c>
    </row>
    <row r="279" spans="1:14" ht="25.5" x14ac:dyDescent="0.55000000000000004">
      <c r="E279" s="1"/>
      <c r="F279" s="1"/>
      <c r="J279" s="2"/>
      <c r="L279" s="34" t="s">
        <v>211</v>
      </c>
      <c r="M279" s="35"/>
      <c r="N279" s="33">
        <f>+N277-N276</f>
        <v>0</v>
      </c>
    </row>
    <row r="280" spans="1:14" x14ac:dyDescent="0.5">
      <c r="J280" s="2"/>
      <c r="L280" s="2"/>
    </row>
    <row r="281" spans="1:14" ht="25.5" x14ac:dyDescent="0.55000000000000004">
      <c r="J281" s="2"/>
      <c r="L281" s="73" t="s">
        <v>272</v>
      </c>
      <c r="M281" s="2" t="s">
        <v>307</v>
      </c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</sheetData>
  <autoFilter ref="A1:S279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55"/>
  <sheetViews>
    <sheetView zoomScale="70" zoomScaleNormal="70" workbookViewId="0">
      <pane xSplit="10" ySplit="4" topLeftCell="K5" activePane="bottomRight" state="frozen"/>
      <selection activeCell="J258" sqref="J258"/>
      <selection pane="topRight" activeCell="J258" sqref="J258"/>
      <selection pane="bottomLeft" activeCell="J258" sqref="J258"/>
      <selection pane="bottomRight" activeCell="J258" sqref="J25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>SUM(M59-O59)</f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9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>SUM(M92-O92)</f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>SUM(M94-O94)</f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ref="P95:P119" si="22">SUM(M95-O95)</f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2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2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2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22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2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2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2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2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2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2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2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2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2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2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2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2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2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2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2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2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2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2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2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2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ref="P120:P172" si="27">SUM(M120-O120)</f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7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80" si="30"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0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0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0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7" si="33">+L177*K177</f>
        <v>0</v>
      </c>
      <c r="N177" s="17" t="s">
        <v>16</v>
      </c>
      <c r="O177" s="18"/>
      <c r="P177" s="23">
        <f t="shared" si="30"/>
        <v>0</v>
      </c>
      <c r="Q177" s="90"/>
      <c r="R177" s="43">
        <f t="shared" ref="R177:R267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30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30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30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ref="P182:P267" si="35">SUM(M182-O182)</f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3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3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3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3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67" si="39">E231+F231</f>
        <v>0</v>
      </c>
      <c r="H231" s="78">
        <v>0</v>
      </c>
      <c r="I231" s="76">
        <v>0</v>
      </c>
      <c r="J231" s="46">
        <f t="shared" ref="J231:J267" si="40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3" si="41">E235+F235</f>
        <v>0</v>
      </c>
      <c r="H235" s="78">
        <v>0</v>
      </c>
      <c r="I235" s="76">
        <v>0</v>
      </c>
      <c r="J235" s="46">
        <f t="shared" ref="J235:J248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4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>
        <v>50</v>
      </c>
      <c r="M248" s="65">
        <f t="shared" si="33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41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41"/>
        <v>0</v>
      </c>
      <c r="H250" s="78">
        <v>0</v>
      </c>
      <c r="I250" s="76">
        <v>0</v>
      </c>
      <c r="J250" s="46">
        <f t="shared" ref="J250:J252" si="49">+G250-H250-K250-I250</f>
        <v>0</v>
      </c>
      <c r="K250" s="72"/>
      <c r="L250" s="20">
        <v>35</v>
      </c>
      <c r="M250" s="65">
        <f t="shared" si="33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4"/>
        <v>0</v>
      </c>
    </row>
    <row r="251" spans="1:18" ht="25.5" x14ac:dyDescent="0.55000000000000004">
      <c r="A251" s="10"/>
      <c r="B251" s="10">
        <v>1200032</v>
      </c>
      <c r="C251" s="19" t="s">
        <v>1427</v>
      </c>
      <c r="D251" s="10" t="s">
        <v>564</v>
      </c>
      <c r="E251" s="64"/>
      <c r="F251" s="71"/>
      <c r="G251" s="46">
        <f t="shared" si="41"/>
        <v>0</v>
      </c>
      <c r="H251" s="78">
        <v>0</v>
      </c>
      <c r="I251" s="76">
        <v>0</v>
      </c>
      <c r="J251" s="46">
        <f t="shared" si="49"/>
        <v>0</v>
      </c>
      <c r="K251" s="72"/>
      <c r="L251" s="20">
        <v>80</v>
      </c>
      <c r="M251" s="65">
        <f t="shared" si="33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4"/>
        <v>0</v>
      </c>
    </row>
    <row r="252" spans="1:18" ht="25.5" x14ac:dyDescent="0.55000000000000004">
      <c r="A252" s="10"/>
      <c r="B252" s="10">
        <v>20059798</v>
      </c>
      <c r="C252" s="19" t="s">
        <v>1434</v>
      </c>
      <c r="D252" s="10" t="s">
        <v>434</v>
      </c>
      <c r="E252" s="64"/>
      <c r="F252" s="71"/>
      <c r="G252" s="46">
        <f t="shared" si="41"/>
        <v>0</v>
      </c>
      <c r="H252" s="78">
        <v>0</v>
      </c>
      <c r="I252" s="76">
        <v>0</v>
      </c>
      <c r="J252" s="46">
        <f t="shared" si="49"/>
        <v>0</v>
      </c>
      <c r="K252" s="72"/>
      <c r="L252" s="20">
        <v>20</v>
      </c>
      <c r="M252" s="65">
        <f t="shared" si="33"/>
        <v>0</v>
      </c>
      <c r="N252" s="17" t="s">
        <v>1430</v>
      </c>
      <c r="O252" s="18"/>
      <c r="P252" s="23"/>
      <c r="Q252" s="90"/>
      <c r="R252" s="43"/>
    </row>
    <row r="253" spans="1:18" ht="25.5" x14ac:dyDescent="0.55000000000000004">
      <c r="A253" s="10"/>
      <c r="B253" s="10">
        <v>1100044</v>
      </c>
      <c r="C253" s="19" t="s">
        <v>1435</v>
      </c>
      <c r="D253" s="10" t="s">
        <v>434</v>
      </c>
      <c r="E253" s="64">
        <f>+'21'!J253</f>
        <v>0</v>
      </c>
      <c r="F253" s="71"/>
      <c r="G253" s="46">
        <f t="shared" si="41"/>
        <v>0</v>
      </c>
      <c r="H253" s="78">
        <v>0</v>
      </c>
      <c r="I253" s="76">
        <v>0</v>
      </c>
      <c r="J253" s="46"/>
      <c r="K253" s="72"/>
      <c r="L253" s="20">
        <v>35</v>
      </c>
      <c r="M253" s="65"/>
      <c r="N253" s="17"/>
      <c r="O253" s="18"/>
      <c r="P253" s="23"/>
      <c r="Q253" s="90"/>
      <c r="R253" s="43"/>
    </row>
    <row r="254" spans="1:18" ht="25.5" x14ac:dyDescent="0.55000000000000004">
      <c r="A254" s="10"/>
      <c r="B254" s="10"/>
      <c r="C254" s="19"/>
      <c r="D254" s="10"/>
      <c r="E254" s="64"/>
      <c r="F254" s="71"/>
      <c r="G254" s="46"/>
      <c r="H254" s="78"/>
      <c r="I254" s="76"/>
      <c r="J254" s="46"/>
      <c r="K254" s="72"/>
      <c r="L254" s="20"/>
      <c r="M254" s="65"/>
      <c r="N254" s="17"/>
      <c r="O254" s="18"/>
      <c r="P254" s="23"/>
      <c r="Q254" s="90"/>
      <c r="R254" s="43"/>
    </row>
    <row r="255" spans="1:18" ht="25.5" x14ac:dyDescent="0.55000000000000004">
      <c r="A255" s="10"/>
      <c r="B255" s="10"/>
      <c r="C255" s="19"/>
      <c r="D255" s="10"/>
      <c r="E255" s="64"/>
      <c r="F255" s="71"/>
      <c r="G255" s="46"/>
      <c r="H255" s="78"/>
      <c r="I255" s="76"/>
      <c r="J255" s="46"/>
      <c r="K255" s="72"/>
      <c r="L255" s="20"/>
      <c r="M255" s="65"/>
      <c r="N255" s="17"/>
      <c r="O255" s="18"/>
      <c r="P255" s="23"/>
      <c r="Q255" s="90"/>
      <c r="R255" s="43"/>
    </row>
    <row r="256" spans="1:18" ht="25.5" x14ac:dyDescent="0.55000000000000004">
      <c r="A256" s="10"/>
      <c r="B256" s="10"/>
      <c r="C256" s="19"/>
      <c r="D256" s="10"/>
      <c r="E256" s="64"/>
      <c r="F256" s="71"/>
      <c r="G256" s="46"/>
      <c r="H256" s="78"/>
      <c r="I256" s="76"/>
      <c r="J256" s="46"/>
      <c r="K256" s="72"/>
      <c r="L256" s="20"/>
      <c r="M256" s="65"/>
      <c r="N256" s="17"/>
      <c r="O256" s="18"/>
      <c r="P256" s="23"/>
      <c r="Q256" s="90"/>
      <c r="R256" s="43"/>
    </row>
    <row r="257" spans="1:19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19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9" ht="24" customHeight="1" x14ac:dyDescent="0.55000000000000004">
      <c r="A259" s="10"/>
      <c r="B259" s="10"/>
      <c r="C259" s="19"/>
      <c r="D259" s="10"/>
      <c r="E259" s="64">
        <f>+'30'!J259</f>
        <v>0</v>
      </c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/>
      <c r="M259" s="65">
        <f t="shared" si="33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4"/>
        <v>0</v>
      </c>
    </row>
    <row r="260" spans="1:19" ht="25.5" x14ac:dyDescent="0.55000000000000004">
      <c r="A260" s="10"/>
      <c r="B260" s="10"/>
      <c r="C260" s="19"/>
      <c r="D260" s="10"/>
      <c r="E260" s="64">
        <f>+'30'!J260</f>
        <v>0</v>
      </c>
      <c r="F260" s="71"/>
      <c r="G260" s="46">
        <f t="shared" ref="G260" si="50">E260+F260</f>
        <v>0</v>
      </c>
      <c r="H260" s="78">
        <v>0</v>
      </c>
      <c r="I260" s="76">
        <v>0</v>
      </c>
      <c r="J260" s="46">
        <f t="shared" ref="J260" si="51">+G260-H260-K260-I260</f>
        <v>0</v>
      </c>
      <c r="K260" s="72"/>
      <c r="L260" s="20"/>
      <c r="M260" s="65">
        <f t="shared" ref="M260" si="52">+L260*K260</f>
        <v>0</v>
      </c>
      <c r="N260" s="17" t="s">
        <v>16</v>
      </c>
      <c r="O260" s="18"/>
      <c r="P260" s="23">
        <f t="shared" ref="P260" si="53">SUM(M260-O260)</f>
        <v>0</v>
      </c>
      <c r="Q260" s="90"/>
      <c r="R260" s="43">
        <f t="shared" ref="R260" si="54">+K260*Q260</f>
        <v>0</v>
      </c>
    </row>
    <row r="261" spans="1:19" ht="25.5" x14ac:dyDescent="0.55000000000000004">
      <c r="A261" s="10"/>
      <c r="B261" s="10"/>
      <c r="C261" s="19"/>
      <c r="D261" s="10"/>
      <c r="E261" s="64">
        <f>+'30'!J261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0"/>
        <v>0</v>
      </c>
      <c r="K261" s="72"/>
      <c r="L261" s="20"/>
      <c r="M261" s="65">
        <f t="shared" si="33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4"/>
        <v>0</v>
      </c>
    </row>
    <row r="262" spans="1:19" ht="25.5" x14ac:dyDescent="0.55000000000000004">
      <c r="A262" s="10"/>
      <c r="B262" s="10"/>
      <c r="C262" s="19"/>
      <c r="D262" s="10"/>
      <c r="E262" s="64">
        <f>+'30'!J265</f>
        <v>0</v>
      </c>
      <c r="F262" s="71"/>
      <c r="G262" s="46">
        <f t="shared" si="39"/>
        <v>0</v>
      </c>
      <c r="H262" s="78">
        <v>0</v>
      </c>
      <c r="I262" s="76">
        <v>0</v>
      </c>
      <c r="J262" s="46">
        <f t="shared" si="40"/>
        <v>0</v>
      </c>
      <c r="K262" s="72"/>
      <c r="L262" s="20"/>
      <c r="M262" s="65">
        <f t="shared" si="33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4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9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9" ht="25.5" x14ac:dyDescent="0.55000000000000004">
      <c r="A265" s="10"/>
      <c r="B265" s="10"/>
      <c r="C265" s="19"/>
      <c r="D265" s="10"/>
      <c r="E265" s="64">
        <f>+'30'!J266</f>
        <v>0</v>
      </c>
      <c r="F265" s="71"/>
      <c r="G265" s="46">
        <f t="shared" si="39"/>
        <v>0</v>
      </c>
      <c r="H265" s="78">
        <v>0</v>
      </c>
      <c r="I265" s="76">
        <v>0</v>
      </c>
      <c r="J265" s="46">
        <f t="shared" si="40"/>
        <v>0</v>
      </c>
      <c r="K265" s="72"/>
      <c r="L265" s="20"/>
      <c r="M265" s="65">
        <f t="shared" si="33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4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ref="G266" si="55">E266+F266</f>
        <v>0</v>
      </c>
      <c r="H266" s="78">
        <v>0</v>
      </c>
      <c r="I266" s="76">
        <v>0</v>
      </c>
      <c r="J266" s="46">
        <f t="shared" ref="J266" si="56">+G266-H266-K266-I266</f>
        <v>0</v>
      </c>
      <c r="K266" s="72"/>
      <c r="L266" s="20"/>
      <c r="M266" s="65">
        <f t="shared" ref="M266" si="57">+L266*K266</f>
        <v>0</v>
      </c>
      <c r="N266" s="17" t="s">
        <v>16</v>
      </c>
      <c r="O266" s="18"/>
      <c r="P266" s="23">
        <f t="shared" ref="P266" si="58">SUM(M266-O266)</f>
        <v>0</v>
      </c>
      <c r="Q266" s="90"/>
      <c r="R266" s="43">
        <f t="shared" ref="R266" si="59">+K266*Q266</f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39"/>
        <v>0</v>
      </c>
      <c r="H267" s="78">
        <v>0</v>
      </c>
      <c r="I267" s="76">
        <v>0</v>
      </c>
      <c r="J267" s="46">
        <f t="shared" si="40"/>
        <v>0</v>
      </c>
      <c r="K267" s="72"/>
      <c r="L267" s="20"/>
      <c r="M267" s="65">
        <f t="shared" si="33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4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60">E268+F268</f>
        <v>0</v>
      </c>
      <c r="H268" s="78">
        <v>0</v>
      </c>
      <c r="I268" s="76">
        <v>0</v>
      </c>
      <c r="J268" s="46">
        <f t="shared" ref="J268" si="61">+G268-H268-K268-I268</f>
        <v>0</v>
      </c>
      <c r="K268" s="72"/>
      <c r="L268" s="20"/>
      <c r="M268" s="65">
        <f t="shared" ref="M268" si="62">+L268*K268</f>
        <v>0</v>
      </c>
      <c r="N268" s="17" t="s">
        <v>16</v>
      </c>
      <c r="O268" s="18"/>
      <c r="P268" s="23">
        <f t="shared" ref="P268" si="63">SUM(M268-O268)</f>
        <v>0</v>
      </c>
      <c r="Q268" s="90"/>
      <c r="R268" s="43">
        <f t="shared" ref="R268" si="64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R269" s="75">
        <f>SUM(R5:R268)</f>
        <v>0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06" t="s">
        <v>212</v>
      </c>
      <c r="L270" s="107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14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0</v>
      </c>
    </row>
    <row r="277" spans="1:14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0</v>
      </c>
    </row>
    <row r="278" spans="1:14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/>
    </row>
    <row r="279" spans="1:14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</row>
    <row r="280" spans="1:14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</row>
    <row r="281" spans="1:14" x14ac:dyDescent="0.5">
      <c r="J281" s="2"/>
      <c r="L281" s="2"/>
    </row>
    <row r="282" spans="1:14" ht="25.5" x14ac:dyDescent="0.55000000000000004">
      <c r="J282" s="2"/>
      <c r="L282" s="73" t="s">
        <v>272</v>
      </c>
      <c r="M282" s="2" t="s">
        <v>307</v>
      </c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1" t="s">
        <v>242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O2" s="182" t="s">
        <v>0</v>
      </c>
      <c r="P2" s="182"/>
      <c r="Q2" s="182"/>
      <c r="R2" s="182"/>
      <c r="S2" s="182"/>
      <c r="T2" s="182"/>
      <c r="U2" s="182"/>
      <c r="V2" s="182"/>
      <c r="W2" s="182"/>
      <c r="X2" s="182"/>
      <c r="Y2" s="182"/>
    </row>
    <row r="3" spans="1:26" s="5" customFormat="1" ht="26.25" x14ac:dyDescent="0.55000000000000004">
      <c r="A3" s="183" t="s">
        <v>1</v>
      </c>
      <c r="B3" s="183" t="s">
        <v>2</v>
      </c>
      <c r="C3" s="184" t="s">
        <v>3</v>
      </c>
      <c r="D3" s="184" t="s">
        <v>4</v>
      </c>
      <c r="E3" s="184" t="s">
        <v>5</v>
      </c>
      <c r="F3" s="4" t="s">
        <v>6</v>
      </c>
      <c r="G3" s="186" t="s">
        <v>7</v>
      </c>
      <c r="H3" s="188" t="s">
        <v>8</v>
      </c>
      <c r="I3" s="189"/>
      <c r="J3" s="190"/>
      <c r="K3" s="191" t="s">
        <v>9</v>
      </c>
      <c r="L3" s="178" t="s">
        <v>10</v>
      </c>
      <c r="O3" s="183" t="s">
        <v>1</v>
      </c>
      <c r="P3" s="183" t="s">
        <v>2</v>
      </c>
      <c r="Q3" s="184" t="s">
        <v>3</v>
      </c>
      <c r="R3" s="184" t="s">
        <v>4</v>
      </c>
      <c r="S3" s="184" t="s">
        <v>5</v>
      </c>
      <c r="T3" s="4" t="s">
        <v>6</v>
      </c>
      <c r="U3" s="186" t="s">
        <v>7</v>
      </c>
      <c r="V3" s="188" t="s">
        <v>8</v>
      </c>
      <c r="W3" s="189"/>
      <c r="X3" s="190"/>
      <c r="Y3" s="191" t="s">
        <v>9</v>
      </c>
      <c r="Z3" s="178" t="s">
        <v>10</v>
      </c>
    </row>
    <row r="4" spans="1:26" s="5" customFormat="1" ht="27" thickBot="1" x14ac:dyDescent="0.6">
      <c r="A4" s="183"/>
      <c r="B4" s="183"/>
      <c r="C4" s="185"/>
      <c r="D4" s="185"/>
      <c r="E4" s="185"/>
      <c r="F4" s="6" t="s">
        <v>11</v>
      </c>
      <c r="G4" s="187"/>
      <c r="H4" s="7" t="s">
        <v>12</v>
      </c>
      <c r="I4" s="8" t="s">
        <v>13</v>
      </c>
      <c r="J4" s="9" t="s">
        <v>14</v>
      </c>
      <c r="K4" s="192"/>
      <c r="L4" s="178"/>
      <c r="O4" s="183"/>
      <c r="P4" s="183"/>
      <c r="Q4" s="185"/>
      <c r="R4" s="185"/>
      <c r="S4" s="185"/>
      <c r="T4" s="6" t="s">
        <v>11</v>
      </c>
      <c r="U4" s="187"/>
      <c r="V4" s="7" t="s">
        <v>12</v>
      </c>
      <c r="W4" s="8" t="s">
        <v>13</v>
      </c>
      <c r="X4" s="9" t="s">
        <v>14</v>
      </c>
      <c r="Y4" s="192"/>
      <c r="Z4" s="178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3" t="s">
        <v>119</v>
      </c>
      <c r="Q107" s="194"/>
      <c r="R107" s="194"/>
      <c r="S107" s="194"/>
      <c r="T107" s="194"/>
      <c r="U107" s="194"/>
      <c r="V107" s="194"/>
      <c r="W107" s="195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8" t="s">
        <v>213</v>
      </c>
      <c r="N205" s="198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2" t="s">
        <v>212</v>
      </c>
      <c r="I206" s="17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99" t="s">
        <v>202</v>
      </c>
      <c r="J207" s="199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96" t="s">
        <v>203</v>
      </c>
      <c r="J208" s="197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96" t="s">
        <v>205</v>
      </c>
      <c r="J210" s="197"/>
      <c r="K210" s="36">
        <v>0</v>
      </c>
    </row>
    <row r="211" spans="1:11" ht="25.5" x14ac:dyDescent="0.55000000000000004">
      <c r="A211" s="1"/>
      <c r="C211" s="31"/>
      <c r="E211" s="31"/>
      <c r="G211" s="31"/>
      <c r="I211" s="196" t="s">
        <v>206</v>
      </c>
      <c r="J211" s="197"/>
      <c r="K211" s="36">
        <v>0</v>
      </c>
    </row>
    <row r="212" spans="1:11" ht="25.5" x14ac:dyDescent="0.55000000000000004">
      <c r="A212" s="1"/>
      <c r="C212" s="31"/>
      <c r="E212" s="31"/>
      <c r="G212" s="31"/>
      <c r="I212" s="196" t="s">
        <v>207</v>
      </c>
      <c r="J212" s="197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96" t="s">
        <v>208</v>
      </c>
      <c r="J213" s="197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96" t="s">
        <v>209</v>
      </c>
      <c r="J214" s="197"/>
      <c r="K214" s="37">
        <v>0</v>
      </c>
    </row>
    <row r="215" spans="1:11" ht="25.5" x14ac:dyDescent="0.55000000000000004">
      <c r="A215" s="1"/>
      <c r="C215" s="31"/>
      <c r="E215" s="31"/>
      <c r="G215" s="31"/>
      <c r="I215" s="196" t="s">
        <v>210</v>
      </c>
      <c r="J215" s="197"/>
      <c r="K215" s="33">
        <f>+K214-K213</f>
        <v>0</v>
      </c>
    </row>
    <row r="216" spans="1:11" ht="25.5" x14ac:dyDescent="0.55000000000000004">
      <c r="G216" s="2"/>
      <c r="I216" s="196" t="s">
        <v>211</v>
      </c>
      <c r="J216" s="197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2024-12-02T03:23:28Z</cp:lastPrinted>
  <dcterms:created xsi:type="dcterms:W3CDTF">2023-12-01T06:41:03Z</dcterms:created>
  <dcterms:modified xsi:type="dcterms:W3CDTF">2025-09-01T02:39:16Z</dcterms:modified>
</cp:coreProperties>
</file>