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ส.ค. 68\"/>
    </mc:Choice>
  </mc:AlternateContent>
  <xr:revisionPtr revIDLastSave="0" documentId="13_ncr:1_{3DC16450-0008-4B42-B5C5-6FACD58347F0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67" i="8" l="1"/>
  <c r="U35" i="8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5" i="107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G254" i="106" s="1"/>
  <c r="J254" i="106" s="1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5" i="106"/>
  <c r="K251" i="8"/>
  <c r="K252" i="8"/>
  <c r="K253" i="8"/>
  <c r="K254" i="8"/>
  <c r="K255" i="8"/>
  <c r="K256" i="8"/>
  <c r="K257" i="8"/>
  <c r="K258" i="8"/>
  <c r="F252" i="8"/>
  <c r="F253" i="8"/>
  <c r="F254" i="8"/>
  <c r="F255" i="8"/>
  <c r="G255" i="8" s="1"/>
  <c r="F256" i="8"/>
  <c r="F257" i="8"/>
  <c r="F258" i="8"/>
  <c r="E257" i="8"/>
  <c r="E256" i="8"/>
  <c r="E255" i="8"/>
  <c r="E254" i="8"/>
  <c r="G256" i="107"/>
  <c r="J256" i="107" s="1"/>
  <c r="G255" i="107"/>
  <c r="J255" i="107" s="1"/>
  <c r="G254" i="107"/>
  <c r="J254" i="107" s="1"/>
  <c r="G253" i="107"/>
  <c r="J253" i="107" s="1"/>
  <c r="G256" i="106"/>
  <c r="J256" i="106" s="1"/>
  <c r="G255" i="106"/>
  <c r="J255" i="106" s="1"/>
  <c r="G253" i="106"/>
  <c r="J253" i="106" s="1"/>
  <c r="G257" i="8" l="1"/>
  <c r="J257" i="8" s="1"/>
  <c r="J255" i="8"/>
  <c r="G256" i="8"/>
  <c r="J256" i="8" s="1"/>
  <c r="G254" i="8"/>
  <c r="J254" i="8" s="1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G252" i="105" s="1"/>
  <c r="J252" i="105" s="1"/>
  <c r="E253" i="105"/>
  <c r="E254" i="105"/>
  <c r="E255" i="105"/>
  <c r="E256" i="105"/>
  <c r="E257" i="105"/>
  <c r="E18" i="105"/>
  <c r="E19" i="105"/>
  <c r="E20" i="105"/>
  <c r="E21" i="105"/>
  <c r="E22" i="105"/>
  <c r="E23" i="105"/>
  <c r="E24" i="105"/>
  <c r="E25" i="105"/>
  <c r="E26" i="105"/>
  <c r="E27" i="105"/>
  <c r="E2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5" i="105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G247" i="104" s="1"/>
  <c r="J247" i="104" s="1"/>
  <c r="E248" i="104"/>
  <c r="E249" i="104"/>
  <c r="E250" i="104"/>
  <c r="E251" i="104"/>
  <c r="E252" i="104"/>
  <c r="E253" i="104"/>
  <c r="E254" i="104"/>
  <c r="E255" i="104"/>
  <c r="E256" i="104"/>
  <c r="E257" i="104"/>
  <c r="E6" i="104"/>
  <c r="E7" i="104"/>
  <c r="E8" i="104"/>
  <c r="E9" i="104"/>
  <c r="E10" i="104"/>
  <c r="E11" i="104"/>
  <c r="E12" i="104"/>
  <c r="E13" i="104"/>
  <c r="E14" i="104"/>
  <c r="E15" i="104"/>
  <c r="E5" i="104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G247" i="103" s="1"/>
  <c r="J247" i="103" s="1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5" i="103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G248" i="102" s="1"/>
  <c r="J248" i="102" s="1"/>
  <c r="E249" i="102"/>
  <c r="E250" i="102"/>
  <c r="E251" i="102"/>
  <c r="E252" i="102"/>
  <c r="E253" i="102"/>
  <c r="E254" i="102"/>
  <c r="E255" i="102"/>
  <c r="E256" i="102"/>
  <c r="E6" i="102"/>
  <c r="E7" i="102"/>
  <c r="E8" i="102"/>
  <c r="E9" i="102"/>
  <c r="E10" i="102"/>
  <c r="E11" i="102"/>
  <c r="E12" i="102"/>
  <c r="E13" i="102"/>
  <c r="E14" i="102"/>
  <c r="E15" i="102"/>
  <c r="E16" i="102"/>
  <c r="E5" i="102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G249" i="101" s="1"/>
  <c r="J249" i="101" s="1"/>
  <c r="E250" i="101"/>
  <c r="E251" i="101"/>
  <c r="E252" i="101"/>
  <c r="E253" i="101"/>
  <c r="E254" i="101"/>
  <c r="E255" i="101"/>
  <c r="E256" i="101"/>
  <c r="E257" i="101"/>
  <c r="G257" i="101" s="1"/>
  <c r="J257" i="101" s="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5" i="101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G250" i="100" s="1"/>
  <c r="J250" i="100" s="1"/>
  <c r="E251" i="100"/>
  <c r="E252" i="100"/>
  <c r="E253" i="100"/>
  <c r="E254" i="100"/>
  <c r="E255" i="100"/>
  <c r="E256" i="100"/>
  <c r="E257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5" i="100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G250" i="99" s="1"/>
  <c r="J250" i="99" s="1"/>
  <c r="E251" i="99"/>
  <c r="E252" i="99"/>
  <c r="E253" i="99"/>
  <c r="E254" i="99"/>
  <c r="E255" i="99"/>
  <c r="E256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5" i="99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G251" i="98" s="1"/>
  <c r="J251" i="98" s="1"/>
  <c r="E252" i="98"/>
  <c r="E253" i="98"/>
  <c r="E254" i="98"/>
  <c r="E255" i="98"/>
  <c r="E256" i="98"/>
  <c r="E257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5" i="98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G249" i="97" s="1"/>
  <c r="J249" i="97" s="1"/>
  <c r="E250" i="97"/>
  <c r="E251" i="97"/>
  <c r="E252" i="97"/>
  <c r="E253" i="97"/>
  <c r="E254" i="97"/>
  <c r="E255" i="97"/>
  <c r="E256" i="97"/>
  <c r="E257" i="97"/>
  <c r="G257" i="97" s="1"/>
  <c r="J257" i="97" s="1"/>
  <c r="E6" i="97"/>
  <c r="E7" i="97"/>
  <c r="E8" i="97"/>
  <c r="E9" i="97"/>
  <c r="E10" i="97"/>
  <c r="E11" i="97"/>
  <c r="E12" i="97"/>
  <c r="E13" i="97"/>
  <c r="E14" i="97"/>
  <c r="E15" i="97"/>
  <c r="E16" i="97"/>
  <c r="E17" i="97"/>
  <c r="E5" i="97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G244" i="96" s="1"/>
  <c r="J244" i="96" s="1"/>
  <c r="E245" i="96"/>
  <c r="E246" i="96"/>
  <c r="E247" i="96"/>
  <c r="E248" i="96"/>
  <c r="E249" i="96"/>
  <c r="E250" i="96"/>
  <c r="E251" i="96"/>
  <c r="E252" i="96"/>
  <c r="G252" i="96" s="1"/>
  <c r="J252" i="96" s="1"/>
  <c r="E253" i="96"/>
  <c r="E254" i="96"/>
  <c r="E255" i="96"/>
  <c r="E256" i="96"/>
  <c r="E257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5" i="96"/>
  <c r="P76" i="95"/>
  <c r="P77" i="95"/>
  <c r="P78" i="95"/>
  <c r="P79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G247" i="95" s="1"/>
  <c r="J247" i="95" s="1"/>
  <c r="E248" i="95"/>
  <c r="E249" i="95"/>
  <c r="E250" i="95"/>
  <c r="E251" i="95"/>
  <c r="E252" i="95"/>
  <c r="E253" i="95"/>
  <c r="E254" i="95"/>
  <c r="E255" i="95"/>
  <c r="E256" i="95"/>
  <c r="E257" i="95"/>
  <c r="E6" i="95"/>
  <c r="E7" i="95"/>
  <c r="E8" i="95"/>
  <c r="E9" i="95"/>
  <c r="E10" i="95"/>
  <c r="E11" i="95"/>
  <c r="E12" i="95"/>
  <c r="E13" i="95"/>
  <c r="E14" i="95"/>
  <c r="E15" i="95"/>
  <c r="E5" i="95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G248" i="94" s="1"/>
  <c r="J248" i="94" s="1"/>
  <c r="E249" i="94"/>
  <c r="E250" i="94"/>
  <c r="E251" i="94"/>
  <c r="E252" i="94"/>
  <c r="E253" i="94"/>
  <c r="E254" i="94"/>
  <c r="E255" i="94"/>
  <c r="E256" i="94"/>
  <c r="E257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5" i="94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G249" i="93" s="1"/>
  <c r="J249" i="93" s="1"/>
  <c r="E250" i="93"/>
  <c r="E251" i="93"/>
  <c r="E252" i="93"/>
  <c r="E253" i="93"/>
  <c r="E254" i="93"/>
  <c r="E255" i="93"/>
  <c r="E256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5" i="93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G248" i="92" s="1"/>
  <c r="J248" i="92" s="1"/>
  <c r="E249" i="92"/>
  <c r="E250" i="92"/>
  <c r="E251" i="92"/>
  <c r="E252" i="92"/>
  <c r="E253" i="92"/>
  <c r="E254" i="92"/>
  <c r="E255" i="92"/>
  <c r="E256" i="92"/>
  <c r="E257" i="92"/>
  <c r="E6" i="92"/>
  <c r="E7" i="92"/>
  <c r="E8" i="92"/>
  <c r="E9" i="92"/>
  <c r="E10" i="92"/>
  <c r="E11" i="92"/>
  <c r="E12" i="92"/>
  <c r="E13" i="92"/>
  <c r="E14" i="92"/>
  <c r="E15" i="92"/>
  <c r="E16" i="92"/>
  <c r="E5" i="92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G243" i="91" s="1"/>
  <c r="J243" i="91" s="1"/>
  <c r="E244" i="91"/>
  <c r="G244" i="91" s="1"/>
  <c r="J244" i="91" s="1"/>
  <c r="E245" i="91"/>
  <c r="G245" i="91" s="1"/>
  <c r="J245" i="91" s="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G257" i="91" s="1"/>
  <c r="J257" i="91" s="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5" i="91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P88" i="8" s="1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P235" i="8" s="1"/>
  <c r="K236" i="8"/>
  <c r="P236" i="8" s="1"/>
  <c r="K237" i="8"/>
  <c r="K238" i="8"/>
  <c r="P238" i="8" s="1"/>
  <c r="K239" i="8"/>
  <c r="P239" i="8" s="1"/>
  <c r="K240" i="8"/>
  <c r="P240" i="8" s="1"/>
  <c r="K241" i="8"/>
  <c r="P241" i="8" s="1"/>
  <c r="K242" i="8"/>
  <c r="K243" i="8"/>
  <c r="P243" i="8" s="1"/>
  <c r="K244" i="8"/>
  <c r="P244" i="8" s="1"/>
  <c r="K245" i="8"/>
  <c r="P245" i="8" s="1"/>
  <c r="K246" i="8"/>
  <c r="P246" i="8" s="1"/>
  <c r="K247" i="8"/>
  <c r="P247" i="8" s="1"/>
  <c r="K248" i="8"/>
  <c r="K249" i="8"/>
  <c r="K250" i="8"/>
  <c r="P251" i="8"/>
  <c r="P252" i="8"/>
  <c r="P253" i="8"/>
  <c r="P25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F22" i="8"/>
  <c r="G22" i="8" s="1"/>
  <c r="F23" i="8"/>
  <c r="G23" i="8" s="1"/>
  <c r="F24" i="8"/>
  <c r="F25" i="8"/>
  <c r="F26" i="8"/>
  <c r="F27" i="8"/>
  <c r="G27" i="8" s="1"/>
  <c r="F28" i="8"/>
  <c r="G28" i="8" s="1"/>
  <c r="F29" i="8"/>
  <c r="G29" i="8" s="1"/>
  <c r="F30" i="8"/>
  <c r="G30" i="8" s="1"/>
  <c r="F31" i="8"/>
  <c r="G31" i="8" s="1"/>
  <c r="F32" i="8"/>
  <c r="F33" i="8"/>
  <c r="G33" i="8" s="1"/>
  <c r="F34" i="8"/>
  <c r="G34" i="8" s="1"/>
  <c r="F35" i="8"/>
  <c r="F36" i="8"/>
  <c r="F37" i="8"/>
  <c r="F38" i="8"/>
  <c r="G38" i="8" s="1"/>
  <c r="F39" i="8"/>
  <c r="G39" i="8" s="1"/>
  <c r="F40" i="8"/>
  <c r="F41" i="8"/>
  <c r="G41" i="8" s="1"/>
  <c r="F42" i="8"/>
  <c r="F43" i="8"/>
  <c r="F44" i="8"/>
  <c r="F45" i="8"/>
  <c r="F46" i="8"/>
  <c r="F47" i="8"/>
  <c r="G47" i="8" s="1"/>
  <c r="F48" i="8"/>
  <c r="G48" i="8" s="1"/>
  <c r="F49" i="8"/>
  <c r="G49" i="8" s="1"/>
  <c r="F50" i="8"/>
  <c r="F51" i="8"/>
  <c r="F52" i="8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F60" i="8"/>
  <c r="G60" i="8" s="1"/>
  <c r="F61" i="8"/>
  <c r="G61" i="8" s="1"/>
  <c r="F62" i="8"/>
  <c r="F63" i="8"/>
  <c r="G63" i="8" s="1"/>
  <c r="F64" i="8"/>
  <c r="G64" i="8" s="1"/>
  <c r="F65" i="8"/>
  <c r="F66" i="8"/>
  <c r="F67" i="8"/>
  <c r="F68" i="8"/>
  <c r="G68" i="8" s="1"/>
  <c r="F69" i="8"/>
  <c r="G69" i="8" s="1"/>
  <c r="F70" i="8"/>
  <c r="G70" i="8" s="1"/>
  <c r="F71" i="8"/>
  <c r="G71" i="8" s="1"/>
  <c r="F72" i="8"/>
  <c r="F73" i="8"/>
  <c r="G73" i="8" s="1"/>
  <c r="F74" i="8"/>
  <c r="G74" i="8" s="1"/>
  <c r="F75" i="8"/>
  <c r="G75" i="8" s="1"/>
  <c r="F76" i="8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F84" i="8"/>
  <c r="F85" i="8"/>
  <c r="F86" i="8"/>
  <c r="F87" i="8"/>
  <c r="G87" i="8" s="1"/>
  <c r="F88" i="8"/>
  <c r="G88" i="8" s="1"/>
  <c r="F89" i="8"/>
  <c r="G89" i="8" s="1"/>
  <c r="F90" i="8"/>
  <c r="F91" i="8"/>
  <c r="F92" i="8"/>
  <c r="F93" i="8"/>
  <c r="F94" i="8"/>
  <c r="G94" i="8" s="1"/>
  <c r="F95" i="8"/>
  <c r="G95" i="8" s="1"/>
  <c r="F96" i="8"/>
  <c r="G96" i="8" s="1"/>
  <c r="F97" i="8"/>
  <c r="F98" i="8"/>
  <c r="F99" i="8"/>
  <c r="F100" i="8"/>
  <c r="G100" i="8" s="1"/>
  <c r="F101" i="8"/>
  <c r="F102" i="8"/>
  <c r="F103" i="8"/>
  <c r="G103" i="8" s="1"/>
  <c r="F104" i="8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G118" i="8" s="1"/>
  <c r="F119" i="8"/>
  <c r="G119" i="8" s="1"/>
  <c r="F120" i="8"/>
  <c r="G120" i="8" s="1"/>
  <c r="F121" i="8"/>
  <c r="G121" i="8" s="1"/>
  <c r="F122" i="8"/>
  <c r="G122" i="8" s="1"/>
  <c r="F123" i="8"/>
  <c r="G123" i="8" s="1"/>
  <c r="F124" i="8"/>
  <c r="G124" i="8" s="1"/>
  <c r="F125" i="8"/>
  <c r="G125" i="8" s="1"/>
  <c r="F126" i="8"/>
  <c r="F127" i="8"/>
  <c r="G127" i="8" s="1"/>
  <c r="F128" i="8"/>
  <c r="F129" i="8"/>
  <c r="F130" i="8"/>
  <c r="G130" i="8" s="1"/>
  <c r="F131" i="8"/>
  <c r="G131" i="8" s="1"/>
  <c r="F132" i="8"/>
  <c r="G132" i="8" s="1"/>
  <c r="F133" i="8"/>
  <c r="G133" i="8" s="1"/>
  <c r="F134" i="8"/>
  <c r="G134" i="8" s="1"/>
  <c r="F135" i="8"/>
  <c r="G135" i="8" s="1"/>
  <c r="F136" i="8"/>
  <c r="G136" i="8" s="1"/>
  <c r="F137" i="8"/>
  <c r="G137" i="8" s="1"/>
  <c r="F138" i="8"/>
  <c r="G138" i="8" s="1"/>
  <c r="F139" i="8"/>
  <c r="F140" i="8"/>
  <c r="G140" i="8" s="1"/>
  <c r="F141" i="8"/>
  <c r="G141" i="8" s="1"/>
  <c r="F142" i="8"/>
  <c r="G142" i="8" s="1"/>
  <c r="F143" i="8"/>
  <c r="G143" i="8" s="1"/>
  <c r="F144" i="8"/>
  <c r="F145" i="8"/>
  <c r="F146" i="8"/>
  <c r="F147" i="8"/>
  <c r="G147" i="8" s="1"/>
  <c r="F148" i="8"/>
  <c r="G148" i="8" s="1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F155" i="8"/>
  <c r="F156" i="8"/>
  <c r="F157" i="8"/>
  <c r="F158" i="8"/>
  <c r="F159" i="8"/>
  <c r="G159" i="8" s="1"/>
  <c r="F160" i="8"/>
  <c r="F161" i="8"/>
  <c r="G161" i="8" s="1"/>
  <c r="F162" i="8"/>
  <c r="F163" i="8"/>
  <c r="G163" i="8" s="1"/>
  <c r="F164" i="8"/>
  <c r="F165" i="8"/>
  <c r="F166" i="8"/>
  <c r="G166" i="8" s="1"/>
  <c r="F167" i="8"/>
  <c r="G167" i="8" s="1"/>
  <c r="F168" i="8"/>
  <c r="F169" i="8"/>
  <c r="F170" i="8"/>
  <c r="F171" i="8"/>
  <c r="F172" i="8"/>
  <c r="F173" i="8"/>
  <c r="G173" i="8" s="1"/>
  <c r="F174" i="8"/>
  <c r="G174" i="8" s="1"/>
  <c r="F175" i="8"/>
  <c r="G175" i="8" s="1"/>
  <c r="F176" i="8"/>
  <c r="F177" i="8"/>
  <c r="G177" i="8" s="1"/>
  <c r="F178" i="8"/>
  <c r="G178" i="8" s="1"/>
  <c r="F179" i="8"/>
  <c r="G179" i="8" s="1"/>
  <c r="F180" i="8"/>
  <c r="G180" i="8" s="1"/>
  <c r="F181" i="8"/>
  <c r="F182" i="8"/>
  <c r="F183" i="8"/>
  <c r="G183" i="8" s="1"/>
  <c r="F184" i="8"/>
  <c r="F185" i="8"/>
  <c r="F186" i="8"/>
  <c r="F187" i="8"/>
  <c r="G187" i="8" s="1"/>
  <c r="F188" i="8"/>
  <c r="G188" i="8" s="1"/>
  <c r="F189" i="8"/>
  <c r="G189" i="8" s="1"/>
  <c r="F190" i="8"/>
  <c r="G190" i="8" s="1"/>
  <c r="F191" i="8"/>
  <c r="G191" i="8" s="1"/>
  <c r="F192" i="8"/>
  <c r="G192" i="8" s="1"/>
  <c r="F193" i="8"/>
  <c r="F194" i="8"/>
  <c r="F195" i="8"/>
  <c r="G195" i="8" s="1"/>
  <c r="F196" i="8"/>
  <c r="G196" i="8" s="1"/>
  <c r="F197" i="8"/>
  <c r="F198" i="8"/>
  <c r="F199" i="8"/>
  <c r="G199" i="8" s="1"/>
  <c r="F200" i="8"/>
  <c r="G200" i="8" s="1"/>
  <c r="F201" i="8"/>
  <c r="G201" i="8" s="1"/>
  <c r="F202" i="8"/>
  <c r="G202" i="8" s="1"/>
  <c r="F203" i="8"/>
  <c r="F204" i="8"/>
  <c r="F205" i="8"/>
  <c r="F206" i="8"/>
  <c r="G206" i="8" s="1"/>
  <c r="F207" i="8"/>
  <c r="G207" i="8" s="1"/>
  <c r="F208" i="8"/>
  <c r="G208" i="8" s="1"/>
  <c r="F209" i="8"/>
  <c r="G209" i="8" s="1"/>
  <c r="F210" i="8"/>
  <c r="G210" i="8" s="1"/>
  <c r="F211" i="8"/>
  <c r="G211" i="8" s="1"/>
  <c r="F212" i="8"/>
  <c r="F213" i="8"/>
  <c r="F214" i="8"/>
  <c r="G214" i="8" s="1"/>
  <c r="F215" i="8"/>
  <c r="G215" i="8" s="1"/>
  <c r="F216" i="8"/>
  <c r="G216" i="8" s="1"/>
  <c r="F217" i="8"/>
  <c r="G217" i="8" s="1"/>
  <c r="F218" i="8"/>
  <c r="F219" i="8"/>
  <c r="G219" i="8" s="1"/>
  <c r="F220" i="8"/>
  <c r="G220" i="8" s="1"/>
  <c r="F221" i="8"/>
  <c r="G221" i="8" s="1"/>
  <c r="F222" i="8"/>
  <c r="G222" i="8" s="1"/>
  <c r="F223" i="8"/>
  <c r="G223" i="8" s="1"/>
  <c r="F224" i="8"/>
  <c r="F225" i="8"/>
  <c r="F226" i="8"/>
  <c r="G226" i="8" s="1"/>
  <c r="F227" i="8"/>
  <c r="F228" i="8"/>
  <c r="G228" i="8" s="1"/>
  <c r="F229" i="8"/>
  <c r="G229" i="8" s="1"/>
  <c r="F230" i="8"/>
  <c r="G230" i="8" s="1"/>
  <c r="F231" i="8"/>
  <c r="G231" i="8" s="1"/>
  <c r="F232" i="8"/>
  <c r="F233" i="8"/>
  <c r="G233" i="8" s="1"/>
  <c r="F234" i="8"/>
  <c r="F235" i="8"/>
  <c r="G235" i="8" s="1"/>
  <c r="F236" i="8"/>
  <c r="G236" i="8" s="1"/>
  <c r="F237" i="8"/>
  <c r="G237" i="8" s="1"/>
  <c r="F238" i="8"/>
  <c r="G238" i="8" s="1"/>
  <c r="F239" i="8"/>
  <c r="G239" i="8" s="1"/>
  <c r="F240" i="8"/>
  <c r="F241" i="8"/>
  <c r="G241" i="8" s="1"/>
  <c r="F242" i="8"/>
  <c r="G242" i="8" s="1"/>
  <c r="F243" i="8"/>
  <c r="F244" i="8"/>
  <c r="F245" i="8"/>
  <c r="G245" i="8" s="1"/>
  <c r="F246" i="8"/>
  <c r="F247" i="8"/>
  <c r="G247" i="8" s="1"/>
  <c r="F248" i="8"/>
  <c r="F249" i="8"/>
  <c r="G249" i="8" s="1"/>
  <c r="F250" i="8"/>
  <c r="G250" i="8" s="1"/>
  <c r="F251" i="8"/>
  <c r="G253" i="8"/>
  <c r="F6" i="8"/>
  <c r="F7" i="8"/>
  <c r="G7" i="8" s="1"/>
  <c r="F8" i="8"/>
  <c r="G8" i="8" s="1"/>
  <c r="F9" i="8"/>
  <c r="G9" i="8" s="1"/>
  <c r="F10" i="8"/>
  <c r="G10" i="8" s="1"/>
  <c r="F11" i="8"/>
  <c r="F12" i="8"/>
  <c r="F13" i="8"/>
  <c r="G13" i="8" s="1"/>
  <c r="F14" i="8"/>
  <c r="G14" i="8" s="1"/>
  <c r="F15" i="8"/>
  <c r="F16" i="8"/>
  <c r="F17" i="8"/>
  <c r="F18" i="8"/>
  <c r="G18" i="8" s="1"/>
  <c r="F19" i="8"/>
  <c r="F20" i="8"/>
  <c r="F21" i="8"/>
  <c r="G21" i="8" s="1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G249" i="90" s="1"/>
  <c r="J249" i="90" s="1"/>
  <c r="E250" i="90"/>
  <c r="E251" i="90"/>
  <c r="E252" i="90"/>
  <c r="E253" i="90"/>
  <c r="E254" i="90"/>
  <c r="E255" i="90"/>
  <c r="E256" i="90"/>
  <c r="E257" i="90"/>
  <c r="G257" i="90" s="1"/>
  <c r="J257" i="90" s="1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5" i="90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G248" i="89" s="1"/>
  <c r="J248" i="89" s="1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5" i="89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G248" i="88" s="1"/>
  <c r="J248" i="88" s="1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5" i="88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G247" i="87" s="1"/>
  <c r="J247" i="87" s="1"/>
  <c r="E248" i="87"/>
  <c r="E249" i="87"/>
  <c r="E250" i="87"/>
  <c r="E251" i="87"/>
  <c r="E252" i="87"/>
  <c r="E253" i="87"/>
  <c r="E254" i="87"/>
  <c r="E255" i="87"/>
  <c r="E256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5" i="87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G252" i="86" s="1"/>
  <c r="J252" i="86" s="1"/>
  <c r="E253" i="86"/>
  <c r="E254" i="86"/>
  <c r="E255" i="86"/>
  <c r="E256" i="86"/>
  <c r="E257" i="86"/>
  <c r="E6" i="86"/>
  <c r="E7" i="86"/>
  <c r="E8" i="86"/>
  <c r="E9" i="86"/>
  <c r="E10" i="86"/>
  <c r="E11" i="86"/>
  <c r="E12" i="86"/>
  <c r="E13" i="86"/>
  <c r="E14" i="86"/>
  <c r="E15" i="86"/>
  <c r="E16" i="86"/>
  <c r="E5" i="86"/>
  <c r="G252" i="87"/>
  <c r="J252" i="87" s="1"/>
  <c r="G252" i="88"/>
  <c r="J252" i="88" s="1"/>
  <c r="G252" i="89"/>
  <c r="J252" i="89" s="1"/>
  <c r="G252" i="90"/>
  <c r="J252" i="90" s="1"/>
  <c r="G252" i="91"/>
  <c r="J252" i="91" s="1"/>
  <c r="G252" i="92"/>
  <c r="J252" i="92" s="1"/>
  <c r="G252" i="93"/>
  <c r="J252" i="93" s="1"/>
  <c r="G252" i="94"/>
  <c r="J252" i="94" s="1"/>
  <c r="G252" i="95"/>
  <c r="J252" i="95" s="1"/>
  <c r="G252" i="97"/>
  <c r="J252" i="97" s="1"/>
  <c r="G252" i="98"/>
  <c r="J252" i="98" s="1"/>
  <c r="G252" i="99"/>
  <c r="J252" i="99" s="1"/>
  <c r="G252" i="100"/>
  <c r="J252" i="100" s="1"/>
  <c r="G252" i="101"/>
  <c r="J252" i="101" s="1"/>
  <c r="G252" i="102"/>
  <c r="J252" i="102" s="1"/>
  <c r="G252" i="103"/>
  <c r="J252" i="103" s="1"/>
  <c r="G252" i="104"/>
  <c r="J252" i="104" s="1"/>
  <c r="G252" i="106"/>
  <c r="J252" i="106" s="1"/>
  <c r="G252" i="107"/>
  <c r="J252" i="107" s="1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G246" i="85" s="1"/>
  <c r="J246" i="85" s="1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5" i="85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G243" i="84" s="1"/>
  <c r="J243" i="84" s="1"/>
  <c r="E244" i="84"/>
  <c r="E245" i="84"/>
  <c r="E246" i="84"/>
  <c r="E247" i="84"/>
  <c r="E248" i="84"/>
  <c r="E249" i="84"/>
  <c r="E250" i="84"/>
  <c r="E251" i="84"/>
  <c r="G251" i="84" s="1"/>
  <c r="J251" i="84" s="1"/>
  <c r="E252" i="84"/>
  <c r="E253" i="84"/>
  <c r="E254" i="84"/>
  <c r="E255" i="84"/>
  <c r="E256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5" i="84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6" i="83"/>
  <c r="E7" i="83"/>
  <c r="E8" i="83"/>
  <c r="E9" i="83"/>
  <c r="E10" i="83"/>
  <c r="E11" i="83"/>
  <c r="E12" i="83"/>
  <c r="E13" i="83"/>
  <c r="E14" i="83"/>
  <c r="E15" i="83"/>
  <c r="E16" i="83"/>
  <c r="E5" i="83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G247" i="82" s="1"/>
  <c r="J247" i="82" s="1"/>
  <c r="E248" i="82"/>
  <c r="E249" i="82"/>
  <c r="E250" i="82"/>
  <c r="E251" i="82"/>
  <c r="E252" i="82"/>
  <c r="E253" i="82"/>
  <c r="E254" i="82"/>
  <c r="E255" i="82"/>
  <c r="E256" i="82"/>
  <c r="E257" i="82"/>
  <c r="E6" i="82"/>
  <c r="E7" i="82"/>
  <c r="E8" i="82"/>
  <c r="E9" i="82"/>
  <c r="E10" i="82"/>
  <c r="E11" i="82"/>
  <c r="E12" i="82"/>
  <c r="E13" i="82"/>
  <c r="E14" i="82"/>
  <c r="E15" i="82"/>
  <c r="E5" i="82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6" i="81"/>
  <c r="E7" i="81"/>
  <c r="E8" i="81"/>
  <c r="E9" i="81"/>
  <c r="E10" i="81"/>
  <c r="E11" i="81"/>
  <c r="E12" i="81"/>
  <c r="E13" i="81"/>
  <c r="E14" i="81"/>
  <c r="E15" i="81"/>
  <c r="E5" i="81"/>
  <c r="E6" i="80"/>
  <c r="E7" i="80"/>
  <c r="E8" i="80"/>
  <c r="E9" i="80"/>
  <c r="E10" i="80"/>
  <c r="E11" i="80"/>
  <c r="E12" i="80"/>
  <c r="E13" i="80"/>
  <c r="E14" i="80"/>
  <c r="E15" i="80"/>
  <c r="E16" i="80"/>
  <c r="E17" i="80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6" i="78"/>
  <c r="E7" i="78"/>
  <c r="E8" i="78"/>
  <c r="E9" i="78"/>
  <c r="E10" i="78"/>
  <c r="E11" i="78"/>
  <c r="E12" i="78"/>
  <c r="E13" i="78"/>
  <c r="E14" i="78"/>
  <c r="E15" i="78"/>
  <c r="E16" i="78"/>
  <c r="E17" i="78"/>
  <c r="E6" i="77"/>
  <c r="E7" i="77"/>
  <c r="E8" i="77"/>
  <c r="E9" i="77"/>
  <c r="E10" i="77"/>
  <c r="E11" i="77"/>
  <c r="E12" i="77"/>
  <c r="E13" i="77"/>
  <c r="E14" i="77"/>
  <c r="E15" i="77"/>
  <c r="E16" i="77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G248" i="80" s="1"/>
  <c r="J248" i="80" s="1"/>
  <c r="E249" i="80"/>
  <c r="G249" i="80" s="1"/>
  <c r="J249" i="80" s="1"/>
  <c r="E250" i="80"/>
  <c r="G250" i="80" s="1"/>
  <c r="J250" i="80" s="1"/>
  <c r="E251" i="80"/>
  <c r="E252" i="80"/>
  <c r="E253" i="80"/>
  <c r="E254" i="80"/>
  <c r="E255" i="80"/>
  <c r="E256" i="80"/>
  <c r="E257" i="80"/>
  <c r="E258" i="80"/>
  <c r="E5" i="80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G249" i="79" s="1"/>
  <c r="J249" i="79" s="1"/>
  <c r="E250" i="79"/>
  <c r="E251" i="79"/>
  <c r="E252" i="79"/>
  <c r="E253" i="79"/>
  <c r="E254" i="79"/>
  <c r="E255" i="79"/>
  <c r="E256" i="79"/>
  <c r="E257" i="79"/>
  <c r="G257" i="79" s="1"/>
  <c r="J257" i="79" s="1"/>
  <c r="E5" i="79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G244" i="78" s="1"/>
  <c r="J244" i="78" s="1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18" i="78"/>
  <c r="E19" i="78"/>
  <c r="E20" i="78"/>
  <c r="E5" i="78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G250" i="77" s="1"/>
  <c r="J250" i="77" s="1"/>
  <c r="E252" i="77"/>
  <c r="E253" i="77"/>
  <c r="E254" i="77"/>
  <c r="E255" i="77"/>
  <c r="E256" i="77"/>
  <c r="E257" i="77"/>
  <c r="E258" i="77"/>
  <c r="E17" i="77"/>
  <c r="E18" i="77"/>
  <c r="E5" i="77"/>
  <c r="G251" i="78"/>
  <c r="J251" i="78" s="1"/>
  <c r="G251" i="79"/>
  <c r="J251" i="79" s="1"/>
  <c r="G251" i="80"/>
  <c r="J251" i="80" s="1"/>
  <c r="G251" i="81"/>
  <c r="J251" i="81" s="1"/>
  <c r="G251" i="82"/>
  <c r="J251" i="82" s="1"/>
  <c r="G251" i="83"/>
  <c r="J251" i="83" s="1"/>
  <c r="G251" i="85"/>
  <c r="J251" i="85" s="1"/>
  <c r="G251" i="86"/>
  <c r="J251" i="86" s="1"/>
  <c r="G251" i="87"/>
  <c r="J251" i="87" s="1"/>
  <c r="G251" i="88"/>
  <c r="J251" i="88" s="1"/>
  <c r="G251" i="89"/>
  <c r="J251" i="89" s="1"/>
  <c r="G251" i="90"/>
  <c r="J251" i="90" s="1"/>
  <c r="G251" i="91"/>
  <c r="J251" i="91" s="1"/>
  <c r="G251" i="92"/>
  <c r="J251" i="92" s="1"/>
  <c r="G251" i="93"/>
  <c r="J251" i="93" s="1"/>
  <c r="G251" i="94"/>
  <c r="J251" i="94" s="1"/>
  <c r="G251" i="95"/>
  <c r="J251" i="95" s="1"/>
  <c r="G251" i="96"/>
  <c r="J251" i="96" s="1"/>
  <c r="G251" i="97"/>
  <c r="J251" i="97" s="1"/>
  <c r="G251" i="99"/>
  <c r="J251" i="99" s="1"/>
  <c r="G251" i="100"/>
  <c r="J251" i="100" s="1"/>
  <c r="G251" i="101"/>
  <c r="J251" i="101" s="1"/>
  <c r="G251" i="102"/>
  <c r="J251" i="102" s="1"/>
  <c r="G251" i="103"/>
  <c r="J251" i="103" s="1"/>
  <c r="G251" i="104"/>
  <c r="J251" i="104" s="1"/>
  <c r="G251" i="105"/>
  <c r="J251" i="105" s="1"/>
  <c r="G251" i="106"/>
  <c r="J251" i="106" s="1"/>
  <c r="G251" i="107"/>
  <c r="J251" i="107" s="1"/>
  <c r="Z14" i="77"/>
  <c r="AC14" i="77" s="1"/>
  <c r="M251" i="87"/>
  <c r="M251" i="88"/>
  <c r="P251" i="88" s="1"/>
  <c r="M251" i="89"/>
  <c r="M251" i="90"/>
  <c r="M251" i="91"/>
  <c r="M251" i="92"/>
  <c r="P251" i="92" s="1"/>
  <c r="M251" i="93"/>
  <c r="P251" i="93" s="1"/>
  <c r="M251" i="94"/>
  <c r="M251" i="95"/>
  <c r="P251" i="95" s="1"/>
  <c r="M251" i="96"/>
  <c r="M251" i="97"/>
  <c r="P251" i="97" s="1"/>
  <c r="M251" i="98"/>
  <c r="M251" i="99"/>
  <c r="P251" i="99" s="1"/>
  <c r="M251" i="100"/>
  <c r="M251" i="101"/>
  <c r="M251" i="102"/>
  <c r="M251" i="103"/>
  <c r="P251" i="103" s="1"/>
  <c r="M251" i="104"/>
  <c r="M251" i="105"/>
  <c r="P251" i="105" s="1"/>
  <c r="M251" i="106"/>
  <c r="P251" i="106" s="1"/>
  <c r="M251" i="107"/>
  <c r="M251" i="86"/>
  <c r="P251" i="86" s="1"/>
  <c r="N267" i="106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P238" i="95" s="1"/>
  <c r="M239" i="95"/>
  <c r="P239" i="95" s="1"/>
  <c r="M240" i="95"/>
  <c r="P240" i="95" s="1"/>
  <c r="M241" i="95"/>
  <c r="P241" i="95" s="1"/>
  <c r="M242" i="95"/>
  <c r="M243" i="95"/>
  <c r="P243" i="95" s="1"/>
  <c r="M244" i="95"/>
  <c r="P244" i="95" s="1"/>
  <c r="M245" i="95"/>
  <c r="M246" i="95"/>
  <c r="P246" i="95" s="1"/>
  <c r="M247" i="95"/>
  <c r="P247" i="95" s="1"/>
  <c r="M248" i="95"/>
  <c r="M249" i="95"/>
  <c r="P249" i="95" s="1"/>
  <c r="M250" i="95"/>
  <c r="M252" i="95"/>
  <c r="P252" i="95" s="1"/>
  <c r="M253" i="95"/>
  <c r="P253" i="95" s="1"/>
  <c r="M254" i="95"/>
  <c r="M255" i="95"/>
  <c r="M256" i="95"/>
  <c r="M257" i="95"/>
  <c r="P257" i="95" s="1"/>
  <c r="M258" i="95"/>
  <c r="M6" i="95"/>
  <c r="P6" i="95" s="1"/>
  <c r="M7" i="95"/>
  <c r="M8" i="95"/>
  <c r="M9" i="95"/>
  <c r="M10" i="95"/>
  <c r="M11" i="95"/>
  <c r="P11" i="95" s="1"/>
  <c r="M12" i="95"/>
  <c r="M13" i="95"/>
  <c r="M14" i="95"/>
  <c r="M15" i="95"/>
  <c r="M16" i="95"/>
  <c r="M17" i="95"/>
  <c r="M18" i="95"/>
  <c r="M19" i="95"/>
  <c r="M20" i="95"/>
  <c r="P20" i="95" s="1"/>
  <c r="M21" i="95"/>
  <c r="M22" i="95"/>
  <c r="M23" i="95"/>
  <c r="M24" i="95"/>
  <c r="M25" i="95"/>
  <c r="M26" i="95"/>
  <c r="M27" i="95"/>
  <c r="M28" i="95"/>
  <c r="M29" i="95"/>
  <c r="M30" i="95"/>
  <c r="G250" i="79"/>
  <c r="J250" i="79" s="1"/>
  <c r="G248" i="79"/>
  <c r="J248" i="79" s="1"/>
  <c r="G247" i="79"/>
  <c r="J247" i="79" s="1"/>
  <c r="G246" i="79"/>
  <c r="J246" i="79" s="1"/>
  <c r="G245" i="79"/>
  <c r="J245" i="79" s="1"/>
  <c r="G244" i="79"/>
  <c r="J244" i="79" s="1"/>
  <c r="G243" i="79"/>
  <c r="J243" i="79" s="1"/>
  <c r="G247" i="80"/>
  <c r="J247" i="80" s="1"/>
  <c r="G246" i="80"/>
  <c r="J246" i="80" s="1"/>
  <c r="G245" i="80"/>
  <c r="J245" i="80" s="1"/>
  <c r="G244" i="80"/>
  <c r="J244" i="80" s="1"/>
  <c r="G243" i="80"/>
  <c r="J243" i="80" s="1"/>
  <c r="G250" i="81"/>
  <c r="J250" i="81" s="1"/>
  <c r="G249" i="81"/>
  <c r="J249" i="81" s="1"/>
  <c r="G248" i="81"/>
  <c r="J248" i="81" s="1"/>
  <c r="G247" i="81"/>
  <c r="J247" i="81" s="1"/>
  <c r="G246" i="81"/>
  <c r="J246" i="81" s="1"/>
  <c r="G245" i="81"/>
  <c r="J245" i="81" s="1"/>
  <c r="G244" i="81"/>
  <c r="J244" i="81" s="1"/>
  <c r="G243" i="81"/>
  <c r="J243" i="81" s="1"/>
  <c r="G250" i="82"/>
  <c r="J250" i="82" s="1"/>
  <c r="G249" i="82"/>
  <c r="J249" i="82" s="1"/>
  <c r="G248" i="82"/>
  <c r="J248" i="82" s="1"/>
  <c r="G246" i="82"/>
  <c r="J246" i="82" s="1"/>
  <c r="G245" i="82"/>
  <c r="J245" i="82" s="1"/>
  <c r="J244" i="82"/>
  <c r="G244" i="82"/>
  <c r="G243" i="82"/>
  <c r="J243" i="82" s="1"/>
  <c r="G250" i="83"/>
  <c r="J250" i="83" s="1"/>
  <c r="G249" i="83"/>
  <c r="J249" i="83" s="1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50" i="84"/>
  <c r="J250" i="84" s="1"/>
  <c r="G249" i="84"/>
  <c r="J249" i="84" s="1"/>
  <c r="G248" i="84"/>
  <c r="J248" i="84" s="1"/>
  <c r="G247" i="84"/>
  <c r="J247" i="84" s="1"/>
  <c r="G246" i="84"/>
  <c r="J246" i="84" s="1"/>
  <c r="G245" i="84"/>
  <c r="J245" i="84" s="1"/>
  <c r="G244" i="84"/>
  <c r="J244" i="84" s="1"/>
  <c r="G250" i="85"/>
  <c r="J250" i="85" s="1"/>
  <c r="G249" i="85"/>
  <c r="J249" i="85" s="1"/>
  <c r="G248" i="85"/>
  <c r="J248" i="85" s="1"/>
  <c r="G247" i="85"/>
  <c r="J247" i="85" s="1"/>
  <c r="G245" i="85"/>
  <c r="J245" i="85" s="1"/>
  <c r="G244" i="85"/>
  <c r="J244" i="85" s="1"/>
  <c r="G243" i="85"/>
  <c r="J243" i="85" s="1"/>
  <c r="G250" i="86"/>
  <c r="J250" i="86" s="1"/>
  <c r="G249" i="86"/>
  <c r="J249" i="86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50" i="87"/>
  <c r="J250" i="87" s="1"/>
  <c r="G249" i="87"/>
  <c r="J249" i="87" s="1"/>
  <c r="G248" i="87"/>
  <c r="J248" i="87" s="1"/>
  <c r="G246" i="87"/>
  <c r="J246" i="87" s="1"/>
  <c r="G245" i="87"/>
  <c r="J245" i="87" s="1"/>
  <c r="G244" i="87"/>
  <c r="J244" i="87" s="1"/>
  <c r="G243" i="87"/>
  <c r="J243" i="87" s="1"/>
  <c r="G250" i="88"/>
  <c r="J250" i="88" s="1"/>
  <c r="G249" i="88"/>
  <c r="J249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50" i="89"/>
  <c r="J250" i="89" s="1"/>
  <c r="G249" i="89"/>
  <c r="J249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50" i="90"/>
  <c r="J250" i="90" s="1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50" i="91"/>
  <c r="J250" i="91" s="1"/>
  <c r="G249" i="91"/>
  <c r="J249" i="91" s="1"/>
  <c r="G248" i="91"/>
  <c r="J248" i="91" s="1"/>
  <c r="G247" i="91"/>
  <c r="J247" i="91" s="1"/>
  <c r="G246" i="91"/>
  <c r="J246" i="91" s="1"/>
  <c r="G250" i="92"/>
  <c r="J250" i="92" s="1"/>
  <c r="G249" i="92"/>
  <c r="J249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50" i="93"/>
  <c r="J250" i="93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50" i="94"/>
  <c r="J250" i="94" s="1"/>
  <c r="G249" i="94"/>
  <c r="J249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6" i="95"/>
  <c r="J246" i="95" s="1"/>
  <c r="G245" i="95"/>
  <c r="J245" i="95" s="1"/>
  <c r="G244" i="95"/>
  <c r="J244" i="95" s="1"/>
  <c r="G243" i="95"/>
  <c r="J243" i="95" s="1"/>
  <c r="G250" i="96"/>
  <c r="J250" i="96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3" i="96"/>
  <c r="J243" i="96" s="1"/>
  <c r="J250" i="97"/>
  <c r="G250" i="97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50" i="98"/>
  <c r="J250" i="98" s="1"/>
  <c r="G249" i="98"/>
  <c r="J249" i="98" s="1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50" i="101"/>
  <c r="J250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50" i="102"/>
  <c r="J250" i="102" s="1"/>
  <c r="G249" i="102"/>
  <c r="J249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50" i="103"/>
  <c r="J250" i="103" s="1"/>
  <c r="G249" i="103"/>
  <c r="J249" i="103" s="1"/>
  <c r="G248" i="103"/>
  <c r="J248" i="103" s="1"/>
  <c r="G246" i="103"/>
  <c r="J246" i="103" s="1"/>
  <c r="G245" i="103"/>
  <c r="J245" i="103" s="1"/>
  <c r="G244" i="103"/>
  <c r="J244" i="103" s="1"/>
  <c r="G243" i="103"/>
  <c r="J243" i="103" s="1"/>
  <c r="G250" i="104"/>
  <c r="J250" i="104" s="1"/>
  <c r="G249" i="104"/>
  <c r="J249" i="104" s="1"/>
  <c r="G248" i="104"/>
  <c r="J248" i="104" s="1"/>
  <c r="G246" i="104"/>
  <c r="J246" i="104" s="1"/>
  <c r="G245" i="104"/>
  <c r="J245" i="104" s="1"/>
  <c r="G244" i="104"/>
  <c r="J244" i="104" s="1"/>
  <c r="G243" i="104"/>
  <c r="J243" i="104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50" i="78"/>
  <c r="J250" i="78" s="1"/>
  <c r="G249" i="78"/>
  <c r="J249" i="78" s="1"/>
  <c r="G248" i="78"/>
  <c r="J248" i="78" s="1"/>
  <c r="G247" i="78"/>
  <c r="J247" i="78" s="1"/>
  <c r="G246" i="78"/>
  <c r="J246" i="78" s="1"/>
  <c r="G245" i="78"/>
  <c r="J245" i="78" s="1"/>
  <c r="G243" i="78"/>
  <c r="J243" i="78" s="1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P94" i="106"/>
  <c r="P94" i="105"/>
  <c r="P94" i="104"/>
  <c r="P94" i="102"/>
  <c r="P94" i="99"/>
  <c r="P94" i="96"/>
  <c r="P251" i="96"/>
  <c r="J239" i="74"/>
  <c r="J240" i="74"/>
  <c r="J241" i="74"/>
  <c r="J242" i="74"/>
  <c r="J243" i="74"/>
  <c r="J244" i="74"/>
  <c r="J245" i="74"/>
  <c r="E258" i="8" s="1"/>
  <c r="J246" i="74"/>
  <c r="E259" i="8" s="1"/>
  <c r="J247" i="74"/>
  <c r="J248" i="74"/>
  <c r="J250" i="74"/>
  <c r="J252" i="74"/>
  <c r="J253" i="74"/>
  <c r="J254" i="74"/>
  <c r="J255" i="74"/>
  <c r="G241" i="74"/>
  <c r="G242" i="74"/>
  <c r="G243" i="74"/>
  <c r="G244" i="74"/>
  <c r="G245" i="74"/>
  <c r="G246" i="74"/>
  <c r="G247" i="74"/>
  <c r="G248" i="74"/>
  <c r="G249" i="74"/>
  <c r="J249" i="74" s="1"/>
  <c r="G250" i="74"/>
  <c r="G251" i="74"/>
  <c r="J251" i="74" s="1"/>
  <c r="E251" i="77" s="1"/>
  <c r="G251" i="77" s="1"/>
  <c r="J251" i="77" s="1"/>
  <c r="G252" i="74"/>
  <c r="G253" i="74"/>
  <c r="G254" i="74"/>
  <c r="G255" i="74"/>
  <c r="G256" i="74"/>
  <c r="P87" i="107"/>
  <c r="P94" i="107"/>
  <c r="P251" i="107"/>
  <c r="P94" i="101"/>
  <c r="M94" i="103"/>
  <c r="P94" i="103" s="1"/>
  <c r="F259" i="8"/>
  <c r="H259" i="8"/>
  <c r="I259" i="8"/>
  <c r="K259" i="8"/>
  <c r="P259" i="8" s="1"/>
  <c r="R257" i="74"/>
  <c r="M257" i="74"/>
  <c r="P257" i="74" s="1"/>
  <c r="G257" i="74"/>
  <c r="J257" i="74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R257" i="91"/>
  <c r="M257" i="91"/>
  <c r="P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G257" i="95"/>
  <c r="J257" i="95" s="1"/>
  <c r="R257" i="96"/>
  <c r="M257" i="96"/>
  <c r="P257" i="96" s="1"/>
  <c r="G257" i="96"/>
  <c r="J257" i="96" s="1"/>
  <c r="R257" i="97"/>
  <c r="M257" i="97"/>
  <c r="P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P251" i="87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P251" i="89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P251" i="90"/>
  <c r="R250" i="90"/>
  <c r="M250" i="90"/>
  <c r="P250" i="90" s="1"/>
  <c r="R249" i="90"/>
  <c r="M249" i="90"/>
  <c r="P249" i="90" s="1"/>
  <c r="R253" i="91"/>
  <c r="M253" i="91"/>
  <c r="R252" i="91"/>
  <c r="M252" i="91"/>
  <c r="R251" i="9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P251" i="94"/>
  <c r="R250" i="94"/>
  <c r="M250" i="94"/>
  <c r="P250" i="94" s="1"/>
  <c r="R249" i="94"/>
  <c r="M249" i="94"/>
  <c r="P249" i="94" s="1"/>
  <c r="R253" i="95"/>
  <c r="R252" i="95"/>
  <c r="R251" i="95"/>
  <c r="R250" i="95"/>
  <c r="P250" i="95"/>
  <c r="R249" i="95"/>
  <c r="R253" i="96"/>
  <c r="M253" i="96"/>
  <c r="P253" i="96" s="1"/>
  <c r="R252" i="96"/>
  <c r="M252" i="96"/>
  <c r="P252" i="96" s="1"/>
  <c r="R251" i="96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P251" i="98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P251" i="100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P251" i="10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P251" i="102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P251" i="104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R243" i="91"/>
  <c r="M243" i="9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P245" i="95"/>
  <c r="R244" i="95"/>
  <c r="R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R240" i="74"/>
  <c r="M240" i="74"/>
  <c r="P240" i="74" s="1"/>
  <c r="G240" i="74"/>
  <c r="R239" i="74"/>
  <c r="M239" i="74"/>
  <c r="P239" i="74" s="1"/>
  <c r="G239" i="74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H5" i="8"/>
  <c r="M48" i="98"/>
  <c r="P48" i="98" s="1"/>
  <c r="M94" i="8" l="1"/>
  <c r="J15" i="8"/>
  <c r="J252" i="8"/>
  <c r="J204" i="8"/>
  <c r="J248" i="8"/>
  <c r="J224" i="8"/>
  <c r="J176" i="8"/>
  <c r="J128" i="8"/>
  <c r="J104" i="8"/>
  <c r="J164" i="8"/>
  <c r="J92" i="8"/>
  <c r="J76" i="8"/>
  <c r="J44" i="8"/>
  <c r="J246" i="8"/>
  <c r="J102" i="8"/>
  <c r="J234" i="8"/>
  <c r="J162" i="8"/>
  <c r="J90" i="8"/>
  <c r="J12" i="8"/>
  <c r="J225" i="8"/>
  <c r="J25" i="8"/>
  <c r="G225" i="8"/>
  <c r="G162" i="8"/>
  <c r="J188" i="8"/>
  <c r="M250" i="8"/>
  <c r="G102" i="8"/>
  <c r="J120" i="8"/>
  <c r="J165" i="8"/>
  <c r="J93" i="8"/>
  <c r="J45" i="8"/>
  <c r="G90" i="8"/>
  <c r="J80" i="8"/>
  <c r="G76" i="8"/>
  <c r="J139" i="8"/>
  <c r="J91" i="8"/>
  <c r="J67" i="8"/>
  <c r="J43" i="8"/>
  <c r="G165" i="8"/>
  <c r="G139" i="8"/>
  <c r="J211" i="8"/>
  <c r="J150" i="8"/>
  <c r="J82" i="8"/>
  <c r="J249" i="8"/>
  <c r="G252" i="8"/>
  <c r="G164" i="8"/>
  <c r="G104" i="8"/>
  <c r="J14" i="8"/>
  <c r="J75" i="8"/>
  <c r="J210" i="8"/>
  <c r="J138" i="8"/>
  <c r="J81" i="8"/>
  <c r="M251" i="8"/>
  <c r="J258" i="8"/>
  <c r="J186" i="8"/>
  <c r="J66" i="8"/>
  <c r="J42" i="8"/>
  <c r="J26" i="8"/>
  <c r="G224" i="8"/>
  <c r="G186" i="8"/>
  <c r="G67" i="8"/>
  <c r="J163" i="8"/>
  <c r="J117" i="8"/>
  <c r="J78" i="8"/>
  <c r="J9" i="8"/>
  <c r="J190" i="8"/>
  <c r="J166" i="8"/>
  <c r="J118" i="8"/>
  <c r="J94" i="8"/>
  <c r="J70" i="8"/>
  <c r="M246" i="8"/>
  <c r="G248" i="8"/>
  <c r="G176" i="8"/>
  <c r="G93" i="8"/>
  <c r="J116" i="8"/>
  <c r="J54" i="8"/>
  <c r="J237" i="8"/>
  <c r="J189" i="8"/>
  <c r="G246" i="8"/>
  <c r="G204" i="8"/>
  <c r="G92" i="8"/>
  <c r="J161" i="8"/>
  <c r="J114" i="8"/>
  <c r="G234" i="8"/>
  <c r="G91" i="8"/>
  <c r="G44" i="8"/>
  <c r="J245" i="8"/>
  <c r="J153" i="8"/>
  <c r="J17" i="8"/>
  <c r="J222" i="8"/>
  <c r="J198" i="8"/>
  <c r="J174" i="8"/>
  <c r="J126" i="8"/>
  <c r="J62" i="8"/>
  <c r="J30" i="8"/>
  <c r="J152" i="8"/>
  <c r="J21" i="8"/>
  <c r="J250" i="8"/>
  <c r="J178" i="8"/>
  <c r="J130" i="8"/>
  <c r="J106" i="8"/>
  <c r="J58" i="8"/>
  <c r="J115" i="8"/>
  <c r="J228" i="8"/>
  <c r="M247" i="8"/>
  <c r="J227" i="8"/>
  <c r="J202" i="8"/>
  <c r="J154" i="8"/>
  <c r="J108" i="8"/>
  <c r="J213" i="8"/>
  <c r="J201" i="8"/>
  <c r="J141" i="8"/>
  <c r="J129" i="8"/>
  <c r="J33" i="8"/>
  <c r="J236" i="8"/>
  <c r="J187" i="8"/>
  <c r="J105" i="8"/>
  <c r="J223" i="8"/>
  <c r="J199" i="8"/>
  <c r="J175" i="8"/>
  <c r="J151" i="8"/>
  <c r="J127" i="8"/>
  <c r="J103" i="8"/>
  <c r="J79" i="8"/>
  <c r="J55" i="8"/>
  <c r="M236" i="8"/>
  <c r="P251" i="91"/>
  <c r="P237" i="8"/>
  <c r="J19" i="8"/>
  <c r="J212" i="8"/>
  <c r="J200" i="8"/>
  <c r="J140" i="8"/>
  <c r="J32" i="8"/>
  <c r="G15" i="8"/>
  <c r="J235" i="8"/>
  <c r="J180" i="8"/>
  <c r="J57" i="8"/>
  <c r="M235" i="8"/>
  <c r="J61" i="8"/>
  <c r="J142" i="8"/>
  <c r="M174" i="8"/>
  <c r="J206" i="8"/>
  <c r="J11" i="8"/>
  <c r="J240" i="8"/>
  <c r="J109" i="8"/>
  <c r="G26" i="8"/>
  <c r="P249" i="8"/>
  <c r="J226" i="8"/>
  <c r="M242" i="8"/>
  <c r="J177" i="8"/>
  <c r="G12" i="8"/>
  <c r="G154" i="8"/>
  <c r="G129" i="8"/>
  <c r="G45" i="8"/>
  <c r="J134" i="8"/>
  <c r="J96" i="8"/>
  <c r="J60" i="8"/>
  <c r="J137" i="8"/>
  <c r="G213" i="8"/>
  <c r="G128" i="8"/>
  <c r="J8" i="8"/>
  <c r="J132" i="8"/>
  <c r="M87" i="8"/>
  <c r="J216" i="8"/>
  <c r="J203" i="8"/>
  <c r="J59" i="8"/>
  <c r="J214" i="8"/>
  <c r="G25" i="8"/>
  <c r="G62" i="8"/>
  <c r="G212" i="8"/>
  <c r="G43" i="8"/>
  <c r="J149" i="8"/>
  <c r="J7" i="8"/>
  <c r="J24" i="8"/>
  <c r="J251" i="8"/>
  <c r="J155" i="8"/>
  <c r="J238" i="8"/>
  <c r="J99" i="8"/>
  <c r="J51" i="8"/>
  <c r="J27" i="8"/>
  <c r="G258" i="8"/>
  <c r="G126" i="8"/>
  <c r="G42" i="8"/>
  <c r="J148" i="8"/>
  <c r="J136" i="8"/>
  <c r="J64" i="8"/>
  <c r="J219" i="8"/>
  <c r="J121" i="8"/>
  <c r="P239" i="91"/>
  <c r="M239" i="8"/>
  <c r="G251" i="8"/>
  <c r="J10" i="8"/>
  <c r="J215" i="8"/>
  <c r="J143" i="8"/>
  <c r="J95" i="8"/>
  <c r="P252" i="91"/>
  <c r="M252" i="8"/>
  <c r="J209" i="8"/>
  <c r="J179" i="8"/>
  <c r="J123" i="8"/>
  <c r="M238" i="8"/>
  <c r="J208" i="8"/>
  <c r="J122" i="8"/>
  <c r="M237" i="8"/>
  <c r="J191" i="8"/>
  <c r="P253" i="91"/>
  <c r="M253" i="8"/>
  <c r="J16" i="8"/>
  <c r="G16" i="8"/>
  <c r="J197" i="8"/>
  <c r="G197" i="8"/>
  <c r="J185" i="8"/>
  <c r="J173" i="8"/>
  <c r="J125" i="8"/>
  <c r="J113" i="8"/>
  <c r="J101" i="8"/>
  <c r="J89" i="8"/>
  <c r="J29" i="8"/>
  <c r="G227" i="8"/>
  <c r="G59" i="8"/>
  <c r="J233" i="8"/>
  <c r="J41" i="8"/>
  <c r="G244" i="8"/>
  <c r="J244" i="8"/>
  <c r="G232" i="8"/>
  <c r="J232" i="8"/>
  <c r="J184" i="8"/>
  <c r="G184" i="8"/>
  <c r="J172" i="8"/>
  <c r="G172" i="8"/>
  <c r="G160" i="8"/>
  <c r="J160" i="8"/>
  <c r="J124" i="8"/>
  <c r="J112" i="8"/>
  <c r="J100" i="8"/>
  <c r="J88" i="8"/>
  <c r="J52" i="8"/>
  <c r="G101" i="8"/>
  <c r="G52" i="8"/>
  <c r="J196" i="8"/>
  <c r="J147" i="8"/>
  <c r="J38" i="8"/>
  <c r="M257" i="8"/>
  <c r="M88" i="8"/>
  <c r="G35" i="8"/>
  <c r="J35" i="8"/>
  <c r="J171" i="8"/>
  <c r="G171" i="8"/>
  <c r="G51" i="8"/>
  <c r="J207" i="8"/>
  <c r="J159" i="8"/>
  <c r="J87" i="8"/>
  <c r="J242" i="8"/>
  <c r="J230" i="8"/>
  <c r="J218" i="8"/>
  <c r="J194" i="8"/>
  <c r="J182" i="8"/>
  <c r="G182" i="8"/>
  <c r="J170" i="8"/>
  <c r="G170" i="8"/>
  <c r="G158" i="8"/>
  <c r="J158" i="8"/>
  <c r="G146" i="8"/>
  <c r="J146" i="8"/>
  <c r="J110" i="8"/>
  <c r="G110" i="8"/>
  <c r="J98" i="8"/>
  <c r="G98" i="8"/>
  <c r="J86" i="8"/>
  <c r="G86" i="8"/>
  <c r="J50" i="8"/>
  <c r="G240" i="8"/>
  <c r="G203" i="8"/>
  <c r="G99" i="8"/>
  <c r="G50" i="8"/>
  <c r="J192" i="8"/>
  <c r="J13" i="8"/>
  <c r="M249" i="8"/>
  <c r="J83" i="8"/>
  <c r="G83" i="8"/>
  <c r="J167" i="8"/>
  <c r="J119" i="8"/>
  <c r="J107" i="8"/>
  <c r="M245" i="8"/>
  <c r="G185" i="8"/>
  <c r="J195" i="8"/>
  <c r="J231" i="8"/>
  <c r="J183" i="8"/>
  <c r="J111" i="8"/>
  <c r="P243" i="91"/>
  <c r="M243" i="8"/>
  <c r="J253" i="8"/>
  <c r="J241" i="8"/>
  <c r="J229" i="8"/>
  <c r="J217" i="8"/>
  <c r="J193" i="8"/>
  <c r="J181" i="8"/>
  <c r="G181" i="8"/>
  <c r="J169" i="8"/>
  <c r="G169" i="8"/>
  <c r="G157" i="8"/>
  <c r="J157" i="8"/>
  <c r="G145" i="8"/>
  <c r="J145" i="8"/>
  <c r="J97" i="8"/>
  <c r="G97" i="8"/>
  <c r="G85" i="8"/>
  <c r="J85" i="8"/>
  <c r="J73" i="8"/>
  <c r="G37" i="8"/>
  <c r="J37" i="8"/>
  <c r="J221" i="8"/>
  <c r="M102" i="8"/>
  <c r="J71" i="8"/>
  <c r="G243" i="8"/>
  <c r="J243" i="8"/>
  <c r="J135" i="8"/>
  <c r="J63" i="8"/>
  <c r="P244" i="91"/>
  <c r="M244" i="8"/>
  <c r="J168" i="8"/>
  <c r="G168" i="8"/>
  <c r="G156" i="8"/>
  <c r="J156" i="8"/>
  <c r="G144" i="8"/>
  <c r="J144" i="8"/>
  <c r="J84" i="8"/>
  <c r="G84" i="8"/>
  <c r="J72" i="8"/>
  <c r="G72" i="8"/>
  <c r="G36" i="8"/>
  <c r="J36" i="8"/>
  <c r="G218" i="8"/>
  <c r="G155" i="8"/>
  <c r="J220" i="8"/>
  <c r="J23" i="8"/>
  <c r="J46" i="8"/>
  <c r="G198" i="8"/>
  <c r="J56" i="8"/>
  <c r="G19" i="8"/>
  <c r="J69" i="8"/>
  <c r="M241" i="8"/>
  <c r="J6" i="8"/>
  <c r="G17" i="8"/>
  <c r="J68" i="8"/>
  <c r="M240" i="8"/>
  <c r="J205" i="8"/>
  <c r="G205" i="8"/>
  <c r="J65" i="8"/>
  <c r="J40" i="8"/>
  <c r="J20" i="8"/>
  <c r="J133" i="8"/>
  <c r="G194" i="8"/>
  <c r="G193" i="8"/>
  <c r="G66" i="8"/>
  <c r="G65" i="8"/>
  <c r="G40" i="8"/>
  <c r="J39" i="8"/>
  <c r="J74" i="8"/>
  <c r="J131" i="8"/>
  <c r="J77" i="8"/>
  <c r="J53" i="8"/>
  <c r="J49" i="8"/>
  <c r="J48" i="8"/>
  <c r="J47" i="8"/>
  <c r="G46" i="8"/>
  <c r="J18" i="8"/>
  <c r="G11" i="8"/>
  <c r="G24" i="8"/>
  <c r="J28" i="8"/>
  <c r="J22" i="8"/>
  <c r="J31" i="8"/>
  <c r="J34" i="8"/>
  <c r="G20" i="8"/>
  <c r="G32" i="8"/>
  <c r="G6" i="8"/>
  <c r="P87" i="8"/>
  <c r="J247" i="8"/>
  <c r="J239" i="8"/>
  <c r="P250" i="8"/>
  <c r="P242" i="8"/>
  <c r="G242" i="77"/>
  <c r="J242" i="77" s="1"/>
  <c r="G259" i="8"/>
  <c r="M259" i="8"/>
  <c r="J259" i="8"/>
  <c r="P237" i="82"/>
  <c r="P87" i="77"/>
  <c r="P241" i="78"/>
  <c r="P242" i="77"/>
  <c r="G252" i="77"/>
  <c r="J252" i="77" s="1"/>
  <c r="P238" i="77"/>
  <c r="P247" i="80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J256" i="74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0" i="95"/>
  <c r="P9" i="95"/>
  <c r="P8" i="95"/>
  <c r="P7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M207" i="91"/>
  <c r="M189" i="91"/>
  <c r="M188" i="91"/>
  <c r="M187" i="91"/>
  <c r="M105" i="91"/>
  <c r="M104" i="91"/>
  <c r="M103" i="91"/>
  <c r="M82" i="91"/>
  <c r="M173" i="91"/>
  <c r="M258" i="91"/>
  <c r="M256" i="91"/>
  <c r="M255" i="91"/>
  <c r="M254" i="91"/>
  <c r="M248" i="91"/>
  <c r="M234" i="91"/>
  <c r="M233" i="91"/>
  <c r="M232" i="91"/>
  <c r="M231" i="91"/>
  <c r="M230" i="91"/>
  <c r="M229" i="91"/>
  <c r="M228" i="91"/>
  <c r="M227" i="91"/>
  <c r="M226" i="91"/>
  <c r="M225" i="91"/>
  <c r="M224" i="91"/>
  <c r="M223" i="91"/>
  <c r="M222" i="91"/>
  <c r="M221" i="91"/>
  <c r="M220" i="91"/>
  <c r="M219" i="91"/>
  <c r="M218" i="91"/>
  <c r="M217" i="91"/>
  <c r="M216" i="91"/>
  <c r="M215" i="91"/>
  <c r="M214" i="91"/>
  <c r="M213" i="91"/>
  <c r="M212" i="91"/>
  <c r="M211" i="91"/>
  <c r="M210" i="91"/>
  <c r="M209" i="91"/>
  <c r="M208" i="91"/>
  <c r="M206" i="91"/>
  <c r="M205" i="91"/>
  <c r="M204" i="91"/>
  <c r="M203" i="91"/>
  <c r="M202" i="91"/>
  <c r="M201" i="91"/>
  <c r="M200" i="91"/>
  <c r="M199" i="91"/>
  <c r="M198" i="91"/>
  <c r="M197" i="91"/>
  <c r="M196" i="91"/>
  <c r="M195" i="91"/>
  <c r="M194" i="91"/>
  <c r="M193" i="91"/>
  <c r="M192" i="91"/>
  <c r="M191" i="91"/>
  <c r="M190" i="91"/>
  <c r="M186" i="91"/>
  <c r="M185" i="91"/>
  <c r="M184" i="91"/>
  <c r="M183" i="91"/>
  <c r="M182" i="91"/>
  <c r="M181" i="91"/>
  <c r="M180" i="91"/>
  <c r="M179" i="91"/>
  <c r="M178" i="91"/>
  <c r="M177" i="91"/>
  <c r="M176" i="91"/>
  <c r="M175" i="91"/>
  <c r="M172" i="91"/>
  <c r="M171" i="91"/>
  <c r="M170" i="91"/>
  <c r="M169" i="91"/>
  <c r="M168" i="91"/>
  <c r="M167" i="91"/>
  <c r="M166" i="91"/>
  <c r="M165" i="91"/>
  <c r="M164" i="91"/>
  <c r="M163" i="91"/>
  <c r="M162" i="91"/>
  <c r="M161" i="91"/>
  <c r="M160" i="91"/>
  <c r="M159" i="91"/>
  <c r="M158" i="91"/>
  <c r="M157" i="91"/>
  <c r="M156" i="91"/>
  <c r="M155" i="91"/>
  <c r="M154" i="91"/>
  <c r="M153" i="91"/>
  <c r="M152" i="91"/>
  <c r="M151" i="91"/>
  <c r="M150" i="91"/>
  <c r="M149" i="91"/>
  <c r="M148" i="91"/>
  <c r="M147" i="91"/>
  <c r="M146" i="91"/>
  <c r="M145" i="91"/>
  <c r="M144" i="91"/>
  <c r="M143" i="91"/>
  <c r="M142" i="91"/>
  <c r="M141" i="91"/>
  <c r="M140" i="91"/>
  <c r="M139" i="91"/>
  <c r="M138" i="91"/>
  <c r="M137" i="91"/>
  <c r="M136" i="91"/>
  <c r="M135" i="91"/>
  <c r="M134" i="91"/>
  <c r="M133" i="91"/>
  <c r="M132" i="91"/>
  <c r="M131" i="91"/>
  <c r="M130" i="91"/>
  <c r="M129" i="91"/>
  <c r="M128" i="91"/>
  <c r="M127" i="91"/>
  <c r="M126" i="91"/>
  <c r="M125" i="91"/>
  <c r="M124" i="91"/>
  <c r="M123" i="91"/>
  <c r="M122" i="91"/>
  <c r="M121" i="91"/>
  <c r="M120" i="91"/>
  <c r="M119" i="91"/>
  <c r="M118" i="91"/>
  <c r="M117" i="91"/>
  <c r="M116" i="91"/>
  <c r="M115" i="91"/>
  <c r="M114" i="91"/>
  <c r="M113" i="91"/>
  <c r="M112" i="91"/>
  <c r="M111" i="91"/>
  <c r="M110" i="91"/>
  <c r="M109" i="91"/>
  <c r="M108" i="91"/>
  <c r="M107" i="91"/>
  <c r="M106" i="91"/>
  <c r="M101" i="91"/>
  <c r="M100" i="91"/>
  <c r="M99" i="91"/>
  <c r="M98" i="91"/>
  <c r="M97" i="91"/>
  <c r="M96" i="91"/>
  <c r="M95" i="91"/>
  <c r="M93" i="91"/>
  <c r="M92" i="91"/>
  <c r="M91" i="91"/>
  <c r="M90" i="91"/>
  <c r="M89" i="91"/>
  <c r="M86" i="91"/>
  <c r="M85" i="91"/>
  <c r="M84" i="91"/>
  <c r="M83" i="91"/>
  <c r="M81" i="91"/>
  <c r="M80" i="91"/>
  <c r="M79" i="91"/>
  <c r="M78" i="91"/>
  <c r="M77" i="91"/>
  <c r="M75" i="91"/>
  <c r="M74" i="91"/>
  <c r="M73" i="91"/>
  <c r="M72" i="91"/>
  <c r="M71" i="91"/>
  <c r="M70" i="91"/>
  <c r="M69" i="91"/>
  <c r="M68" i="91"/>
  <c r="M67" i="91"/>
  <c r="M66" i="91"/>
  <c r="M65" i="91"/>
  <c r="M64" i="91"/>
  <c r="M63" i="91"/>
  <c r="M62" i="91"/>
  <c r="M61" i="91"/>
  <c r="M60" i="91"/>
  <c r="M59" i="91"/>
  <c r="M58" i="91"/>
  <c r="M57" i="91"/>
  <c r="M56" i="91"/>
  <c r="M55" i="91"/>
  <c r="M54" i="91"/>
  <c r="M53" i="91"/>
  <c r="M52" i="91"/>
  <c r="M51" i="91"/>
  <c r="M50" i="91"/>
  <c r="M49" i="91"/>
  <c r="M48" i="91"/>
  <c r="M47" i="91"/>
  <c r="M46" i="91"/>
  <c r="M45" i="91"/>
  <c r="M44" i="91"/>
  <c r="M43" i="91"/>
  <c r="M42" i="91"/>
  <c r="M41" i="91"/>
  <c r="M40" i="91"/>
  <c r="M39" i="91"/>
  <c r="M38" i="91"/>
  <c r="M37" i="91"/>
  <c r="M36" i="91"/>
  <c r="M35" i="91"/>
  <c r="M34" i="91"/>
  <c r="M33" i="91"/>
  <c r="M32" i="91"/>
  <c r="M31" i="91"/>
  <c r="M30" i="91"/>
  <c r="M29" i="91"/>
  <c r="M28" i="91"/>
  <c r="M27" i="91"/>
  <c r="M26" i="91"/>
  <c r="M25" i="91"/>
  <c r="M24" i="91"/>
  <c r="M23" i="91"/>
  <c r="M22" i="91"/>
  <c r="M21" i="91"/>
  <c r="M20" i="91"/>
  <c r="M19" i="91"/>
  <c r="M18" i="91"/>
  <c r="M17" i="91"/>
  <c r="M16" i="91"/>
  <c r="M15" i="91"/>
  <c r="M14" i="91"/>
  <c r="M13" i="91"/>
  <c r="M12" i="91"/>
  <c r="M11" i="91"/>
  <c r="M10" i="91"/>
  <c r="M9" i="91"/>
  <c r="M8" i="91"/>
  <c r="M7" i="91"/>
  <c r="M6" i="9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2" i="91" l="1"/>
  <c r="M12" i="8"/>
  <c r="P24" i="91"/>
  <c r="M24" i="8"/>
  <c r="P36" i="91"/>
  <c r="M36" i="8"/>
  <c r="P60" i="91"/>
  <c r="M60" i="8"/>
  <c r="P72" i="91"/>
  <c r="M72" i="8"/>
  <c r="P86" i="91"/>
  <c r="M86" i="8"/>
  <c r="P101" i="91"/>
  <c r="M101" i="8"/>
  <c r="P117" i="91"/>
  <c r="M117" i="8"/>
  <c r="P129" i="91"/>
  <c r="M129" i="8"/>
  <c r="P141" i="91"/>
  <c r="M141" i="8"/>
  <c r="P153" i="91"/>
  <c r="M153" i="8"/>
  <c r="P165" i="91"/>
  <c r="M165" i="8"/>
  <c r="P179" i="91"/>
  <c r="M179" i="8"/>
  <c r="P194" i="91"/>
  <c r="M194" i="8"/>
  <c r="P206" i="91"/>
  <c r="M206" i="8"/>
  <c r="P219" i="91"/>
  <c r="M219" i="8"/>
  <c r="P231" i="91"/>
  <c r="M231" i="8"/>
  <c r="P104" i="91"/>
  <c r="M104" i="8"/>
  <c r="P29" i="91"/>
  <c r="M29" i="8"/>
  <c r="P53" i="91"/>
  <c r="M53" i="8"/>
  <c r="P93" i="91"/>
  <c r="M93" i="8"/>
  <c r="P122" i="91"/>
  <c r="M122" i="8"/>
  <c r="P199" i="91"/>
  <c r="M199" i="8"/>
  <c r="P30" i="91"/>
  <c r="M30" i="8"/>
  <c r="P42" i="91"/>
  <c r="M42" i="8"/>
  <c r="P54" i="91"/>
  <c r="M54" i="8"/>
  <c r="P66" i="91"/>
  <c r="M66" i="8"/>
  <c r="P79" i="91"/>
  <c r="M79" i="8"/>
  <c r="P95" i="91"/>
  <c r="M95" i="8"/>
  <c r="P111" i="91"/>
  <c r="M111" i="8"/>
  <c r="P123" i="91"/>
  <c r="M123" i="8"/>
  <c r="P135" i="91"/>
  <c r="M135" i="8"/>
  <c r="P147" i="91"/>
  <c r="M147" i="8"/>
  <c r="P159" i="91"/>
  <c r="M159" i="8"/>
  <c r="P171" i="91"/>
  <c r="M171" i="8"/>
  <c r="P185" i="91"/>
  <c r="M185" i="8"/>
  <c r="P200" i="91"/>
  <c r="M200" i="8"/>
  <c r="P225" i="91"/>
  <c r="M225" i="8"/>
  <c r="P255" i="91"/>
  <c r="M255" i="8"/>
  <c r="P76" i="91"/>
  <c r="M76" i="8"/>
  <c r="P7" i="91"/>
  <c r="M7" i="8"/>
  <c r="P19" i="91"/>
  <c r="M19" i="8"/>
  <c r="P43" i="91"/>
  <c r="M43" i="8"/>
  <c r="P55" i="91"/>
  <c r="M55" i="8"/>
  <c r="P67" i="91"/>
  <c r="M67" i="8"/>
  <c r="P80" i="91"/>
  <c r="M80" i="8"/>
  <c r="P96" i="91"/>
  <c r="M96" i="8"/>
  <c r="P112" i="91"/>
  <c r="M112" i="8"/>
  <c r="P124" i="91"/>
  <c r="M124" i="8"/>
  <c r="P136" i="91"/>
  <c r="M136" i="8"/>
  <c r="P148" i="91"/>
  <c r="M148" i="8"/>
  <c r="P160" i="91"/>
  <c r="M160" i="8"/>
  <c r="P172" i="91"/>
  <c r="M172" i="8"/>
  <c r="P186" i="91"/>
  <c r="M186" i="8"/>
  <c r="P201" i="91"/>
  <c r="M201" i="8"/>
  <c r="P214" i="91"/>
  <c r="M214" i="8"/>
  <c r="P226" i="91"/>
  <c r="M226" i="8"/>
  <c r="P256" i="91"/>
  <c r="M256" i="8"/>
  <c r="P8" i="91"/>
  <c r="M8" i="8"/>
  <c r="P44" i="91"/>
  <c r="M44" i="8"/>
  <c r="P56" i="91"/>
  <c r="M56" i="8"/>
  <c r="P68" i="91"/>
  <c r="M68" i="8"/>
  <c r="P81" i="91"/>
  <c r="M81" i="8"/>
  <c r="P97" i="91"/>
  <c r="M97" i="8"/>
  <c r="P113" i="91"/>
  <c r="M113" i="8"/>
  <c r="P125" i="91"/>
  <c r="M125" i="8"/>
  <c r="P137" i="91"/>
  <c r="M137" i="8"/>
  <c r="P149" i="91"/>
  <c r="M149" i="8"/>
  <c r="P161" i="91"/>
  <c r="M161" i="8"/>
  <c r="P175" i="91"/>
  <c r="M175" i="8"/>
  <c r="P190" i="91"/>
  <c r="M190" i="8"/>
  <c r="P202" i="91"/>
  <c r="M202" i="8"/>
  <c r="P215" i="91"/>
  <c r="M215" i="8"/>
  <c r="P227" i="91"/>
  <c r="M227" i="8"/>
  <c r="P258" i="91"/>
  <c r="M258" i="8"/>
  <c r="P9" i="91"/>
  <c r="M9" i="8"/>
  <c r="P21" i="91"/>
  <c r="M21" i="8"/>
  <c r="P33" i="91"/>
  <c r="M33" i="8"/>
  <c r="P45" i="91"/>
  <c r="M45" i="8"/>
  <c r="P57" i="91"/>
  <c r="M57" i="8"/>
  <c r="P69" i="91"/>
  <c r="M69" i="8"/>
  <c r="P83" i="91"/>
  <c r="M83" i="8"/>
  <c r="P98" i="91"/>
  <c r="M98" i="8"/>
  <c r="P114" i="91"/>
  <c r="M114" i="8"/>
  <c r="P126" i="91"/>
  <c r="M126" i="8"/>
  <c r="P138" i="91"/>
  <c r="M138" i="8"/>
  <c r="P150" i="91"/>
  <c r="M150" i="8"/>
  <c r="P162" i="91"/>
  <c r="M162" i="8"/>
  <c r="P176" i="91"/>
  <c r="M176" i="8"/>
  <c r="P191" i="91"/>
  <c r="M191" i="8"/>
  <c r="P203" i="91"/>
  <c r="M203" i="8"/>
  <c r="P216" i="91"/>
  <c r="M216" i="8"/>
  <c r="P228" i="91"/>
  <c r="M228" i="8"/>
  <c r="P173" i="91"/>
  <c r="M173" i="8"/>
  <c r="P10" i="91"/>
  <c r="M10" i="8"/>
  <c r="P34" i="91"/>
  <c r="M34" i="8"/>
  <c r="P58" i="91"/>
  <c r="M58" i="8"/>
  <c r="P70" i="91"/>
  <c r="M70" i="8"/>
  <c r="P84" i="91"/>
  <c r="M84" i="8"/>
  <c r="P99" i="91"/>
  <c r="M99" i="8"/>
  <c r="P115" i="91"/>
  <c r="M115" i="8"/>
  <c r="P127" i="91"/>
  <c r="M127" i="8"/>
  <c r="P139" i="91"/>
  <c r="M139" i="8"/>
  <c r="P151" i="91"/>
  <c r="M151" i="8"/>
  <c r="P163" i="91"/>
  <c r="M163" i="8"/>
  <c r="P177" i="91"/>
  <c r="M177" i="8"/>
  <c r="P192" i="91"/>
  <c r="M192" i="8"/>
  <c r="P204" i="91"/>
  <c r="M204" i="8"/>
  <c r="P217" i="91"/>
  <c r="M217" i="8"/>
  <c r="P229" i="91"/>
  <c r="M229" i="8"/>
  <c r="P82" i="91"/>
  <c r="M82" i="8"/>
  <c r="P23" i="91"/>
  <c r="M23" i="8"/>
  <c r="P35" i="91"/>
  <c r="M35" i="8"/>
  <c r="P47" i="91"/>
  <c r="M47" i="8"/>
  <c r="P59" i="91"/>
  <c r="M59" i="8"/>
  <c r="P71" i="91"/>
  <c r="M71" i="8"/>
  <c r="P85" i="91"/>
  <c r="M85" i="8"/>
  <c r="P100" i="91"/>
  <c r="M100" i="8"/>
  <c r="P116" i="91"/>
  <c r="M116" i="8"/>
  <c r="P128" i="91"/>
  <c r="M128" i="8"/>
  <c r="P140" i="91"/>
  <c r="M140" i="8"/>
  <c r="P152" i="91"/>
  <c r="M152" i="8"/>
  <c r="P164" i="91"/>
  <c r="M164" i="8"/>
  <c r="P178" i="91"/>
  <c r="M178" i="8"/>
  <c r="P193" i="91"/>
  <c r="M193" i="8"/>
  <c r="P218" i="91"/>
  <c r="M218" i="8"/>
  <c r="P230" i="91"/>
  <c r="M230" i="8"/>
  <c r="P103" i="91"/>
  <c r="M103" i="8"/>
  <c r="P13" i="91"/>
  <c r="M13" i="8"/>
  <c r="P25" i="91"/>
  <c r="M25" i="8"/>
  <c r="P37" i="91"/>
  <c r="M37" i="8"/>
  <c r="P61" i="91"/>
  <c r="M61" i="8"/>
  <c r="P73" i="91"/>
  <c r="M73" i="8"/>
  <c r="P89" i="91"/>
  <c r="M89" i="8"/>
  <c r="P106" i="91"/>
  <c r="M106" i="8"/>
  <c r="P118" i="91"/>
  <c r="M118" i="8"/>
  <c r="P130" i="91"/>
  <c r="M130" i="8"/>
  <c r="P142" i="91"/>
  <c r="M142" i="8"/>
  <c r="P154" i="91"/>
  <c r="M154" i="8"/>
  <c r="P166" i="91"/>
  <c r="M166" i="8"/>
  <c r="P180" i="91"/>
  <c r="M180" i="8"/>
  <c r="P195" i="91"/>
  <c r="M195" i="8"/>
  <c r="P208" i="91"/>
  <c r="M208" i="8"/>
  <c r="P220" i="91"/>
  <c r="M220" i="8"/>
  <c r="P232" i="91"/>
  <c r="M232" i="8"/>
  <c r="P105" i="91"/>
  <c r="M105" i="8"/>
  <c r="P17" i="91"/>
  <c r="M17" i="8"/>
  <c r="P41" i="91"/>
  <c r="M41" i="8"/>
  <c r="P110" i="91"/>
  <c r="M110" i="8"/>
  <c r="P134" i="91"/>
  <c r="M134" i="8"/>
  <c r="P146" i="91"/>
  <c r="M146" i="8"/>
  <c r="P158" i="91"/>
  <c r="M158" i="8"/>
  <c r="P170" i="91"/>
  <c r="M170" i="8"/>
  <c r="P184" i="91"/>
  <c r="M184" i="8"/>
  <c r="P212" i="91"/>
  <c r="M212" i="8"/>
  <c r="P254" i="91"/>
  <c r="M254" i="8"/>
  <c r="P207" i="91"/>
  <c r="M207" i="8"/>
  <c r="P14" i="91"/>
  <c r="M14" i="8"/>
  <c r="P26" i="91"/>
  <c r="M26" i="8"/>
  <c r="P38" i="91"/>
  <c r="M38" i="8"/>
  <c r="P50" i="91"/>
  <c r="M50" i="8"/>
  <c r="P62" i="91"/>
  <c r="M62" i="8"/>
  <c r="P90" i="91"/>
  <c r="M90" i="8"/>
  <c r="P107" i="91"/>
  <c r="M107" i="8"/>
  <c r="P119" i="91"/>
  <c r="M119" i="8"/>
  <c r="P143" i="91"/>
  <c r="M143" i="8"/>
  <c r="P155" i="91"/>
  <c r="M155" i="8"/>
  <c r="P167" i="91"/>
  <c r="M167" i="8"/>
  <c r="P181" i="91"/>
  <c r="M181" i="8"/>
  <c r="P196" i="91"/>
  <c r="M196" i="8"/>
  <c r="P209" i="91"/>
  <c r="M209" i="8"/>
  <c r="P221" i="91"/>
  <c r="M221" i="8"/>
  <c r="P233" i="91"/>
  <c r="M233" i="8"/>
  <c r="P187" i="91"/>
  <c r="M187" i="8"/>
  <c r="P224" i="91"/>
  <c r="M224" i="8"/>
  <c r="P213" i="91"/>
  <c r="M213" i="8"/>
  <c r="P15" i="91"/>
  <c r="M15" i="8"/>
  <c r="P27" i="91"/>
  <c r="M27" i="8"/>
  <c r="P51" i="91"/>
  <c r="M51" i="8"/>
  <c r="P63" i="91"/>
  <c r="M63" i="8"/>
  <c r="P75" i="91"/>
  <c r="M75" i="8"/>
  <c r="P91" i="91"/>
  <c r="M91" i="8"/>
  <c r="P108" i="91"/>
  <c r="M108" i="8"/>
  <c r="P120" i="91"/>
  <c r="M120" i="8"/>
  <c r="P132" i="91"/>
  <c r="M132" i="8"/>
  <c r="P144" i="91"/>
  <c r="M144" i="8"/>
  <c r="P156" i="91"/>
  <c r="M156" i="8"/>
  <c r="P168" i="91"/>
  <c r="M168" i="8"/>
  <c r="P182" i="91"/>
  <c r="M182" i="8"/>
  <c r="P197" i="91"/>
  <c r="M197" i="8"/>
  <c r="P210" i="91"/>
  <c r="M210" i="8"/>
  <c r="P222" i="91"/>
  <c r="M222" i="8"/>
  <c r="P234" i="91"/>
  <c r="M234" i="8"/>
  <c r="P188" i="91"/>
  <c r="M188" i="8"/>
  <c r="P78" i="91"/>
  <c r="M78" i="8"/>
  <c r="P16" i="91"/>
  <c r="M16" i="8"/>
  <c r="P52" i="91"/>
  <c r="M52" i="8"/>
  <c r="P64" i="91"/>
  <c r="M64" i="8"/>
  <c r="P92" i="91"/>
  <c r="M92" i="8"/>
  <c r="P109" i="91"/>
  <c r="M109" i="8"/>
  <c r="P121" i="91"/>
  <c r="M121" i="8"/>
  <c r="P145" i="91"/>
  <c r="M145" i="8"/>
  <c r="P157" i="91"/>
  <c r="M157" i="8"/>
  <c r="P169" i="91"/>
  <c r="M169" i="8"/>
  <c r="P183" i="91"/>
  <c r="M183" i="8"/>
  <c r="P198" i="91"/>
  <c r="M198" i="8"/>
  <c r="P211" i="91"/>
  <c r="M211" i="8"/>
  <c r="P223" i="91"/>
  <c r="M223" i="8"/>
  <c r="P248" i="91"/>
  <c r="M248" i="8"/>
  <c r="P189" i="91"/>
  <c r="M189" i="8"/>
  <c r="P205" i="91"/>
  <c r="M205" i="8"/>
  <c r="P133" i="91"/>
  <c r="M133" i="8"/>
  <c r="P131" i="91"/>
  <c r="M131" i="8"/>
  <c r="P77" i="91"/>
  <c r="M77" i="8"/>
  <c r="P74" i="91"/>
  <c r="M74" i="8"/>
  <c r="P65" i="91"/>
  <c r="M65" i="8"/>
  <c r="P49" i="91"/>
  <c r="M49" i="8"/>
  <c r="P48" i="91"/>
  <c r="M48" i="8"/>
  <c r="P46" i="91"/>
  <c r="M46" i="8"/>
  <c r="P40" i="91"/>
  <c r="M40" i="8"/>
  <c r="P39" i="91"/>
  <c r="M39" i="8"/>
  <c r="P31" i="91"/>
  <c r="M31" i="8"/>
  <c r="P32" i="91"/>
  <c r="M32" i="8"/>
  <c r="P28" i="91"/>
  <c r="M28" i="8"/>
  <c r="P22" i="91"/>
  <c r="M22" i="8"/>
  <c r="P20" i="91"/>
  <c r="M20" i="8"/>
  <c r="P18" i="91"/>
  <c r="M18" i="8"/>
  <c r="P11" i="91"/>
  <c r="M11" i="8"/>
  <c r="P6" i="91"/>
  <c r="M6" i="8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53" i="77"/>
  <c r="J253" i="77" s="1"/>
  <c r="G235" i="77"/>
  <c r="J235" i="77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252" i="84" s="1"/>
  <c r="J252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52" i="85" s="1"/>
  <c r="J252" i="85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22" i="77" l="1"/>
  <c r="J22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166" i="80"/>
  <c r="J166" i="80" s="1"/>
  <c r="G22" i="79"/>
  <c r="J22" i="79" s="1"/>
  <c r="E22" i="80" s="1"/>
  <c r="G24" i="79"/>
  <c r="J24" i="79" s="1"/>
  <c r="G20" i="79"/>
  <c r="J20" i="79" s="1"/>
  <c r="E20" i="80" s="1"/>
  <c r="G158" i="80"/>
  <c r="J158" i="80" s="1"/>
  <c r="G26" i="79"/>
  <c r="J26" i="79" s="1"/>
  <c r="G21" i="79"/>
  <c r="J21" i="79" s="1"/>
  <c r="E21" i="80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E19" i="80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8" i="77" l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E18" i="80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3" i="96" l="1"/>
  <c r="J93" i="96" s="1"/>
  <c r="J93" i="95"/>
  <c r="G77" i="96"/>
  <c r="J77" i="96" s="1"/>
  <c r="J77" i="95"/>
  <c r="G21" i="96"/>
  <c r="J21" i="96" s="1"/>
  <c r="J21" i="95"/>
  <c r="G66" i="96"/>
  <c r="J66" i="96" s="1"/>
  <c r="J66" i="95"/>
  <c r="G98" i="96"/>
  <c r="J98" i="96" s="1"/>
  <c r="J98" i="95"/>
  <c r="G99" i="96"/>
  <c r="J99" i="96" s="1"/>
  <c r="J99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235" i="96"/>
  <c r="J235" i="96" s="1"/>
  <c r="J227" i="95"/>
  <c r="G88" i="96"/>
  <c r="J88" i="96" s="1"/>
  <c r="J87" i="95"/>
  <c r="G51" i="96"/>
  <c r="J51" i="96" s="1"/>
  <c r="J51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G189" i="77"/>
  <c r="J189" i="77" s="1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258" i="106"/>
  <c r="J258" i="106" s="1"/>
  <c r="G187" i="106"/>
  <c r="J187" i="106" s="1"/>
  <c r="G188" i="106"/>
  <c r="J188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<sst xmlns="http://schemas.openxmlformats.org/spreadsheetml/2006/main" count="38734" uniqueCount="1440">
  <si>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</si>
  <si>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</si>
  <si>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</si>
  <si>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</si>
  <si>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</si>
  <si>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</si>
  <si>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</si>
  <si>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</si>
  <si>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</si>
  <si>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</si>
  <si>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</si>
  <si>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</si>
  <si>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</si>
  <si>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</si>
  <si>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</si>
  <si>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</si>
  <si>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</si>
  <si>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</si>
  <si>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</si>
  <si>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</si>
  <si>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</si>
  <si>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</si>
  <si>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</si>
  <si>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</si>
  <si>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</si>
  <si>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</si>
  <si>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</si>
  <si>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</si>
  <si>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</si>
  <si>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</si>
  <si>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</si>
  <si>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</si>
  <si>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</si>
  <si>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</si>
  <si>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</si>
  <si>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</si>
  <si>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</si>
  <si>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</si>
  <si>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</si>
  <si>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</si>
  <si>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</si>
  <si>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</si>
  <si>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</si>
  <si>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</si>
  <si>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</si>
  <si>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</si>
  <si>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</si>
  <si>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</si>
  <si>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</si>
  <si>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</si>
  <si>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</si>
  <si>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</si>
  <si>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</si>
  <si>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</si>
  <si>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</si>
  <si>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</si>
  <si>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</si>
  <si>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</si>
  <si>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</si>
  <si>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</si>
  <si>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</si>
  <si>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</si>
  <si>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</si>
  <si>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</si>
  <si>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</si>
  <si>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</si>
  <si>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</si>
  <si>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</si>
  <si>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</si>
  <si>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</si>
  <si>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</si>
  <si>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</si>
  <si>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</si>
  <si>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</si>
  <si>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</si>
  <si>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</si>
  <si>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</si>
  <si>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</si>
  <si>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</si>
  <si>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</si>
  <si>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</si>
  <si>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</si>
  <si>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</si>
  <si>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</si>
  <si>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</si>
  <si>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</si>
  <si>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</si>
  <si>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</si>
  <si>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</si>
  <si>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</si>
  <si>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</si>
  <si>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</si>
  <si>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</si>
  <si>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</si>
  <si>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</si>
  <si>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</si>
  <si>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</si>
  <si>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</si>
  <si>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</si>
  <si>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</si>
  <si>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</si>
  <si>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</si>
  <si>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</si>
  <si>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</si>
  <si>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</si>
  <si>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</si>
  <si>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</si>
  <si>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</si>
  <si>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</si>
  <si>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</si>
  <si>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</si>
  <si>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</si>
  <si>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</si>
  <si>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</si>
  <si>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</si>
  <si>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</si>
  <si>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</si>
  <si>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</si>
  <si>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</si>
  <si>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</si>
  <si>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</si>
  <si>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</si>
  <si>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</si>
  <si>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</si>
  <si>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</si>
  <si>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</si>
  <si>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</si>
  <si>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</si>
  <si>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</si>
  <si>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</si>
  <si>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</si>
  <si>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</si>
  <si>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</si>
  <si>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</si>
  <si>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</si>
  <si>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</si>
  <si>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</si>
  <si>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</si>
  <si>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</si>
  <si>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</si>
  <si>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</si>
  <si>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</si>
  <si>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</si>
  <si>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</si>
  <si>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</si>
  <si>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</si>
  <si>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</si>
  <si>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</si>
  <si>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</si>
  <si>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</si>
  <si>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</si>
  <si>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</si>
  <si>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</si>
  <si>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</si>
  <si>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</si>
  <si>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</si>
  <si>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</si>
  <si>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</si>
  <si>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</si>
  <si>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</si>
  <si>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</si>
  <si>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</si>
  <si>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</si>
  <si>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</si>
  <si>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</si>
  <si>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</si>
  <si>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</si>
  <si>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</si>
  <si>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</si>
  <si>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</si>
  <si>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</si>
  <si>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</si>
  <si>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</si>
  <si>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</si>
  <si>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</si>
  <si>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</si>
  <si>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</si>
  <si>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</si>
  <si>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</si>
  <si>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</si>
  <si>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</si>
  <si>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</si>
  <si>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</si>
  <si>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</si>
  <si>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</si>
  <si>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</si>
  <si>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</si>
  <si>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</si>
  <si>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</si>
  <si>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</si>
  <si>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</si>
  <si>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</si>
  <si>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</si>
  <si>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</si>
  <si>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</si>
  <si>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</si>
  <si>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</si>
  <si>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</si>
  <si>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</si>
  <si>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</si>
  <si>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</si>
  <si>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</si>
  <si>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</si>
  <si>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</si>
  <si>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</si>
  <si>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</si>
  <si>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</si>
  <si>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</si>
  <si>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</si>
  <si>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</si>
  <si>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</si>
  <si>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</si>
  <si>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</si>
  <si>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</si>
  <si>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</si>
  <si>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</si>
  <si>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</si>
  <si>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</si>
  <si>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</si>
  <si>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</si>
  <si>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</si>
  <si>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</si>
  <si>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</si>
  <si>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</si>
  <si>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</si>
  <si>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</si>
  <si>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</si>
  <si>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</si>
  <si>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</si>
  <si>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</si>
  <si>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</si>
  <si>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</si>
  <si>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</si>
  <si>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</si>
  <si>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</si>
  <si>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</si>
  <si>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</si>
  <si>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</si>
  <si>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</si>
  <si>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</si>
  <si>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</si>
  <si>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</si>
  <si>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</si>
  <si>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</si>
  <si>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</si>
  <si>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</si>
  <si>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</si>
  <si>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</si>
  <si>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</si>
  <si>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</si>
  <si>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</si>
  <si>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</si>
  <si>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</si>
  <si>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</si>
  <si>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</si>
  <si>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</si>
  <si>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</si>
  <si>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</si>
  <si>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</si>
  <si>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</si>
  <si>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</si>
  <si>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</si>
  <si>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</si>
  <si>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</si>
  <si>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</si>
  <si>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</si>
  <si>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</si>
  <si>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</si>
  <si>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</si>
  <si>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</si>
  <si>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</si>
  <si>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</si>
  <si>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</si>
  <si>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</si>
  <si>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</si>
  <si>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</si>
  <si>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</si>
  <si>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</si>
  <si>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</si>
  <si>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</si>
  <si>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</si>
  <si>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</si>
  <si>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</si>
  <si>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</si>
  <si>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</si>
  <si>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</si>
  <si>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</si>
  <si>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</si>
  <si>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</si>
  <si>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</si>
  <si>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</si>
  <si>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</si>
  <si>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</si>
  <si>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</si>
  <si>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</si>
  <si>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</si>
  <si>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</si>
  <si>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</si>
  <si>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</si>
  <si>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</si>
  <si>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</si>
  <si>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</si>
  <si>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</si>
  <si>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</si>
  <si>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</si>
  <si>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</si>
  <si>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</si>
  <si>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</si>
  <si>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</si>
  <si>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</si>
  <si>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</si>
  <si>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</si>
  <si>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</si>
  <si>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</si>
  <si>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</si>
  <si>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</si>
  <si>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</si>
  <si>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</si>
  <si>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</si>
  <si>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</si>
  <si>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</si>
  <si>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</si>
  <si>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</si>
  <si>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</si>
  <si>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</si>
  <si>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</si>
  <si>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</si>
  <si>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</si>
  <si>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</si>
  <si>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</si>
  <si>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</si>
  <si>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</si>
  <si>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</si>
  <si>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</si>
  <si>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</si>
  <si>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</si>
  <si>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</si>
  <si>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</si>
  <si>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</si>
  <si>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</si>
  <si>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</si>
  <si>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</si>
  <si>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</si>
  <si>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</si>
  <si>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</si>
  <si>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</si>
  <si>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</si>
  <si>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</si>
  <si>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</si>
  <si>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</si>
  <si>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</si>
  <si>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</si>
  <si>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</si>
  <si>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</si>
  <si>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</si>
  <si>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</si>
  <si>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</si>
  <si>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</si>
  <si>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</si>
  <si>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</si>
  <si>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</si>
  <si>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</si>
  <si>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</si>
  <si>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</si>
  <si>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</si>
  <si>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</si>
  <si>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</si>
  <si>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</si>
  <si>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</si>
  <si>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</si>
  <si>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</si>
  <si>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</si>
  <si>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</si>
  <si>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</si>
  <si>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</si>
  <si>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</si>
  <si>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</si>
  <si>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</si>
  <si>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</si>
  <si>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</si>
  <si>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</si>
  <si>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</si>
  <si>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</si>
  <si>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</si>
  <si>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</si>
  <si>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</si>
  <si>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</si>
  <si>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</si>
  <si>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</si>
  <si>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</si>
  <si>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</si>
  <si>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</si>
  <si>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</si>
  <si>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</si>
  <si>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</si>
  <si>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</si>
  <si>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</si>
  <si>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</si>
  <si>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</si>
  <si>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</si>
  <si>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</si>
  <si>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</si>
  <si>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</si>
  <si>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</si>
  <si>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</si>
  <si>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</si>
  <si>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</si>
  <si>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</si>
  <si>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</si>
  <si>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</si>
  <si>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</si>
  <si>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</si>
  <si>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</si>
  <si>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</si>
  <si>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</si>
  <si>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</si>
  <si>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</si>
  <si>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</si>
  <si>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</si>
  <si>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</si>
  <si>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</si>
  <si>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</si>
  <si>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</si>
  <si>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</si>
  <si>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</si>
  <si>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</si>
  <si>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</si>
  <si>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</si>
  <si>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</si>
  <si>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</si>
  <si>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</si>
  <si>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</si>
  <si>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</si>
  <si>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</si>
  <si>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</si>
  <si>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</si>
  <si>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</si>
  <si>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</si>
  <si>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</si>
  <si>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</si>
  <si>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</si>
  <si>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</si>
  <si>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</si>
  <si>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</si>
  <si>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</si>
  <si>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</si>
  <si>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</si>
  <si>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</si>
  <si>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</si>
  <si>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</si>
  <si>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</si>
  <si>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</si>
  <si>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</si>
  <si>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</si>
  <si>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</si>
  <si>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</si>
  <si>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</si>
  <si>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</si>
  <si>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</si>
  <si>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</si>
  <si>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</si>
  <si>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</si>
  <si>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</si>
  <si>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</si>
  <si>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</si>
  <si>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</si>
  <si>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</si>
  <si>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</si>
  <si>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</si>
  <si>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</si>
  <si>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</si>
  <si>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</si>
  <si>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</si>
  <si>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</si>
  <si>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</si>
  <si>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</si>
  <si>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</si>
  <si>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</si>
  <si>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</si>
  <si>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</si>
  <si>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</si>
  <si>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</si>
  <si>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</si>
  <si>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</si>
  <si>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</si>
  <si>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</si>
  <si>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</si>
  <si>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</si>
  <si>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</si>
  <si>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</si>
  <si>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</si>
  <si>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</si>
  <si>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</si>
  <si>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</si>
  <si>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</si>
  <si>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</si>
  <si>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</si>
  <si>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</si>
  <si>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</si>
  <si>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</si>
  <si>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</si>
  <si>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</si>
  <si>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</si>
  <si>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</si>
  <si>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</si>
  <si>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</si>
  <si>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</si>
  <si>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</si>
  <si>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</si>
  <si>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</si>
  <si>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</si>
  <si>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</si>
  <si>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</si>
  <si>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</si>
  <si>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</si>
  <si>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</si>
  <si>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</si>
  <si>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</si>
  <si>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</si>
  <si>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</si>
  <si>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</si>
  <si>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</si>
  <si>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</si>
  <si>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</si>
  <si>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</si>
  <si>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</si>
  <si>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</si>
  <si>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</si>
  <si>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</si>
  <si>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</si>
  <si>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</si>
  <si>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</si>
  <si>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</si>
  <si>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</si>
  <si>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</si>
  <si>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</si>
  <si>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</si>
  <si>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</si>
  <si>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</si>
  <si>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</si>
  <si>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</si>
  <si>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</si>
  <si>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</si>
  <si>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</si>
  <si>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</si>
  <si>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</si>
  <si>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</si>
  <si>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</si>
  <si>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</si>
  <si>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</si>
  <si>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</si>
  <si>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</si>
  <si>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</si>
  <si>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</si>
  <si>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</si>
  <si>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</si>
  <si>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</si>
  <si>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</si>
  <si>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</si>
  <si>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</si>
  <si>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</si>
  <si>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</si>
  <si>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</si>
  <si>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</si>
  <si>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</si>
  <si>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</si>
  <si>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</si>
  <si>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</si>
  <si>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</si>
  <si>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</si>
  <si>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</si>
  <si>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</si>
  <si>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</si>
  <si>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</si>
  <si>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</si>
  <si>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</si>
  <si>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</si>
  <si>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</si>
  <si>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</si>
  <si>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</si>
  <si>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</si>
  <si>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</si>
  <si>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</si>
  <si>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</si>
  <si>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</si>
  <si>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</si>
  <si>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</si>
  <si>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</si>
  <si>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</si>
  <si>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</si>
  <si>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</si>
  <si>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</si>
  <si>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</si>
  <si>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</si>
  <si>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</si>
  <si>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</si>
  <si>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</si>
  <si>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</si>
  <si>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</si>
  <si>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</si>
  <si>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</si>
  <si>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</si>
  <si>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</si>
  <si>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</si>
  <si>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</si>
  <si>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</si>
  <si>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</si>
  <si>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</si>
  <si>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</si>
  <si>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</si>
  <si>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</si>
  <si>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</si>
  <si>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</si>
  <si>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</si>
  <si>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</si>
  <si>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</si>
  <si>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</si>
  <si>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</si>
  <si>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</si>
  <si>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</si>
  <si>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</si>
  <si>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</si>
  <si>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</si>
  <si>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</si>
  <si>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</si>
  <si>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</si>
  <si>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</si>
  <si>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</si>
  <si>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</si>
  <si>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</si>
  <si>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</si>
  <si>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</si>
  <si>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</si>
  <si>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</si>
  <si>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</si>
  <si>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</si>
  <si>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</si>
  <si>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</si>
  <si>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</si>
  <si>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</si>
  <si>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</si>
  <si>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</si>
  <si>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</si>
  <si>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</si>
  <si>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</si>
  <si>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</si>
  <si>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</si>
  <si>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</si>
  <si>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</si>
  <si>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</si>
  <si>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</si>
  <si>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</si>
  <si>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</si>
  <si>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</si>
  <si>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</si>
  <si>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</si>
  <si>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</si>
  <si>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</si>
  <si>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</si>
  <si>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</si>
  <si>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</si>
  <si>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</si>
  <si>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</si>
  <si>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</si>
  <si>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</si>
  <si>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</si>
  <si>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</si>
  <si>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</si>
  <si>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</si>
  <si>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</si>
  <si>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</si>
  <si>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</si>
  <si>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</si>
  <si>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</si>
  <si>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</si>
  <si>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</si>
  <si>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</si>
  <si>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</si>
  <si>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</si>
  <si>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</si>
  <si>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</si>
  <si>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</si>
  <si>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</si>
  <si>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</si>
  <si>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</si>
  <si>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</si>
  <si>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</si>
  <si>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</si>
  <si>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</si>
  <si>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</si>
  <si>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</si>
  <si>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</si>
  <si>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</si>
  <si>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</si>
  <si>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</si>
  <si>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</si>
  <si>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</si>
  <si>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</si>
  <si>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</si>
  <si>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</si>
  <si>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</si>
  <si>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</si>
  <si>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</si>
  <si>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</si>
  <si>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</si>
  <si>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</si>
  <si>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</si>
  <si>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</si>
  <si>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</si>
  <si>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</si>
  <si>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</si>
  <si>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</si>
  <si>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</si>
  <si>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</si>
  <si>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</si>
  <si>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</si>
  <si>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</si>
  <si>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</si>
  <si>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</si>
  <si>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</si>
  <si>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</si>
  <si>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</si>
  <si>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</si>
  <si>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</si>
  <si>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</si>
  <si>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</si>
  <si>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</si>
  <si>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</si>
  <si>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</si>
  <si>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</si>
  <si>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</si>
  <si>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</si>
  <si>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</si>
  <si>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</si>
  <si>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</si>
  <si>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</si>
  <si>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</si>
  <si>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</si>
  <si>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</si>
  <si>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</si>
  <si>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</si>
  <si>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</si>
  <si>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</si>
  <si>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</si>
  <si>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</si>
  <si>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</si>
  <si>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</si>
  <si>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</si>
  <si>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</si>
  <si>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</si>
  <si>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</si>
  <si>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</si>
  <si>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</si>
  <si>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</si>
  <si>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</si>
  <si>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</si>
  <si>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</si>
  <si>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</si>
  <si>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</si>
  <si>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</si>
  <si>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</si>
  <si>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</si>
  <si>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</si>
  <si>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</si>
  <si>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</si>
  <si>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</si>
  <si>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</si>
  <si>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</si>
  <si>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</si>
  <si>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</si>
  <si>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</si>
  <si>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</si>
  <si>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</si>
  <si>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</si>
  <si>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</si>
  <si>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</si>
  <si>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</si>
  <si>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</si>
  <si>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</si>
  <si>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</si>
  <si>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</si>
  <si>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</si>
  <si>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</si>
  <si>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</si>
  <si>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</si>
  <si>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</si>
  <si>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</si>
  <si>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</si>
  <si>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</si>
  <si>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</si>
  <si>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</si>
  <si>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</si>
  <si>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</si>
  <si>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</si>
  <si>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</si>
  <si>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</si>
  <si>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</si>
  <si>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</si>
  <si>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</si>
  <si>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</si>
  <si>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</si>
  <si>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</si>
  <si>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</si>
  <si>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</si>
  <si>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</si>
  <si>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</si>
  <si>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</si>
  <si>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</si>
  <si>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</si>
  <si>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</si>
  <si>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</si>
  <si>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</si>
  <si>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</si>
  <si>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</si>
  <si>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</si>
  <si>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</si>
  <si>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</si>
  <si>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</si>
  <si>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</si>
  <si>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</si>
  <si>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</si>
  <si>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</si>
  <si>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</si>
  <si>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</si>
  <si>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</si>
  <si>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</si>
  <si>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</si>
  <si>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</si>
  <si>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</si>
  <si>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</si>
  <si>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</si>
  <si>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</si>
  <si>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</si>
  <si>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</si>
  <si>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</si>
  <si>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</si>
  <si>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</si>
  <si>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</si>
  <si>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</si>
  <si>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</si>
  <si>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</si>
  <si>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</si>
  <si>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</si>
  <si>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</si>
  <si>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</si>
  <si>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</si>
  <si>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</si>
  <si>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</si>
  <si>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</si>
  <si>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</si>
  <si>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</si>
  <si>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</si>
  <si>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</si>
  <si>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</si>
  <si>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</si>
  <si>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</si>
  <si>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</si>
  <si>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</si>
  <si>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</si>
  <si>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</si>
  <si>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</si>
  <si>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</si>
  <si>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</si>
  <si>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</si>
  <si>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</si>
  <si>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</si>
  <si>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</si>
  <si>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</si>
  <si>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</si>
  <si>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</si>
  <si>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</si>
  <si>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</si>
  <si>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</si>
  <si>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</si>
  <si>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</si>
  <si>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</si>
  <si>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</si>
  <si>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</si>
  <si>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</si>
  <si>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</si>
  <si>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</si>
  <si>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</si>
  <si>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</si>
  <si>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</si>
  <si>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</si>
  <si>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</si>
  <si>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</si>
  <si>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</si>
  <si>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</si>
  <si>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</si>
  <si>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</si>
  <si>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</si>
  <si>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</si>
  <si>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</si>
  <si>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</si>
  <si>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</si>
  <si>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</si>
  <si>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</si>
  <si>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</si>
  <si>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</si>
  <si>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</si>
  <si>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</si>
  <si>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</si>
  <si>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</si>
  <si>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</si>
  <si>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</si>
  <si>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</si>
  <si>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</si>
  <si>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</si>
  <si>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</si>
  <si>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</si>
  <si>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</si>
  <si>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</si>
  <si>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</si>
  <si>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</si>
  <si>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</si>
  <si>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</si>
  <si>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</si>
  <si>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</si>
  <si>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</si>
  <si>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</si>
  <si>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</si>
  <si>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</si>
  <si>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</si>
  <si>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</si>
  <si>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</si>
  <si>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</si>
  <si>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</si>
  <si>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</si>
  <si>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</si>
  <si>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</si>
  <si>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</si>
  <si>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</si>
  <si>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</si>
  <si>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</si>
  <si>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</si>
  <si>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</si>
  <si>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</si>
  <si>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</si>
  <si>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</si>
  <si>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</si>
  <si>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</si>
  <si>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</si>
  <si>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</si>
  <si>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</si>
  <si>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</si>
  <si>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</si>
  <si>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</si>
  <si>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</si>
  <si>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</si>
  <si>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</si>
  <si>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</si>
  <si>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</si>
  <si>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</si>
  <si>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</si>
  <si>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</si>
  <si>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</si>
  <si>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</si>
  <si>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</si>
  <si>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</si>
  <si>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</si>
  <si>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</si>
  <si>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</si>
  <si>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</si>
  <si>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</si>
  <si>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</si>
  <si>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</si>
  <si>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</si>
  <si>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</si>
  <si>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</si>
  <si>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</si>
  <si>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</si>
  <si>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</si>
  <si>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</si>
  <si>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</si>
  <si>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</si>
  <si>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</si>
  <si>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</si>
  <si>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</si>
  <si>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</si>
  <si>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</si>
  <si>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</si>
  <si>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</si>
  <si>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</si>
  <si>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</si>
  <si>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</si>
  <si>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</si>
  <si>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</si>
  <si>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</si>
  <si>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</si>
  <si>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</si>
  <si>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</si>
  <si>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</si>
  <si>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</si>
  <si>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</si>
  <si>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</si>
  <si>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</si>
  <si>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</si>
  <si>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</si>
  <si>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</si>
  <si>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</si>
  <si>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</si>
  <si>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</si>
  <si>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</si>
  <si>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</si>
  <si>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</si>
  <si>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</si>
  <si>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</si>
  <si>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</si>
  <si>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</si>
  <si>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</si>
  <si>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</si>
  <si>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</si>
  <si>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</si>
  <si>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</si>
  <si>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</si>
  <si>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</si>
  <si>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</si>
  <si>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</si>
  <si>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</si>
  <si>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</si>
  <si>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</si>
  <si>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</si>
  <si>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</si>
  <si>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</si>
  <si>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</si>
  <si>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</si>
  <si>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</si>
  <si>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</si>
  <si>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</si>
  <si>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</si>
  <si>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</si>
  <si>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</si>
  <si>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</si>
  <si>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</si>
  <si>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</si>
  <si>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</si>
  <si>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</si>
  <si>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</si>
  <si>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</si>
  <si>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</si>
  <si>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</si>
  <si>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</si>
  <si>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</si>
  <si>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</si>
  <si>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</si>
  <si>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</si>
  <si>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</si>
  <si>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</si>
  <si>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</si>
  <si>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</si>
  <si>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</si>
  <si>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</si>
  <si>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</si>
  <si>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</si>
  <si>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</si>
  <si>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</si>
  <si>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</si>
  <si>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</si>
  <si>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</si>
  <si>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</si>
  <si>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</si>
  <si>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</si>
  <si>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</si>
  <si>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</si>
  <si>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</si>
  <si>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</si>
  <si>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</si>
  <si>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</si>
  <si>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</si>
  <si>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</si>
  <si>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</si>
  <si>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</si>
  <si>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</si>
  <si>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</si>
  <si>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</si>
  <si>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</si>
  <si>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</si>
  <si>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</si>
  <si>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</si>
  <si>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</si>
  <si>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</si>
  <si>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</si>
  <si>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</si>
  <si>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</si>
  <si>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</si>
  <si>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</si>
  <si>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</si>
  <si>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</si>
  <si>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</si>
  <si>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</si>
  <si>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</si>
  <si>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</si>
  <si>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</si>
  <si>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</si>
  <si>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</si>
  <si>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</si>
  <si>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</si>
  <si>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</si>
  <si>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</si>
  <si>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</si>
  <si>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</si>
  <si>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</si>
  <si>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</si>
  <si>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</si>
  <si>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</si>
  <si>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</si>
  <si>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</si>
  <si>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</si>
  <si>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</si>
  <si>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</si>
  <si>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</si>
  <si>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</si>
  <si>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</si>
  <si>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</si>
  <si>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</si>
  <si>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</si>
  <si>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</si>
  <si>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</si>
  <si>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</si>
  <si>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</si>
  <si>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</si>
  <si>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</si>
  <si>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</si>
  <si>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</si>
  <si>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</si>
  <si>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</si>
  <si>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</si>
  <si>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</si>
  <si>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</si>
  <si>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</si>
  <si>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</si>
  <si>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</si>
  <si>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</si>
  <si>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</si>
  <si>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</si>
  <si>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</si>
  <si>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</si>
  <si>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</si>
  <si>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</si>
  <si>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</si>
  <si>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</si>
  <si>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</si>
  <si>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</si>
  <si>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</si>
  <si>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</si>
  <si>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</si>
  <si>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</si>
  <si>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</si>
  <si>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</si>
  <si>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</si>
  <si>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</si>
  <si>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</si>
  <si>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</si>
  <si>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</si>
  <si>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</si>
  <si>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</si>
  <si>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</si>
  <si>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</si>
  <si>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</si>
  <si>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</si>
  <si>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</si>
  <si>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</si>
  <si>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</si>
  <si>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</si>
  <si>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</si>
  <si>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</si>
  <si>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</si>
  <si>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</si>
  <si>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</si>
  <si>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</si>
  <si>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</si>
  <si>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</si>
  <si>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</si>
  <si>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</si>
  <si>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</si>
  <si>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</si>
  <si>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</si>
  <si>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</si>
  <si>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</si>
  <si>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</si>
  <si>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</si>
  <si>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</si>
  <si>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</si>
  <si>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</si>
  <si>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</si>
  <si>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</si>
  <si>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</si>
  <si>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</si>
  <si>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</si>
  <si>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</si>
  <si>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</si>
  <si>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</si>
  <si>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</si>
  <si>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</si>
  <si>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</si>
  <si>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</si>
  <si>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</si>
  <si>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</si>
  <si>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</si>
  <si>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</si>
  <si>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</si>
  <si>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</si>
  <si>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</si>
  <si>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</si>
  <si>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</si>
  <si>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</si>
  <si>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</si>
  <si>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</si>
  <si>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</si>
  <si>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</si>
  <si>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</si>
  <si>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</si>
  <si>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</si>
  <si>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</si>
  <si>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</si>
  <si>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</si>
  <si>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</si>
  <si>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</si>
  <si>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</si>
  <si>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</si>
  <si>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</si>
  <si>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</si>
  <si>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</si>
  <si>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</si>
  <si>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</si>
  <si>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</si>
  <si>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</si>
  <si>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</si>
  <si>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</si>
  <si>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</si>
  <si>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</si>
  <si>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</si>
  <si>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</si>
  <si>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</si>
  <si>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</si>
  <si>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</si>
  <si>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</si>
  <si>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</si>
  <si>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</si>
  <si>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</si>
  <si>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</si>
  <si>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</si>
  <si>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</si>
  <si>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</si>
  <si>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</si>
  <si>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</si>
  <si>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</si>
  <si>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</si>
  <si>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</si>
  <si>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</si>
  <si>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</si>
  <si>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</si>
  <si>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</si>
  <si>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</si>
  <si>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</si>
  <si>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</si>
  <si>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</si>
  <si>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</si>
  <si>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</si>
  <si>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</si>
  <si>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</si>
  <si>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</si>
  <si>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</si>
  <si>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</si>
  <si>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</si>
  <si>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</si>
  <si>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</si>
  <si>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</si>
  <si>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</si>
  <si>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</si>
  <si>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</si>
  <si>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</si>
  <si>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</si>
  <si>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</si>
  <si>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</si>
  <si>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</si>
  <si>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</si>
  <si>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</si>
  <si>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</si>
  <si>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</si>
  <si>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</si>
  <si>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</si>
  <si>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</si>
  <si>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</si>
  <si>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</si>
  <si>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</si>
  <si>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</si>
  <si>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</si>
  <si>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</si>
  <si>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</si>
  <si>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</si>
  <si>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</si>
  <si>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</si>
  <si>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</si>
  <si>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</si>
  <si>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</si>
  <si>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</si>
  <si>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</si>
  <si>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</si>
  <si>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</si>
  <si>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</si>
  <si>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</si>
  <si>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</si>
  <si>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</si>
  <si>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</si>
  <si>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</si>
  <si>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</si>
  <si>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</si>
  <si>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</si>
  <si>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</si>
  <si>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</si>
  <si>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</si>
  <si>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</si>
  <si>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</si>
  <si>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</si>
  <si>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</si>
  <si>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</si>
  <si>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</si>
  <si>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</si>
  <si>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</si>
  <si>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</si>
  <si>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</si>
  <si>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</si>
  <si>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</si>
  <si>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</si>
  <si>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</si>
  <si>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</si>
  <si>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</si>
  <si>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</si>
  <si>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</si>
  <si>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</si>
  <si>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</si>
  <si>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</si>
  <si>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</si>
  <si>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</si>
  <si>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</si>
  <si>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</si>
  <si>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</si>
  <si>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</si>
  <si>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</si>
  <si>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</si>
  <si>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</si>
  <si>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</si>
  <si>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</si>
  <si>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</si>
  <si>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</si>
  <si>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</si>
  <si>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</si>
  <si>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</si>
  <si>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</si>
  <si>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</si>
  <si>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</si>
  <si>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</si>
  <si>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</si>
  <si>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</si>
  <si>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</si>
  <si>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</si>
  <si>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</si>
  <si>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</si>
  <si>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</si>
  <si>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</si>
  <si>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</si>
  <si>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</si>
  <si>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</si>
  <si>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</si>
  <si>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</si>
  <si>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</si>
  <si>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</si>
  <si>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</si>
  <si>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</si>
  <si>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</si>
  <si>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</si>
  <si>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</si>
  <si>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</si>
  <si>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</si>
  <si>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</si>
  <si>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</si>
  <si>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</si>
  <si>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</si>
  <si>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</si>
  <si>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</si>
  <si>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</si>
  <si>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</si>
  <si>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</si>
  <si>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</si>
  <si>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</si>
  <si>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</si>
  <si>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</si>
  <si>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</si>
  <si>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</si>
  <si>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</si>
  <si>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</si>
  <si>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</si>
  <si>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</si>
  <si>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</si>
  <si>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</si>
  <si>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</si>
  <si>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</si>
  <si>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</si>
  <si>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</si>
  <si>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</si>
  <si>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</si>
  <si>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</si>
  <si>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</si>
  <si>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</si>
  <si>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</si>
  <si>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</si>
  <si>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</si>
  <si>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</si>
  <si>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</si>
  <si>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</si>
  <si>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</si>
  <si>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</si>
  <si>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</si>
  <si>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</si>
  <si>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</si>
  <si>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</si>
  <si>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28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</si>
  <si>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</si>
  <si>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</si>
  <si>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</si>
  <si>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</si>
  <si>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</si>
  <si>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</si>
  <si>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</si>
  <si>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</si>
  <si>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ระบาย</t>
  </si>
  <si>
    <t>มินิโดนัท  38 กรัม</t>
  </si>
  <si>
    <t>หมี่กรอบโบราณ</t>
  </si>
  <si>
    <t>แถม</t>
  </si>
  <si>
    <t>มินิโดนัท 38 กรัม</t>
  </si>
  <si>
    <t>โอนเกิน</t>
  </si>
  <si>
    <t>บูธ ลำพยา 2 ใหม่ วันที่ 1-31 สิงหาคม  2568</t>
  </si>
  <si>
    <t>สรุปยอดขาย บูธ ลำพยา 2 ใหม่  วันที่ 1-31  สิงหาคม   2568</t>
  </si>
  <si>
    <t>บูธ ลำพยา  2 ใหม่  วันที่ 1-31 สิงหาคม  2568</t>
  </si>
  <si>
    <t>หมดอายุ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</si>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</sst>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9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10" fillId="22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U12" sqref="U12:AE19"/>
      <selection pane="bottomLeft" activeCell="U12" sqref="U12:AE19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U12" sqref="U12:AE19"/>
      <selection pane="topRight" activeCell="U12" sqref="U12:AE19"/>
      <selection pane="bottomLeft" activeCell="U12" sqref="U12:AE19"/>
      <selection pane="bottomRight" activeCell="U12" sqref="U12:AE19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80" zoomScaleNormal="80" workbookViewId="0">
      <pane xSplit="10" ySplit="4" topLeftCell="K165" activePane="bottomRight" state="frozen"/>
      <selection activeCell="U12" sqref="U12:AE19"/>
      <selection pane="topRight" activeCell="U12" sqref="U12:AE19"/>
      <selection pane="bottomLeft" activeCell="U12" sqref="U12:AE19"/>
      <selection pane="bottomRight" activeCell="S262" sqref="S26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625" style="2" customWidth="1"/>
    <col min="10" max="10" width="10.75" style="2" customWidth="1"/>
    <col min="11" max="11" width="12.875" style="2" customWidth="1"/>
    <col min="12" max="12" width="6.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1" t="s">
        <v>1433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92"/>
      <c r="P2" s="68"/>
      <c r="Q2" s="121" t="s">
        <v>1434</v>
      </c>
      <c r="R2" s="121"/>
      <c r="S2" s="121"/>
      <c r="T2" s="121"/>
      <c r="U2" s="121"/>
      <c r="V2" s="121"/>
      <c r="W2" s="121"/>
      <c r="X2" s="121"/>
      <c r="Y2" s="121"/>
      <c r="Z2" s="121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28" t="s">
        <v>273</v>
      </c>
      <c r="J3" s="127" t="s">
        <v>7</v>
      </c>
      <c r="K3" s="164" t="s">
        <v>8</v>
      </c>
      <c r="L3" s="164"/>
      <c r="M3" s="164"/>
      <c r="N3" s="127" t="s">
        <v>9</v>
      </c>
      <c r="O3" s="165" t="s">
        <v>274</v>
      </c>
      <c r="P3" s="167" t="s">
        <v>275</v>
      </c>
      <c r="Q3" s="124" t="s">
        <v>214</v>
      </c>
      <c r="R3" s="124" t="s">
        <v>215</v>
      </c>
      <c r="S3" s="124" t="s">
        <v>10</v>
      </c>
      <c r="T3" s="124" t="s">
        <v>216</v>
      </c>
      <c r="U3" s="124" t="s">
        <v>217</v>
      </c>
      <c r="V3" s="122" t="s">
        <v>218</v>
      </c>
      <c r="W3" s="122" t="s">
        <v>219</v>
      </c>
      <c r="X3" s="122" t="s">
        <v>220</v>
      </c>
      <c r="Y3" s="124" t="s">
        <v>221</v>
      </c>
      <c r="Z3" s="125" t="s">
        <v>222</v>
      </c>
      <c r="AA3" s="160" t="s">
        <v>1361</v>
      </c>
      <c r="AB3" s="161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29"/>
      <c r="J4" s="127"/>
      <c r="K4" s="63" t="s">
        <v>12</v>
      </c>
      <c r="L4" s="42" t="s">
        <v>13</v>
      </c>
      <c r="M4" s="63" t="s">
        <v>14</v>
      </c>
      <c r="N4" s="127"/>
      <c r="O4" s="166"/>
      <c r="P4" s="168"/>
      <c r="Q4" s="124"/>
      <c r="R4" s="124"/>
      <c r="S4" s="124"/>
      <c r="T4" s="124"/>
      <c r="U4" s="124"/>
      <c r="V4" s="123"/>
      <c r="W4" s="123"/>
      <c r="X4" s="123"/>
      <c r="Y4" s="124"/>
      <c r="Z4" s="126"/>
      <c r="AA4" s="160"/>
      <c r="AB4" s="162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11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50</v>
      </c>
      <c r="G5" s="43">
        <f t="shared" ref="G5:G85" si="0">+E5+F5</f>
        <v>61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2950</v>
      </c>
      <c r="N5" s="19"/>
      <c r="O5" s="118">
        <v>18.97</v>
      </c>
      <c r="P5" s="79">
        <f>+K5*O5</f>
        <v>1119.23</v>
      </c>
      <c r="Q5" s="45">
        <v>1</v>
      </c>
      <c r="R5" s="46">
        <f>+'1'!N262</f>
        <v>1670</v>
      </c>
      <c r="S5" s="46">
        <f>+'1'!N267</f>
        <v>175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505</v>
      </c>
      <c r="X5" s="46">
        <f>+R5-S5-T5-U5-V5-W5</f>
        <v>975</v>
      </c>
      <c r="Y5" s="46">
        <f>+'1'!N269</f>
        <v>1025</v>
      </c>
      <c r="Z5" s="47">
        <f>+Y5-X5</f>
        <v>50</v>
      </c>
      <c r="AA5" s="47" t="s">
        <v>1366</v>
      </c>
      <c r="AB5" s="47">
        <f>+W5+Y5</f>
        <v>1530</v>
      </c>
      <c r="AC5" s="58">
        <f>+W5+Y5+Z5</f>
        <v>1580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31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115</v>
      </c>
      <c r="G6" s="43">
        <f t="shared" si="0"/>
        <v>146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1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108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10800</v>
      </c>
      <c r="N6" s="19"/>
      <c r="O6" s="118">
        <v>36.43</v>
      </c>
      <c r="P6" s="79">
        <f t="shared" ref="P6:P70" si="2">+K6*O6</f>
        <v>3934.44</v>
      </c>
      <c r="Q6" s="45">
        <v>2</v>
      </c>
      <c r="R6" s="46">
        <f>+'2'!N262</f>
        <v>2810</v>
      </c>
      <c r="S6" s="46">
        <f>+'2'!N267</f>
        <v>60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1085</v>
      </c>
      <c r="X6" s="46">
        <f>+R6-S6-T6-U6-V6-W6</f>
        <v>1650</v>
      </c>
      <c r="Y6" s="46">
        <f>+'2'!N269</f>
        <v>1650</v>
      </c>
      <c r="Z6" s="47">
        <f t="shared" ref="Z6:Z35" si="3">+Y6-X6</f>
        <v>0</v>
      </c>
      <c r="AA6" s="119" t="s">
        <v>1367</v>
      </c>
      <c r="AB6" s="47">
        <f t="shared" ref="AB6:AB35" si="4">+W6+Y6</f>
        <v>2735</v>
      </c>
      <c r="AC6" s="58">
        <f t="shared" ref="AC6:AC35" si="5">+W6+Y6+Z6</f>
        <v>2735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3475</v>
      </c>
      <c r="S7" s="46">
        <f>+'3'!N267</f>
        <v>270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1275</v>
      </c>
      <c r="X7" s="46">
        <f>+R7-S7-T7-U7-V7-W7</f>
        <v>1915</v>
      </c>
      <c r="Y7" s="46">
        <f>+'3'!N269</f>
        <v>1915</v>
      </c>
      <c r="Z7" s="47">
        <f>+Y7-X7</f>
        <v>0</v>
      </c>
      <c r="AA7" s="119" t="s">
        <v>1368</v>
      </c>
      <c r="AB7" s="47">
        <f>+W7+Y7</f>
        <v>3190</v>
      </c>
      <c r="AC7" s="58">
        <f t="shared" si="5"/>
        <v>3190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2055</v>
      </c>
      <c r="S8" s="46">
        <f>+'4'!N267</f>
        <v>15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915</v>
      </c>
      <c r="X8" s="46">
        <f t="shared" ref="X8" si="6">+R8-S8-T8-U8-V8-W8</f>
        <v>1110</v>
      </c>
      <c r="Y8" s="46">
        <f>+'4'!N269</f>
        <v>1110</v>
      </c>
      <c r="Z8" s="47">
        <f t="shared" si="3"/>
        <v>0</v>
      </c>
      <c r="AA8" s="47" t="s">
        <v>1369</v>
      </c>
      <c r="AB8" s="47">
        <f t="shared" si="4"/>
        <v>2025</v>
      </c>
      <c r="AC8" s="58">
        <f t="shared" si="5"/>
        <v>2025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1405</v>
      </c>
      <c r="S9" s="46">
        <f>+'5'!N267</f>
        <v>30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605</v>
      </c>
      <c r="X9" s="46">
        <f t="shared" ref="X9:X34" si="7">+R9-S9-T9-U9-V9-W9</f>
        <v>755</v>
      </c>
      <c r="Y9" s="46">
        <f>+'5'!N269</f>
        <v>755</v>
      </c>
      <c r="Z9" s="47">
        <f t="shared" si="3"/>
        <v>0</v>
      </c>
      <c r="AA9" s="47" t="s">
        <v>1363</v>
      </c>
      <c r="AB9" s="47">
        <f t="shared" si="4"/>
        <v>1360</v>
      </c>
      <c r="AC9" s="58">
        <f t="shared" si="5"/>
        <v>1360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4000</v>
      </c>
      <c r="S10" s="46">
        <f>+'6'!N267</f>
        <v>325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1380</v>
      </c>
      <c r="X10" s="46">
        <f t="shared" si="7"/>
        <v>2280</v>
      </c>
      <c r="Y10" s="46">
        <f>+'6'!N269</f>
        <v>2280</v>
      </c>
      <c r="Z10" s="47">
        <f t="shared" si="3"/>
        <v>0</v>
      </c>
      <c r="AA10" s="47" t="s">
        <v>1364</v>
      </c>
      <c r="AB10" s="47">
        <f t="shared" si="4"/>
        <v>3660</v>
      </c>
      <c r="AC10" s="58">
        <f t="shared" si="5"/>
        <v>3660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7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50</v>
      </c>
      <c r="G11" s="43">
        <f t="shared" si="0"/>
        <v>57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6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51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2550</v>
      </c>
      <c r="N11" s="19"/>
      <c r="O11" s="118">
        <v>19.36</v>
      </c>
      <c r="P11" s="79">
        <f t="shared" si="2"/>
        <v>987.36</v>
      </c>
      <c r="Q11" s="45">
        <v>7</v>
      </c>
      <c r="R11" s="46">
        <f>+'7'!N262</f>
        <v>2605</v>
      </c>
      <c r="S11" s="46">
        <f>+'7'!N267</f>
        <v>130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910</v>
      </c>
      <c r="X11" s="46">
        <f t="shared" si="7"/>
        <v>1550</v>
      </c>
      <c r="Y11" s="46">
        <f>+'7'!N269</f>
        <v>1550</v>
      </c>
      <c r="Z11" s="47">
        <f t="shared" si="3"/>
        <v>0</v>
      </c>
      <c r="AA11" s="47" t="s">
        <v>1365</v>
      </c>
      <c r="AB11" s="47">
        <f t="shared" si="4"/>
        <v>2460</v>
      </c>
      <c r="AC11" s="58">
        <f t="shared" si="5"/>
        <v>2460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3535</v>
      </c>
      <c r="S12" s="46">
        <f>+'8'!N267</f>
        <v>210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1795</v>
      </c>
      <c r="X12" s="46">
        <f t="shared" si="7"/>
        <v>1515</v>
      </c>
      <c r="Y12" s="46">
        <f>+'8'!N269</f>
        <v>1515</v>
      </c>
      <c r="Z12" s="47">
        <f t="shared" si="3"/>
        <v>0</v>
      </c>
      <c r="AA12" s="47" t="s">
        <v>1366</v>
      </c>
      <c r="AB12" s="47">
        <f t="shared" si="4"/>
        <v>3310</v>
      </c>
      <c r="AC12" s="58">
        <f t="shared" si="5"/>
        <v>3310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8">
        <v>19.82</v>
      </c>
      <c r="P13" s="79">
        <f t="shared" si="2"/>
        <v>0</v>
      </c>
      <c r="Q13" s="45">
        <v>9</v>
      </c>
      <c r="R13" s="46">
        <f>+'9'!N262</f>
        <v>6875</v>
      </c>
      <c r="S13" s="46">
        <f>+'9'!N267</f>
        <v>100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2490</v>
      </c>
      <c r="X13" s="46">
        <f>+R13-S13-T13-U13-V13-W13</f>
        <v>4270</v>
      </c>
      <c r="Y13" s="46">
        <f>+'9'!N269</f>
        <v>4270</v>
      </c>
      <c r="Z13" s="47">
        <f t="shared" si="3"/>
        <v>0</v>
      </c>
      <c r="AA13" s="119" t="s">
        <v>1367</v>
      </c>
      <c r="AB13" s="47">
        <f t="shared" si="4"/>
        <v>6760</v>
      </c>
      <c r="AC13" s="58">
        <f t="shared" si="5"/>
        <v>6760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8">
        <v>19.41</v>
      </c>
      <c r="P14" s="79">
        <f t="shared" si="2"/>
        <v>0</v>
      </c>
      <c r="Q14" s="45">
        <v>10</v>
      </c>
      <c r="R14" s="46">
        <f>+'10'!N262</f>
        <v>6795</v>
      </c>
      <c r="S14" s="46">
        <f>+'10'!N267</f>
        <v>750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3295</v>
      </c>
      <c r="X14" s="46">
        <f t="shared" si="7"/>
        <v>2735</v>
      </c>
      <c r="Y14" s="46">
        <f>+'10'!N269</f>
        <v>2735</v>
      </c>
      <c r="Z14" s="47">
        <f t="shared" si="3"/>
        <v>0</v>
      </c>
      <c r="AA14" s="119" t="s">
        <v>1368</v>
      </c>
      <c r="AB14" s="47">
        <f t="shared" si="4"/>
        <v>6030</v>
      </c>
      <c r="AC14" s="58">
        <f t="shared" si="5"/>
        <v>6030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18">
        <v>22.41</v>
      </c>
      <c r="P15" s="79">
        <f t="shared" si="2"/>
        <v>0</v>
      </c>
      <c r="Q15" s="45">
        <v>11</v>
      </c>
      <c r="R15" s="46">
        <f>+'11'!N262</f>
        <v>6335</v>
      </c>
      <c r="S15" s="46">
        <f>+'11'!N267</f>
        <v>130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2890</v>
      </c>
      <c r="X15" s="46">
        <f t="shared" si="7"/>
        <v>3300</v>
      </c>
      <c r="Y15" s="46">
        <f>+'11'!N269</f>
        <v>3300</v>
      </c>
      <c r="Z15" s="47">
        <f t="shared" si="3"/>
        <v>0</v>
      </c>
      <c r="AA15" s="47" t="s">
        <v>1369</v>
      </c>
      <c r="AB15" s="47">
        <f t="shared" si="4"/>
        <v>6190</v>
      </c>
      <c r="AC15" s="58">
        <f t="shared" si="5"/>
        <v>6190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5815</v>
      </c>
      <c r="S16" s="46">
        <f>+'12'!N267</f>
        <v>230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2405</v>
      </c>
      <c r="X16" s="46">
        <f t="shared" si="7"/>
        <v>3165</v>
      </c>
      <c r="Y16" s="46">
        <f>+'12'!N269</f>
        <v>3165</v>
      </c>
      <c r="Z16" s="47">
        <f t="shared" si="3"/>
        <v>0</v>
      </c>
      <c r="AA16" s="47" t="s">
        <v>1363</v>
      </c>
      <c r="AB16" s="47">
        <f t="shared" si="4"/>
        <v>5570</v>
      </c>
      <c r="AC16" s="58">
        <f t="shared" si="5"/>
        <v>5570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8">
        <v>4</v>
      </c>
      <c r="P17" s="79">
        <f t="shared" si="2"/>
        <v>0</v>
      </c>
      <c r="Q17" s="45">
        <v>13</v>
      </c>
      <c r="R17" s="46">
        <f>+'13'!N262</f>
        <v>2115</v>
      </c>
      <c r="S17" s="46">
        <f>+'13'!N267</f>
        <v>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760</v>
      </c>
      <c r="X17" s="46">
        <f>+R17-S17-T17-U17-V17-W17</f>
        <v>1340</v>
      </c>
      <c r="Y17" s="46">
        <f>+'13'!N269</f>
        <v>1340</v>
      </c>
      <c r="Z17" s="47">
        <f t="shared" si="3"/>
        <v>0</v>
      </c>
      <c r="AA17" s="47" t="s">
        <v>1364</v>
      </c>
      <c r="AB17" s="47">
        <f t="shared" si="4"/>
        <v>2100</v>
      </c>
      <c r="AC17" s="58">
        <f t="shared" si="5"/>
        <v>2100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9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48</v>
      </c>
      <c r="G18" s="43">
        <f t="shared" si="0"/>
        <v>57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6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51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2550</v>
      </c>
      <c r="N18" s="19"/>
      <c r="O18" s="118">
        <v>19.12</v>
      </c>
      <c r="P18" s="79">
        <f t="shared" si="2"/>
        <v>975.12</v>
      </c>
      <c r="Q18" s="45">
        <v>14</v>
      </c>
      <c r="R18" s="46">
        <f>+'14'!N262</f>
        <v>1270</v>
      </c>
      <c r="S18" s="46">
        <f>+'14'!N267</f>
        <v>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725</v>
      </c>
      <c r="X18" s="46">
        <f t="shared" si="7"/>
        <v>530</v>
      </c>
      <c r="Y18" s="46">
        <f>+'14'!N269</f>
        <v>530</v>
      </c>
      <c r="Z18" s="47">
        <f t="shared" si="3"/>
        <v>0</v>
      </c>
      <c r="AA18" s="47" t="s">
        <v>1365</v>
      </c>
      <c r="AB18" s="98">
        <f t="shared" si="4"/>
        <v>1255</v>
      </c>
      <c r="AC18" s="58">
        <f t="shared" si="5"/>
        <v>1255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8">
        <v>20.37</v>
      </c>
      <c r="P19" s="79">
        <f t="shared" si="2"/>
        <v>0</v>
      </c>
      <c r="Q19" s="45">
        <v>15</v>
      </c>
      <c r="R19" s="46">
        <f>+'15'!N262</f>
        <v>2480</v>
      </c>
      <c r="S19" s="46">
        <f>+'15'!N267</f>
        <v>375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1010</v>
      </c>
      <c r="X19" s="46">
        <f t="shared" si="7"/>
        <v>1080</v>
      </c>
      <c r="Y19" s="46">
        <f>+'15'!N269</f>
        <v>1080</v>
      </c>
      <c r="Z19" s="47">
        <f t="shared" si="3"/>
        <v>0</v>
      </c>
      <c r="AA19" s="47" t="s">
        <v>1366</v>
      </c>
      <c r="AB19" s="47">
        <f t="shared" si="4"/>
        <v>2090</v>
      </c>
      <c r="AC19" s="58">
        <f t="shared" si="5"/>
        <v>2090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50</v>
      </c>
      <c r="G20" s="43">
        <f t="shared" si="0"/>
        <v>50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49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3185</v>
      </c>
      <c r="N20" s="19"/>
      <c r="O20" s="90">
        <v>22.25</v>
      </c>
      <c r="P20" s="79">
        <f t="shared" si="2"/>
        <v>1090.25</v>
      </c>
      <c r="Q20" s="45">
        <v>16</v>
      </c>
      <c r="R20" s="46">
        <f>+'16'!N262</f>
        <v>4275</v>
      </c>
      <c r="S20" s="46">
        <f>+'16'!N267</f>
        <v>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1025</v>
      </c>
      <c r="X20" s="46">
        <f t="shared" si="7"/>
        <v>3235</v>
      </c>
      <c r="Y20" s="46">
        <f>+'16'!N269</f>
        <v>3235</v>
      </c>
      <c r="Z20" s="47">
        <f t="shared" si="3"/>
        <v>0</v>
      </c>
      <c r="AA20" s="119" t="s">
        <v>1367</v>
      </c>
      <c r="AB20" s="47">
        <f t="shared" si="4"/>
        <v>4260</v>
      </c>
      <c r="AC20" s="58">
        <f t="shared" si="5"/>
        <v>4260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5430</v>
      </c>
      <c r="S21" s="46">
        <f>+'17'!N267</f>
        <v>220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1710</v>
      </c>
      <c r="X21" s="46">
        <f t="shared" si="7"/>
        <v>3485</v>
      </c>
      <c r="Y21" s="46">
        <f>+'17'!N269</f>
        <v>3485</v>
      </c>
      <c r="Z21" s="47">
        <f t="shared" si="3"/>
        <v>0</v>
      </c>
      <c r="AA21" s="119" t="s">
        <v>1368</v>
      </c>
      <c r="AB21" s="47">
        <f t="shared" si="4"/>
        <v>5195</v>
      </c>
      <c r="AC21" s="58">
        <f t="shared" si="5"/>
        <v>5195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7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85</v>
      </c>
      <c r="G22" s="43">
        <f t="shared" si="0"/>
        <v>92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9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83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8300</v>
      </c>
      <c r="N22" s="19"/>
      <c r="O22" s="118">
        <v>27.98</v>
      </c>
      <c r="P22" s="79">
        <f t="shared" si="2"/>
        <v>2322.34</v>
      </c>
      <c r="Q22" s="45">
        <v>18</v>
      </c>
      <c r="R22" s="46">
        <f>+'18'!N262</f>
        <v>925</v>
      </c>
      <c r="S22" s="46">
        <f>+'18'!N267</f>
        <v>25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250</v>
      </c>
      <c r="X22" s="46">
        <f t="shared" si="7"/>
        <v>635</v>
      </c>
      <c r="Y22" s="46">
        <f>+'18'!N269</f>
        <v>635</v>
      </c>
      <c r="Z22" s="47">
        <f t="shared" si="3"/>
        <v>0</v>
      </c>
      <c r="AA22" s="47" t="s">
        <v>1369</v>
      </c>
      <c r="AB22" s="47">
        <f t="shared" si="4"/>
        <v>885</v>
      </c>
      <c r="AC22" s="58">
        <f t="shared" si="5"/>
        <v>885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8">
        <v>29.74</v>
      </c>
      <c r="P23" s="79">
        <f t="shared" si="2"/>
        <v>0</v>
      </c>
      <c r="Q23" s="45">
        <v>19</v>
      </c>
      <c r="R23" s="46">
        <f>+'19'!N262</f>
        <v>4770</v>
      </c>
      <c r="S23" s="46">
        <f>+'19'!N267</f>
        <v>300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1845</v>
      </c>
      <c r="X23" s="46">
        <f t="shared" si="7"/>
        <v>2610</v>
      </c>
      <c r="Y23" s="46">
        <f>+'19'!N269</f>
        <v>2610</v>
      </c>
      <c r="Z23" s="47">
        <f t="shared" si="3"/>
        <v>0</v>
      </c>
      <c r="AA23" s="47" t="s">
        <v>1363</v>
      </c>
      <c r="AB23" s="47">
        <f t="shared" si="4"/>
        <v>4455</v>
      </c>
      <c r="AC23" s="58">
        <f t="shared" si="5"/>
        <v>4455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26</v>
      </c>
      <c r="G24" s="43">
        <f t="shared" si="0"/>
        <v>31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1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3000</v>
      </c>
      <c r="N24" s="19"/>
      <c r="O24" s="118">
        <v>38.659999999999997</v>
      </c>
      <c r="P24" s="79">
        <f t="shared" si="2"/>
        <v>1159.8</v>
      </c>
      <c r="Q24" s="45">
        <v>20</v>
      </c>
      <c r="R24" s="46">
        <f>+'20'!N262</f>
        <v>2520</v>
      </c>
      <c r="S24" s="46">
        <f>+'20'!N267</f>
        <v>20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670</v>
      </c>
      <c r="X24" s="46">
        <f t="shared" si="7"/>
        <v>1815</v>
      </c>
      <c r="Y24" s="46">
        <f>+'20'!N269</f>
        <v>1815</v>
      </c>
      <c r="Z24" s="47">
        <f t="shared" si="3"/>
        <v>0</v>
      </c>
      <c r="AA24" s="47" t="s">
        <v>1364</v>
      </c>
      <c r="AB24" s="47">
        <f t="shared" si="4"/>
        <v>2485</v>
      </c>
      <c r="AC24" s="58">
        <f t="shared" si="5"/>
        <v>2485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2640</v>
      </c>
      <c r="S25" s="46">
        <f>+'21'!N267</f>
        <v>60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1170</v>
      </c>
      <c r="X25" s="46">
        <f t="shared" si="7"/>
        <v>1395</v>
      </c>
      <c r="Y25" s="46">
        <f>+'21'!N269</f>
        <v>1395</v>
      </c>
      <c r="Z25" s="47">
        <f t="shared" si="3"/>
        <v>0</v>
      </c>
      <c r="AA25" s="47" t="s">
        <v>1365</v>
      </c>
      <c r="AB25" s="47">
        <f t="shared" si="4"/>
        <v>2565</v>
      </c>
      <c r="AC25" s="58">
        <f t="shared" si="5"/>
        <v>2565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8">
        <v>32.97</v>
      </c>
      <c r="P26" s="79">
        <f t="shared" si="2"/>
        <v>0</v>
      </c>
      <c r="Q26" s="45">
        <v>22</v>
      </c>
      <c r="R26" s="46">
        <f>+'22'!N262</f>
        <v>2740</v>
      </c>
      <c r="S26" s="46">
        <f>+'22'!N267</f>
        <v>270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740</v>
      </c>
      <c r="X26" s="46">
        <f t="shared" si="7"/>
        <v>1715</v>
      </c>
      <c r="Y26" s="46">
        <f>+'22'!N269</f>
        <v>1715</v>
      </c>
      <c r="Z26" s="47">
        <f t="shared" si="3"/>
        <v>0</v>
      </c>
      <c r="AA26" s="47" t="s">
        <v>1366</v>
      </c>
      <c r="AB26" s="47">
        <f t="shared" si="4"/>
        <v>2455</v>
      </c>
      <c r="AC26" s="58">
        <f t="shared" si="5"/>
        <v>2455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8">
        <v>30.83</v>
      </c>
      <c r="P27" s="79">
        <f t="shared" si="2"/>
        <v>0</v>
      </c>
      <c r="Q27" s="45">
        <v>23</v>
      </c>
      <c r="R27" s="46">
        <f>+'23'!N262</f>
        <v>4405</v>
      </c>
      <c r="S27" s="46">
        <f>+'23'!N267</f>
        <v>180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1360</v>
      </c>
      <c r="X27" s="46">
        <f>+R27-S27-T27-U27-V27-W27</f>
        <v>2850</v>
      </c>
      <c r="Y27" s="46">
        <f>+'23'!N269</f>
        <v>2850</v>
      </c>
      <c r="Z27" s="47">
        <f>+Y27-X27</f>
        <v>0</v>
      </c>
      <c r="AA27" s="119" t="s">
        <v>1367</v>
      </c>
      <c r="AB27" s="47">
        <f t="shared" si="4"/>
        <v>4210</v>
      </c>
      <c r="AC27" s="58">
        <f t="shared" si="5"/>
        <v>4210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3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25</v>
      </c>
      <c r="G28" s="43">
        <f t="shared" si="0"/>
        <v>28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6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22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2200</v>
      </c>
      <c r="N28" s="19"/>
      <c r="O28" s="118">
        <v>30.86</v>
      </c>
      <c r="P28" s="79">
        <f t="shared" si="2"/>
        <v>678.92</v>
      </c>
      <c r="Q28" s="45">
        <v>24</v>
      </c>
      <c r="R28" s="46">
        <f>+'24'!N262</f>
        <v>2275</v>
      </c>
      <c r="S28" s="46">
        <f>+'24'!N267</f>
        <v>185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400</v>
      </c>
      <c r="X28" s="46">
        <f t="shared" si="7"/>
        <v>1675</v>
      </c>
      <c r="Y28" s="46">
        <f>+'24'!N269</f>
        <v>1675</v>
      </c>
      <c r="Z28" s="47">
        <f t="shared" si="3"/>
        <v>0</v>
      </c>
      <c r="AA28" s="119" t="s">
        <v>1368</v>
      </c>
      <c r="AB28" s="47">
        <f t="shared" si="4"/>
        <v>2075</v>
      </c>
      <c r="AC28" s="58">
        <f t="shared" si="5"/>
        <v>2075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8">
        <v>27.24</v>
      </c>
      <c r="P29" s="79">
        <f t="shared" si="2"/>
        <v>0</v>
      </c>
      <c r="Q29" s="45">
        <v>25</v>
      </c>
      <c r="R29" s="46">
        <f>+'25'!N262</f>
        <v>2315</v>
      </c>
      <c r="S29" s="46">
        <f>+'25'!N267</f>
        <v>120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730</v>
      </c>
      <c r="X29" s="46">
        <f t="shared" si="7"/>
        <v>1450</v>
      </c>
      <c r="Y29" s="46">
        <f>+'25'!N269</f>
        <v>1450</v>
      </c>
      <c r="Z29" s="47">
        <f t="shared" si="3"/>
        <v>0</v>
      </c>
      <c r="AA29" s="47" t="s">
        <v>1369</v>
      </c>
      <c r="AB29" s="47">
        <f t="shared" si="4"/>
        <v>2180</v>
      </c>
      <c r="AC29" s="58">
        <f t="shared" si="5"/>
        <v>2180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8">
        <v>32.47</v>
      </c>
      <c r="P30" s="79">
        <f t="shared" si="2"/>
        <v>0</v>
      </c>
      <c r="Q30" s="45">
        <v>26</v>
      </c>
      <c r="R30" s="46">
        <f>+'26'!N262</f>
        <v>3025</v>
      </c>
      <c r="S30" s="46">
        <f>+'26'!N267</f>
        <v>230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470</v>
      </c>
      <c r="X30" s="46">
        <f t="shared" si="7"/>
        <v>2310</v>
      </c>
      <c r="Y30" s="46">
        <f>+'26'!N269</f>
        <v>2310</v>
      </c>
      <c r="Z30" s="47">
        <f t="shared" si="3"/>
        <v>0</v>
      </c>
      <c r="AA30" s="47" t="s">
        <v>1363</v>
      </c>
      <c r="AB30" s="47">
        <f t="shared" si="4"/>
        <v>2780</v>
      </c>
      <c r="AC30" s="58">
        <f t="shared" si="5"/>
        <v>2780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12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90</v>
      </c>
      <c r="G31" s="43">
        <f t="shared" si="0"/>
        <v>102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95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9500</v>
      </c>
      <c r="N31" s="19"/>
      <c r="O31" s="118">
        <v>34.64</v>
      </c>
      <c r="P31" s="79">
        <f t="shared" si="2"/>
        <v>3290.8</v>
      </c>
      <c r="Q31" s="45">
        <v>27</v>
      </c>
      <c r="R31" s="46">
        <f>+'27'!N262</f>
        <v>3870</v>
      </c>
      <c r="S31" s="46">
        <f>+'27'!N267</f>
        <v>270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1010</v>
      </c>
      <c r="X31" s="46">
        <f t="shared" si="7"/>
        <v>2575</v>
      </c>
      <c r="Y31" s="46">
        <f>+'27'!N269</f>
        <v>2575</v>
      </c>
      <c r="Z31" s="47">
        <f t="shared" si="3"/>
        <v>0</v>
      </c>
      <c r="AA31" s="47" t="s">
        <v>1364</v>
      </c>
      <c r="AB31" s="47">
        <f t="shared" si="4"/>
        <v>3585</v>
      </c>
      <c r="AC31" s="58">
        <f t="shared" si="5"/>
        <v>3585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6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90</v>
      </c>
      <c r="G32" s="43">
        <f t="shared" si="0"/>
        <v>96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93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12090</v>
      </c>
      <c r="N32" s="19"/>
      <c r="O32" s="90">
        <v>46.37</v>
      </c>
      <c r="P32" s="79">
        <f t="shared" si="2"/>
        <v>4312.41</v>
      </c>
      <c r="Q32" s="45">
        <v>28</v>
      </c>
      <c r="R32" s="46">
        <f>+'28'!N262</f>
        <v>2220</v>
      </c>
      <c r="S32" s="46">
        <f>+'28'!N267</f>
        <v>110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220</v>
      </c>
      <c r="X32" s="46">
        <f t="shared" si="7"/>
        <v>1875</v>
      </c>
      <c r="Y32" s="46">
        <f>+'28'!N269</f>
        <v>1875</v>
      </c>
      <c r="Z32" s="47">
        <f t="shared" si="3"/>
        <v>0</v>
      </c>
      <c r="AA32" s="47" t="s">
        <v>1365</v>
      </c>
      <c r="AB32" s="47">
        <f t="shared" si="4"/>
        <v>2095</v>
      </c>
      <c r="AC32" s="58">
        <f t="shared" si="5"/>
        <v>2095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3</v>
      </c>
      <c r="G33" s="43">
        <f t="shared" si="0"/>
        <v>3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3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3892</v>
      </c>
      <c r="S33" s="46">
        <f>+'29'!N267</f>
        <v>275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1160</v>
      </c>
      <c r="X33" s="46">
        <f t="shared" ref="X33" si="8">+R33-S33-T33-U33-V33-W33</f>
        <v>2442</v>
      </c>
      <c r="Y33" s="46">
        <f>+'29'!N269</f>
        <v>2442</v>
      </c>
      <c r="Z33" s="47">
        <f t="shared" ref="Z33" si="9">+Y33-X33</f>
        <v>0</v>
      </c>
      <c r="AA33" s="47" t="s">
        <v>1366</v>
      </c>
      <c r="AB33" s="47">
        <f t="shared" si="4"/>
        <v>3602</v>
      </c>
      <c r="AC33" s="58">
        <f t="shared" si="5"/>
        <v>3602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3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15</v>
      </c>
      <c r="G34" s="43">
        <f t="shared" si="0"/>
        <v>18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18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2340</v>
      </c>
      <c r="N34" s="19"/>
      <c r="O34" s="90">
        <v>38.07</v>
      </c>
      <c r="P34" s="79">
        <f t="shared" si="2"/>
        <v>685.26</v>
      </c>
      <c r="Q34" s="45">
        <v>30</v>
      </c>
      <c r="R34" s="46">
        <f>+'30'!N262</f>
        <v>5130</v>
      </c>
      <c r="S34" s="46">
        <f>+'30'!N267</f>
        <v>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1535</v>
      </c>
      <c r="X34" s="46">
        <f t="shared" si="7"/>
        <v>3580</v>
      </c>
      <c r="Y34" s="46">
        <f>+'30'!N269</f>
        <v>3580</v>
      </c>
      <c r="Z34" s="47">
        <f t="shared" si="3"/>
        <v>0</v>
      </c>
      <c r="AA34" s="119" t="s">
        <v>1367</v>
      </c>
      <c r="AB34" s="47">
        <f t="shared" si="4"/>
        <v>5115</v>
      </c>
      <c r="AC34" s="58">
        <f t="shared" si="5"/>
        <v>5115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</v>
      </c>
      <c r="G35" s="43">
        <f t="shared" si="0"/>
        <v>3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390</v>
      </c>
      <c r="N35" s="19"/>
      <c r="O35" s="90">
        <v>40.799999999999997</v>
      </c>
      <c r="P35" s="79">
        <f t="shared" si="2"/>
        <v>122.39999999999999</v>
      </c>
      <c r="Q35" s="45">
        <v>31</v>
      </c>
      <c r="R35" s="46">
        <f>+'31.'!N262</f>
        <v>3020</v>
      </c>
      <c r="S35" s="46">
        <f>+'31.'!N267</f>
        <v>205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835</v>
      </c>
      <c r="X35" s="46">
        <f>+R35-S35-T35-U35-V35-W35</f>
        <v>1965</v>
      </c>
      <c r="Y35" s="46">
        <f>+'31.'!N269</f>
        <v>1965</v>
      </c>
      <c r="Z35" s="47">
        <f t="shared" si="3"/>
        <v>0</v>
      </c>
      <c r="AA35" s="119" t="s">
        <v>1368</v>
      </c>
      <c r="AB35" s="47">
        <f t="shared" si="4"/>
        <v>2800</v>
      </c>
      <c r="AC35" s="58">
        <f t="shared" si="5"/>
        <v>2800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106692</v>
      </c>
      <c r="S36" s="48">
        <f t="shared" si="10"/>
        <v>5270</v>
      </c>
      <c r="T36" s="48">
        <f t="shared" si="10"/>
        <v>0</v>
      </c>
      <c r="U36" s="48">
        <f t="shared" si="10"/>
        <v>465</v>
      </c>
      <c r="V36" s="48">
        <f t="shared" si="10"/>
        <v>0</v>
      </c>
      <c r="W36" s="48">
        <f t="shared" si="10"/>
        <v>37175</v>
      </c>
      <c r="X36" s="48">
        <f t="shared" si="10"/>
        <v>63782</v>
      </c>
      <c r="Y36" s="48">
        <f t="shared" si="10"/>
        <v>63832</v>
      </c>
      <c r="Z36" s="48">
        <f t="shared" si="10"/>
        <v>50</v>
      </c>
      <c r="AA36" s="48">
        <f t="shared" si="10"/>
        <v>0</v>
      </c>
      <c r="AB36" s="48">
        <f>SUM(AB5:AB35)</f>
        <v>101007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6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37</v>
      </c>
      <c r="G39" s="43">
        <f t="shared" si="0"/>
        <v>43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9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1700</v>
      </c>
      <c r="N39" s="19"/>
      <c r="O39" s="90">
        <v>27.84</v>
      </c>
      <c r="P39" s="79">
        <f t="shared" si="2"/>
        <v>946.56</v>
      </c>
      <c r="Q39" s="5"/>
      <c r="R39" s="163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35</v>
      </c>
      <c r="G40" s="43">
        <f t="shared" si="0"/>
        <v>40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9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1550</v>
      </c>
      <c r="N40" s="19"/>
      <c r="O40" s="90">
        <v>27.12</v>
      </c>
      <c r="P40" s="79">
        <f t="shared" si="2"/>
        <v>840.72</v>
      </c>
      <c r="Q40" s="5"/>
      <c r="R40" s="163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9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31</v>
      </c>
      <c r="G46" s="43">
        <f t="shared" si="0"/>
        <v>40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12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28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1400</v>
      </c>
      <c r="N46" s="19"/>
      <c r="O46" s="118">
        <v>17.78</v>
      </c>
      <c r="P46" s="79">
        <f t="shared" si="2"/>
        <v>497.84000000000003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12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28</v>
      </c>
      <c r="G47" s="43">
        <f t="shared" si="0"/>
        <v>40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2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12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26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1300</v>
      </c>
      <c r="N47" s="19"/>
      <c r="O47" s="118">
        <v>17.989999999999998</v>
      </c>
      <c r="P47" s="79">
        <f t="shared" si="2"/>
        <v>467.73999999999995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9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38</v>
      </c>
      <c r="G48" s="43">
        <f t="shared" si="0"/>
        <v>47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1850</v>
      </c>
      <c r="N48" s="19"/>
      <c r="O48" s="118">
        <v>18.32</v>
      </c>
      <c r="P48" s="79">
        <f t="shared" si="2"/>
        <v>677.84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29</v>
      </c>
      <c r="G49" s="43">
        <f t="shared" si="0"/>
        <v>35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1250</v>
      </c>
      <c r="N49" s="19"/>
      <c r="O49" s="118">
        <v>20.059999999999999</v>
      </c>
      <c r="P49" s="79">
        <f t="shared" si="2"/>
        <v>501.49999999999994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118">
        <v>20.32</v>
      </c>
      <c r="P50" s="79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8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8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4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43</v>
      </c>
      <c r="G53" s="43">
        <f t="shared" si="0"/>
        <v>47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8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39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1950</v>
      </c>
      <c r="N53" s="19"/>
      <c r="O53" s="118">
        <v>16.37</v>
      </c>
      <c r="P53" s="79">
        <f t="shared" si="2"/>
        <v>638.43000000000006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8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18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18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18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18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18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18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18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18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8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2</v>
      </c>
      <c r="G64" s="43">
        <f t="shared" si="0"/>
        <v>2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2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100</v>
      </c>
      <c r="N64" s="19"/>
      <c r="O64" s="90">
        <v>23.69</v>
      </c>
      <c r="P64" s="79">
        <f t="shared" si="2"/>
        <v>47.38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16</v>
      </c>
      <c r="G65" s="43">
        <f t="shared" si="0"/>
        <v>18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17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850</v>
      </c>
      <c r="N65" s="19"/>
      <c r="O65" s="90">
        <v>22.49</v>
      </c>
      <c r="P65" s="79">
        <f t="shared" si="2"/>
        <v>382.33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16</v>
      </c>
      <c r="G66" s="43">
        <f t="shared" si="0"/>
        <v>18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16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800</v>
      </c>
      <c r="N66" s="19"/>
      <c r="O66" s="90">
        <v>23.12</v>
      </c>
      <c r="P66" s="79">
        <f t="shared" si="2"/>
        <v>369.92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7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40</v>
      </c>
      <c r="G74" s="43">
        <f t="shared" si="0"/>
        <v>47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44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2200</v>
      </c>
      <c r="N74" s="19"/>
      <c r="O74" s="90">
        <v>17.09</v>
      </c>
      <c r="P74" s="79">
        <f t="shared" si="12"/>
        <v>751.96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3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49</v>
      </c>
      <c r="G77" s="43">
        <f t="shared" si="0"/>
        <v>52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48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2400</v>
      </c>
      <c r="N77" s="19"/>
      <c r="O77" s="90">
        <v>25.15</v>
      </c>
      <c r="P77" s="79">
        <f t="shared" si="12"/>
        <v>1207.1999999999998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7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17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15</v>
      </c>
      <c r="G112" s="43">
        <f t="shared" si="13"/>
        <v>32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8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2400</v>
      </c>
      <c r="N112" s="19"/>
      <c r="O112" s="118">
        <v>34.25</v>
      </c>
      <c r="P112" s="79">
        <f t="shared" si="12"/>
        <v>822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18">
        <v>22.55</v>
      </c>
      <c r="P113" s="79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8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8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13"/>
        <v>18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960</v>
      </c>
      <c r="N115" s="19"/>
      <c r="O115" s="90">
        <v>23.61</v>
      </c>
      <c r="P115" s="79">
        <f t="shared" si="12"/>
        <v>377.76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13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13"/>
        <v>23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1100</v>
      </c>
      <c r="N116" s="19"/>
      <c r="O116" s="90">
        <v>13.03</v>
      </c>
      <c r="P116" s="79">
        <f t="shared" si="12"/>
        <v>143.32999999999998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34</v>
      </c>
      <c r="G131" s="43">
        <f t="shared" si="13"/>
        <v>36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4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32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1600</v>
      </c>
      <c r="N131" s="19"/>
      <c r="O131" s="90">
        <v>9.91</v>
      </c>
      <c r="P131" s="79">
        <f t="shared" si="12"/>
        <v>317.12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55</v>
      </c>
      <c r="G133" s="43">
        <f t="shared" si="13"/>
        <v>55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3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52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2600</v>
      </c>
      <c r="N133" s="19"/>
      <c r="O133" s="90">
        <v>24.21</v>
      </c>
      <c r="P133" s="79">
        <f t="shared" si="12"/>
        <v>1258.92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8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15</v>
      </c>
      <c r="G175" s="43">
        <f t="shared" si="18"/>
        <v>25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7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18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900</v>
      </c>
      <c r="N175" s="19"/>
      <c r="O175" s="118">
        <v>23.02</v>
      </c>
      <c r="P175" s="79">
        <f t="shared" si="19"/>
        <v>414.36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6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8"/>
        <v>16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5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11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605</v>
      </c>
      <c r="N178" s="19"/>
      <c r="O178" s="90">
        <v>38</v>
      </c>
      <c r="P178" s="79">
        <f t="shared" si="19"/>
        <v>418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6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8"/>
        <v>16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2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14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1120</v>
      </c>
      <c r="N185" s="19"/>
      <c r="O185" s="90">
        <v>63</v>
      </c>
      <c r="P185" s="79">
        <f t="shared" si="19"/>
        <v>882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24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35</v>
      </c>
      <c r="G193" s="43">
        <f t="shared" si="18"/>
        <v>59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7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52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3120</v>
      </c>
      <c r="N193" s="19"/>
      <c r="O193" s="90">
        <v>38</v>
      </c>
      <c r="P193" s="79">
        <f t="shared" si="19"/>
        <v>1976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26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40</v>
      </c>
      <c r="G194" s="43">
        <f t="shared" si="18"/>
        <v>66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15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51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6120</v>
      </c>
      <c r="N194" s="19"/>
      <c r="O194" s="90">
        <v>73</v>
      </c>
      <c r="P194" s="79">
        <f t="shared" si="19"/>
        <v>3723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85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80</v>
      </c>
      <c r="G205" s="43">
        <f t="shared" si="18"/>
        <v>165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62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103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5665</v>
      </c>
      <c r="N205" s="19"/>
      <c r="O205" s="90">
        <v>40</v>
      </c>
      <c r="P205" s="79">
        <f t="shared" si="19"/>
        <v>4120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14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10</v>
      </c>
      <c r="G218" s="43">
        <f t="shared" si="25"/>
        <v>24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16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8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160</v>
      </c>
      <c r="N218" s="19"/>
      <c r="O218" s="90">
        <v>16.670000000000002</v>
      </c>
      <c r="P218" s="79">
        <f t="shared" si="19"/>
        <v>133.36000000000001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5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41</v>
      </c>
      <c r="G249" s="43">
        <f t="shared" si="25"/>
        <v>46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4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42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2100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20059798</v>
      </c>
      <c r="C251" s="19" t="s">
        <v>1428</v>
      </c>
      <c r="D251" s="10" t="s">
        <v>434</v>
      </c>
      <c r="E251" s="46">
        <f>+ยกมา!J251</f>
        <v>5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12</v>
      </c>
      <c r="G251" s="43">
        <f t="shared" si="25"/>
        <v>17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13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4</v>
      </c>
      <c r="L251" s="20">
        <v>20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170</v>
      </c>
      <c r="N251" s="17" t="s">
        <v>1427</v>
      </c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1100044</v>
      </c>
      <c r="C252" s="19" t="s">
        <v>1429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30</v>
      </c>
      <c r="G252" s="43">
        <f t="shared" si="25"/>
        <v>30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30</v>
      </c>
      <c r="L252" s="20">
        <v>35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600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20059798</v>
      </c>
      <c r="C253" s="19" t="s">
        <v>1431</v>
      </c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3</v>
      </c>
      <c r="G253" s="43">
        <f t="shared" si="25"/>
        <v>3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1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2</v>
      </c>
      <c r="L253" s="20">
        <v>22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70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20049130</v>
      </c>
      <c r="C254" s="19" t="s">
        <v>715</v>
      </c>
      <c r="D254" s="10" t="s">
        <v>434</v>
      </c>
      <c r="E254" s="64">
        <f>+'28'!J254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3</v>
      </c>
      <c r="G254" s="46">
        <f t="shared" ref="G254:G257" si="30">E254+F254</f>
        <v>3</v>
      </c>
      <c r="H254" s="78">
        <v>0</v>
      </c>
      <c r="I254" s="76">
        <v>0</v>
      </c>
      <c r="J254" s="46">
        <f t="shared" ref="J254:J257" si="31">+G254-H254-K254-I254</f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3</v>
      </c>
      <c r="L254" s="20">
        <v>35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105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20051101</v>
      </c>
      <c r="C255" s="19" t="s">
        <v>1437</v>
      </c>
      <c r="D255" s="10" t="s">
        <v>434</v>
      </c>
      <c r="E255" s="64">
        <f>+'28'!J255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3</v>
      </c>
      <c r="G255" s="46">
        <f t="shared" si="30"/>
        <v>3</v>
      </c>
      <c r="H255" s="78">
        <v>0</v>
      </c>
      <c r="I255" s="76">
        <v>0</v>
      </c>
      <c r="J255" s="46">
        <f t="shared" si="31"/>
        <v>2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1</v>
      </c>
      <c r="L255" s="20">
        <v>35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22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2005996</v>
      </c>
      <c r="C256" s="19" t="s">
        <v>1438</v>
      </c>
      <c r="D256" s="10" t="s">
        <v>434</v>
      </c>
      <c r="E256" s="64">
        <f>+'28'!J256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3</v>
      </c>
      <c r="G256" s="46">
        <f t="shared" si="30"/>
        <v>3</v>
      </c>
      <c r="H256" s="78">
        <v>0</v>
      </c>
      <c r="I256" s="76">
        <v>0</v>
      </c>
      <c r="J256" s="46">
        <f t="shared" si="31"/>
        <v>1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2</v>
      </c>
      <c r="L256" s="20">
        <v>22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70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>
        <v>20060974</v>
      </c>
      <c r="C257" s="19" t="s">
        <v>1439</v>
      </c>
      <c r="D257" s="10" t="s">
        <v>434</v>
      </c>
      <c r="E257" s="64">
        <f>+'28'!J257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6">
        <f t="shared" si="30"/>
        <v>0</v>
      </c>
      <c r="H257" s="78">
        <v>0</v>
      </c>
      <c r="I257" s="76">
        <v>0</v>
      </c>
      <c r="J257" s="46">
        <f t="shared" si="31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>
        <v>35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2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3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4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3" t="s">
        <v>223</v>
      </c>
      <c r="B260" s="144"/>
      <c r="C260" s="144"/>
      <c r="D260" s="145"/>
      <c r="E260" s="149" t="s">
        <v>239</v>
      </c>
      <c r="F260" s="150"/>
      <c r="G260" s="146" t="s">
        <v>224</v>
      </c>
      <c r="H260" s="147"/>
      <c r="I260" s="148"/>
      <c r="J260" s="151" t="s">
        <v>225</v>
      </c>
      <c r="K260" s="151"/>
      <c r="L260" s="151"/>
      <c r="M260" s="51">
        <f>SUM(M5:M259)</f>
        <v>106692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2" t="s">
        <v>226</v>
      </c>
      <c r="B261" s="153"/>
      <c r="C261" s="158">
        <f>+M263</f>
        <v>106692</v>
      </c>
      <c r="D261" s="159"/>
      <c r="E261" s="53" t="s">
        <v>227</v>
      </c>
      <c r="F261" s="54">
        <f>+M260</f>
        <v>106692</v>
      </c>
      <c r="G261" s="55" t="s">
        <v>217</v>
      </c>
      <c r="H261" s="140">
        <f>SUM(U36)</f>
        <v>465</v>
      </c>
      <c r="I261" s="141"/>
      <c r="J261" s="133"/>
      <c r="K261" s="133"/>
      <c r="L261" s="133"/>
      <c r="M261" s="57"/>
      <c r="N261" s="57">
        <f>+W36</f>
        <v>37175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2"/>
      <c r="B262" s="153"/>
      <c r="C262" s="158"/>
      <c r="D262" s="159"/>
      <c r="E262" s="53" t="s">
        <v>228</v>
      </c>
      <c r="F262" s="54">
        <f>N263</f>
        <v>5270</v>
      </c>
      <c r="G262" s="55"/>
      <c r="H262" s="140">
        <v>0</v>
      </c>
      <c r="I262" s="141"/>
      <c r="J262" s="133" t="s">
        <v>229</v>
      </c>
      <c r="K262" s="133"/>
      <c r="L262" s="133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4" t="s">
        <v>10</v>
      </c>
      <c r="B263" s="155"/>
      <c r="C263" s="158">
        <f>+F262</f>
        <v>5270</v>
      </c>
      <c r="D263" s="159"/>
      <c r="E263" s="53"/>
      <c r="F263" s="54"/>
      <c r="G263" s="55" t="s">
        <v>230</v>
      </c>
      <c r="H263" s="140">
        <f>+V36</f>
        <v>0</v>
      </c>
      <c r="I263" s="141"/>
      <c r="J263" s="134" t="s">
        <v>231</v>
      </c>
      <c r="K263" s="135"/>
      <c r="L263" s="136"/>
      <c r="M263" s="57">
        <f>+M260-M261</f>
        <v>106692</v>
      </c>
      <c r="N263" s="59">
        <f>+S36</f>
        <v>5270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6" t="s">
        <v>232</v>
      </c>
      <c r="B264" s="157"/>
      <c r="C264" s="158">
        <f>+C261-C263</f>
        <v>101422</v>
      </c>
      <c r="D264" s="159"/>
      <c r="E264" s="53" t="s">
        <v>232</v>
      </c>
      <c r="F264" s="54">
        <f>+F261-F262</f>
        <v>101422</v>
      </c>
      <c r="G264" s="55" t="s">
        <v>233</v>
      </c>
      <c r="H264" s="140">
        <f>SUM(H261:H263)</f>
        <v>465</v>
      </c>
      <c r="I264" s="141"/>
      <c r="J264" s="133" t="s">
        <v>206</v>
      </c>
      <c r="K264" s="133"/>
      <c r="L264" s="133"/>
      <c r="M264" s="57">
        <f>H264</f>
        <v>465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6"/>
      <c r="C265" s="60"/>
      <c r="D265" s="60"/>
      <c r="E265" s="53" t="s">
        <v>234</v>
      </c>
      <c r="F265" s="54">
        <v>100000</v>
      </c>
      <c r="J265" s="137" t="s">
        <v>208</v>
      </c>
      <c r="K265" s="138"/>
      <c r="L265" s="139"/>
      <c r="M265" s="57">
        <f>M263-M264-N261-N263</f>
        <v>63782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6"/>
      <c r="C266" s="60"/>
      <c r="D266" s="60"/>
      <c r="E266" s="53" t="s">
        <v>235</v>
      </c>
      <c r="F266" s="54">
        <f>F264-F265</f>
        <v>1422</v>
      </c>
      <c r="J266" s="137" t="s">
        <v>209</v>
      </c>
      <c r="K266" s="138"/>
      <c r="L266" s="139"/>
      <c r="M266" s="57">
        <f>+Y36</f>
        <v>63832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5.5" customHeight="1" x14ac:dyDescent="0.55000000000000004">
      <c r="A267" s="60"/>
      <c r="B267" s="116"/>
      <c r="C267" s="60"/>
      <c r="D267" s="60"/>
      <c r="E267" s="53" t="s">
        <v>236</v>
      </c>
      <c r="F267" s="54">
        <f>+F266*4%</f>
        <v>56.88</v>
      </c>
      <c r="J267" s="137" t="s">
        <v>210</v>
      </c>
      <c r="K267" s="138"/>
      <c r="L267" s="139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6"/>
      <c r="C268" s="60"/>
      <c r="D268" s="60"/>
      <c r="E268" s="99" t="s">
        <v>1370</v>
      </c>
      <c r="F268" s="100">
        <v>0</v>
      </c>
      <c r="J268" s="142" t="s">
        <v>211</v>
      </c>
      <c r="K268" s="142"/>
      <c r="L268" s="142"/>
      <c r="M268" s="61">
        <f>+M266-M265</f>
        <v>50</v>
      </c>
      <c r="N268" s="66"/>
      <c r="O268" s="2" t="s">
        <v>1432</v>
      </c>
    </row>
    <row r="269" spans="1:29" ht="24.75" customHeight="1" thickBot="1" x14ac:dyDescent="0.6">
      <c r="H269" s="130" t="s">
        <v>237</v>
      </c>
      <c r="I269" s="131"/>
      <c r="J269" s="131"/>
      <c r="K269" s="131"/>
      <c r="L269" s="131"/>
      <c r="M269" s="131"/>
      <c r="N269" s="132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90" zoomScaleNormal="90" workbookViewId="0">
      <pane xSplit="10" ySplit="4" topLeftCell="K5" activePane="bottomRight" state="frozen"/>
      <selection activeCell="U12" sqref="U12:AE19"/>
      <selection pane="topRight" activeCell="U12" sqref="U12:AE19"/>
      <selection pane="bottomLeft" activeCell="U12" sqref="U12:AE19"/>
      <selection pane="bottomRight" activeCell="I280" sqref="I2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7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11</v>
      </c>
      <c r="F5" s="71"/>
      <c r="G5" s="46">
        <f t="shared" ref="G5" si="0">E5+F5</f>
        <v>11</v>
      </c>
      <c r="H5" s="78">
        <v>0</v>
      </c>
      <c r="I5" s="76">
        <v>0</v>
      </c>
      <c r="J5" s="46">
        <f t="shared" ref="J5" si="1">+G5-H5-K5-I5</f>
        <v>11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31</v>
      </c>
      <c r="F6" s="71"/>
      <c r="G6" s="46">
        <f t="shared" ref="G6:G26" si="2">E6+F6</f>
        <v>31</v>
      </c>
      <c r="H6" s="78">
        <v>0</v>
      </c>
      <c r="I6" s="76">
        <v>0</v>
      </c>
      <c r="J6" s="46">
        <f t="shared" ref="J6:J26" si="3">+G6-H6-K6-I6</f>
        <v>31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8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7</v>
      </c>
      <c r="F11" s="71"/>
      <c r="G11" s="46">
        <f t="shared" si="2"/>
        <v>7</v>
      </c>
      <c r="H11" s="78">
        <v>0</v>
      </c>
      <c r="I11" s="76">
        <v>0</v>
      </c>
      <c r="J11" s="46">
        <f t="shared" si="3"/>
        <v>7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18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18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18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18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18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9</v>
      </c>
      <c r="F18" s="71"/>
      <c r="G18" s="46">
        <f t="shared" si="2"/>
        <v>9</v>
      </c>
      <c r="H18" s="78">
        <v>0</v>
      </c>
      <c r="I18" s="76">
        <v>0</v>
      </c>
      <c r="J18" s="46">
        <f t="shared" si="3"/>
        <v>9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18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18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7</v>
      </c>
      <c r="F22" s="71"/>
      <c r="G22" s="46">
        <f t="shared" si="2"/>
        <v>7</v>
      </c>
      <c r="H22" s="78">
        <v>0</v>
      </c>
      <c r="I22" s="76">
        <v>0</v>
      </c>
      <c r="J22" s="46">
        <f t="shared" si="3"/>
        <v>7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18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18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5</v>
      </c>
      <c r="F24" s="71"/>
      <c r="G24" s="46">
        <f t="shared" si="2"/>
        <v>5</v>
      </c>
      <c r="H24" s="78">
        <v>0</v>
      </c>
      <c r="I24" s="76">
        <v>0</v>
      </c>
      <c r="J24" s="46">
        <f t="shared" si="3"/>
        <v>5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18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18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18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3</v>
      </c>
      <c r="F28" s="71"/>
      <c r="G28" s="46">
        <f t="shared" si="7"/>
        <v>3</v>
      </c>
      <c r="H28" s="78">
        <v>0</v>
      </c>
      <c r="I28" s="76">
        <v>0</v>
      </c>
      <c r="J28" s="46">
        <f t="shared" si="8"/>
        <v>3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18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18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18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12</v>
      </c>
      <c r="F31" s="71"/>
      <c r="G31" s="46">
        <f t="shared" si="7"/>
        <v>12</v>
      </c>
      <c r="H31" s="78">
        <v>0</v>
      </c>
      <c r="I31" s="76">
        <v>0</v>
      </c>
      <c r="J31" s="46">
        <f t="shared" si="8"/>
        <v>12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18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6</v>
      </c>
      <c r="F32" s="71"/>
      <c r="G32" s="46">
        <f t="shared" si="7"/>
        <v>6</v>
      </c>
      <c r="H32" s="78">
        <v>0</v>
      </c>
      <c r="I32" s="76">
        <v>0</v>
      </c>
      <c r="J32" s="46">
        <f t="shared" si="8"/>
        <v>6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3</v>
      </c>
      <c r="F34" s="71"/>
      <c r="G34" s="46">
        <f t="shared" si="7"/>
        <v>3</v>
      </c>
      <c r="H34" s="78">
        <v>0</v>
      </c>
      <c r="I34" s="76">
        <v>0</v>
      </c>
      <c r="J34" s="46">
        <f t="shared" si="8"/>
        <v>3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6</v>
      </c>
      <c r="F39" s="71"/>
      <c r="G39" s="46">
        <f t="shared" si="7"/>
        <v>6</v>
      </c>
      <c r="H39" s="78">
        <v>0</v>
      </c>
      <c r="I39" s="76">
        <v>0</v>
      </c>
      <c r="J39" s="46">
        <f t="shared" si="8"/>
        <v>6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5</v>
      </c>
      <c r="F40" s="71"/>
      <c r="G40" s="46">
        <f t="shared" si="7"/>
        <v>5</v>
      </c>
      <c r="H40" s="78">
        <v>0</v>
      </c>
      <c r="I40" s="76">
        <v>0</v>
      </c>
      <c r="J40" s="46">
        <f t="shared" si="8"/>
        <v>5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9</v>
      </c>
      <c r="F46" s="71"/>
      <c r="G46" s="46">
        <f t="shared" si="7"/>
        <v>9</v>
      </c>
      <c r="H46" s="78">
        <v>0</v>
      </c>
      <c r="I46" s="76">
        <v>0</v>
      </c>
      <c r="J46" s="46">
        <f t="shared" si="8"/>
        <v>9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18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12</v>
      </c>
      <c r="F47" s="71"/>
      <c r="G47" s="46">
        <f t="shared" si="7"/>
        <v>12</v>
      </c>
      <c r="H47" s="78">
        <v>0</v>
      </c>
      <c r="I47" s="76">
        <v>0</v>
      </c>
      <c r="J47" s="46">
        <f t="shared" si="8"/>
        <v>12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18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9</v>
      </c>
      <c r="F48" s="71"/>
      <c r="G48" s="46">
        <f t="shared" si="7"/>
        <v>9</v>
      </c>
      <c r="H48" s="78">
        <v>0</v>
      </c>
      <c r="I48" s="76">
        <v>0</v>
      </c>
      <c r="J48" s="46">
        <f t="shared" si="8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6</v>
      </c>
      <c r="F49" s="71"/>
      <c r="G49" s="46">
        <f t="shared" si="7"/>
        <v>6</v>
      </c>
      <c r="H49" s="78">
        <v>0</v>
      </c>
      <c r="I49" s="76">
        <v>0</v>
      </c>
      <c r="J49" s="46">
        <f t="shared" si="8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18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4</v>
      </c>
      <c r="F53" s="71"/>
      <c r="G53" s="46">
        <f t="shared" si="7"/>
        <v>4</v>
      </c>
      <c r="H53" s="78">
        <v>0</v>
      </c>
      <c r="I53" s="76">
        <v>0</v>
      </c>
      <c r="J53" s="46">
        <f t="shared" si="8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18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18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18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18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18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18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18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18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2</v>
      </c>
      <c r="F65" s="71"/>
      <c r="G65" s="46">
        <f t="shared" si="7"/>
        <v>2</v>
      </c>
      <c r="H65" s="78">
        <v>0</v>
      </c>
      <c r="I65" s="76">
        <v>0</v>
      </c>
      <c r="J65" s="46">
        <f t="shared" si="8"/>
        <v>2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8"/>
        <v>2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7</v>
      </c>
      <c r="F74" s="71"/>
      <c r="G74" s="46">
        <f t="shared" si="7"/>
        <v>7</v>
      </c>
      <c r="H74" s="78">
        <v>0</v>
      </c>
      <c r="I74" s="76">
        <v>0</v>
      </c>
      <c r="J74" s="46">
        <f t="shared" si="8"/>
        <v>7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3</v>
      </c>
      <c r="F77" s="71"/>
      <c r="G77" s="46">
        <f t="shared" si="7"/>
        <v>3</v>
      </c>
      <c r="H77" s="78">
        <v>0</v>
      </c>
      <c r="I77" s="76">
        <v>0</v>
      </c>
      <c r="J77" s="46">
        <f t="shared" si="8"/>
        <v>3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17</v>
      </c>
      <c r="F112" s="71"/>
      <c r="G112" s="46">
        <f t="shared" si="25"/>
        <v>17</v>
      </c>
      <c r="H112" s="78">
        <v>0</v>
      </c>
      <c r="I112" s="76">
        <v>0</v>
      </c>
      <c r="J112" s="46">
        <f t="shared" si="26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8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8</v>
      </c>
      <c r="F115" s="71"/>
      <c r="G115" s="46">
        <f t="shared" si="25"/>
        <v>8</v>
      </c>
      <c r="H115" s="78">
        <v>0</v>
      </c>
      <c r="I115" s="76">
        <v>0</v>
      </c>
      <c r="J115" s="46">
        <f t="shared" si="26"/>
        <v>8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13</v>
      </c>
      <c r="F116" s="71"/>
      <c r="G116" s="46">
        <f t="shared" si="25"/>
        <v>13</v>
      </c>
      <c r="H116" s="78">
        <v>0</v>
      </c>
      <c r="I116" s="76">
        <v>0</v>
      </c>
      <c r="J116" s="46">
        <f t="shared" si="26"/>
        <v>13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2</v>
      </c>
      <c r="F131" s="71"/>
      <c r="G131" s="46">
        <f t="shared" si="25"/>
        <v>2</v>
      </c>
      <c r="H131" s="78">
        <v>0</v>
      </c>
      <c r="I131" s="76">
        <v>0</v>
      </c>
      <c r="J131" s="46">
        <f t="shared" si="26"/>
        <v>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8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10</v>
      </c>
      <c r="F175" s="71"/>
      <c r="G175" s="46">
        <f t="shared" si="32"/>
        <v>10</v>
      </c>
      <c r="H175" s="78">
        <v>0</v>
      </c>
      <c r="I175" s="76">
        <v>0</v>
      </c>
      <c r="J175" s="46">
        <f t="shared" si="33"/>
        <v>10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6</v>
      </c>
      <c r="F178" s="71"/>
      <c r="G178" s="46">
        <f t="shared" si="32"/>
        <v>6</v>
      </c>
      <c r="H178" s="78">
        <v>0</v>
      </c>
      <c r="I178" s="76">
        <v>0</v>
      </c>
      <c r="J178" s="46">
        <f t="shared" si="33"/>
        <v>6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6</v>
      </c>
      <c r="F185" s="71"/>
      <c r="G185" s="46">
        <f t="shared" si="32"/>
        <v>6</v>
      </c>
      <c r="H185" s="78">
        <v>0</v>
      </c>
      <c r="I185" s="76">
        <v>0</v>
      </c>
      <c r="J185" s="46">
        <f t="shared" si="33"/>
        <v>6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24</v>
      </c>
      <c r="F193" s="71"/>
      <c r="G193" s="46">
        <f t="shared" si="32"/>
        <v>24</v>
      </c>
      <c r="H193" s="78">
        <v>0</v>
      </c>
      <c r="I193" s="76">
        <v>0</v>
      </c>
      <c r="J193" s="46">
        <f t="shared" si="33"/>
        <v>24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26</v>
      </c>
      <c r="F194" s="71"/>
      <c r="G194" s="46">
        <f t="shared" si="32"/>
        <v>26</v>
      </c>
      <c r="H194" s="78">
        <v>0</v>
      </c>
      <c r="I194" s="76">
        <v>0</v>
      </c>
      <c r="J194" s="46">
        <f t="shared" si="33"/>
        <v>26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85</v>
      </c>
      <c r="F205" s="71"/>
      <c r="G205" s="46">
        <f t="shared" si="32"/>
        <v>85</v>
      </c>
      <c r="H205" s="78">
        <v>0</v>
      </c>
      <c r="I205" s="76">
        <v>0</v>
      </c>
      <c r="J205" s="46">
        <f t="shared" si="33"/>
        <v>85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v>14</v>
      </c>
      <c r="F218" s="71"/>
      <c r="G218" s="46">
        <f t="shared" si="32"/>
        <v>14</v>
      </c>
      <c r="H218" s="78">
        <v>0</v>
      </c>
      <c r="I218" s="76">
        <v>0</v>
      </c>
      <c r="J218" s="46">
        <f t="shared" si="33"/>
        <v>14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6" si="50">E235+F235</f>
        <v>0</v>
      </c>
      <c r="H235" s="78">
        <v>0</v>
      </c>
      <c r="I235" s="76">
        <v>0</v>
      </c>
      <c r="J235" s="46">
        <f t="shared" ref="J235:J255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5</v>
      </c>
      <c r="F249" s="71"/>
      <c r="G249" s="46">
        <f t="shared" si="50"/>
        <v>5</v>
      </c>
      <c r="H249" s="78">
        <v>0</v>
      </c>
      <c r="I249" s="76">
        <v>0</v>
      </c>
      <c r="J249" s="46">
        <f t="shared" si="51"/>
        <v>5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v>5</v>
      </c>
      <c r="F251" s="71"/>
      <c r="G251" s="46">
        <f t="shared" si="50"/>
        <v>5</v>
      </c>
      <c r="H251" s="78">
        <v>0</v>
      </c>
      <c r="I251" s="76">
        <v>0</v>
      </c>
      <c r="J251" s="46">
        <f t="shared" si="51"/>
        <v>5</v>
      </c>
      <c r="K251" s="72"/>
      <c r="L251" s="20">
        <v>35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AE346"/>
  <sheetViews>
    <sheetView zoomScale="80" zoomScaleNormal="80" workbookViewId="0">
      <pane xSplit="10" ySplit="4" topLeftCell="K5" activePane="bottomRight" state="frozen"/>
      <selection activeCell="U12" sqref="U12:AE19"/>
      <selection pane="topRight" activeCell="U12" sqref="U12:AE19"/>
      <selection pane="bottomLeft" activeCell="U12" sqref="U12:AE19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31" x14ac:dyDescent="0.5">
      <c r="A1" s="1"/>
      <c r="J1" s="2"/>
      <c r="L1" s="2"/>
    </row>
    <row r="2" spans="1:31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31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274</v>
      </c>
      <c r="R3" s="169" t="s">
        <v>275</v>
      </c>
    </row>
    <row r="4" spans="1:31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66"/>
      <c r="R4" s="170"/>
    </row>
    <row r="5" spans="1:31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11</v>
      </c>
      <c r="F5" s="71">
        <v>5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31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31</v>
      </c>
      <c r="F6" s="71">
        <v>10</v>
      </c>
      <c r="G6" s="46">
        <f t="shared" si="0"/>
        <v>41</v>
      </c>
      <c r="H6" s="78">
        <v>0</v>
      </c>
      <c r="I6" s="76">
        <v>0</v>
      </c>
      <c r="J6" s="46">
        <f t="shared" si="1"/>
        <v>40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>SUM(M6-O6)</f>
        <v>100</v>
      </c>
      <c r="Q6" s="118">
        <v>36.43</v>
      </c>
      <c r="R6" s="43">
        <f t="shared" ref="R6:R80" si="3">+K6*Q6</f>
        <v>36.43</v>
      </c>
    </row>
    <row r="7" spans="1:31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31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31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31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31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1430</v>
      </c>
      <c r="O11" s="18">
        <v>50</v>
      </c>
      <c r="P11" s="23">
        <f t="shared" si="4"/>
        <v>0</v>
      </c>
      <c r="Q11" s="118">
        <v>19.36</v>
      </c>
      <c r="R11" s="43">
        <f t="shared" si="3"/>
        <v>19.36</v>
      </c>
    </row>
    <row r="12" spans="1:31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31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18">
        <v>19.82</v>
      </c>
      <c r="R13" s="43">
        <f t="shared" si="3"/>
        <v>0</v>
      </c>
    </row>
    <row r="14" spans="1:31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18">
        <v>19.41</v>
      </c>
      <c r="R14" s="43">
        <f t="shared" si="3"/>
        <v>0</v>
      </c>
      <c r="U14" s="10">
        <v>1100044</v>
      </c>
      <c r="V14" s="19" t="s">
        <v>1429</v>
      </c>
      <c r="W14" s="10" t="s">
        <v>434</v>
      </c>
      <c r="X14" s="64"/>
      <c r="Y14" s="71"/>
      <c r="Z14" s="46">
        <f t="shared" ref="Z14" si="5">X14+Y14</f>
        <v>0</v>
      </c>
      <c r="AA14" s="78">
        <v>0</v>
      </c>
      <c r="AB14" s="76">
        <v>0</v>
      </c>
      <c r="AC14" s="46">
        <f t="shared" ref="AC14" si="6">+Z14-AA14-AD14-AB14</f>
        <v>0</v>
      </c>
      <c r="AD14" s="72"/>
      <c r="AE14" s="20">
        <v>35</v>
      </c>
    </row>
    <row r="15" spans="1:31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18">
        <v>22.41</v>
      </c>
      <c r="R15" s="43">
        <f t="shared" si="3"/>
        <v>0</v>
      </c>
    </row>
    <row r="16" spans="1:31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18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9</v>
      </c>
      <c r="F18" s="71">
        <v>5</v>
      </c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18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18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7</v>
      </c>
      <c r="F22" s="71">
        <v>10</v>
      </c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4"/>
        <v>200</v>
      </c>
      <c r="Q22" s="118">
        <v>27.98</v>
      </c>
      <c r="R22" s="43">
        <f t="shared" si="3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18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5</v>
      </c>
      <c r="F24" s="71">
        <v>5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18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18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2" si="8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18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3</v>
      </c>
      <c r="F28" s="71">
        <v>5</v>
      </c>
      <c r="G28" s="46">
        <f t="shared" si="7"/>
        <v>8</v>
      </c>
      <c r="H28" s="78">
        <v>0</v>
      </c>
      <c r="I28" s="76">
        <v>0</v>
      </c>
      <c r="J28" s="46">
        <f t="shared" si="8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18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18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18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12</v>
      </c>
      <c r="F31" s="71">
        <v>10</v>
      </c>
      <c r="G31" s="46">
        <f t="shared" si="7"/>
        <v>22</v>
      </c>
      <c r="H31" s="78">
        <v>0</v>
      </c>
      <c r="I31" s="76">
        <v>0</v>
      </c>
      <c r="J31" s="46">
        <f t="shared" si="8"/>
        <v>22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18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6</v>
      </c>
      <c r="F32" s="71">
        <v>10</v>
      </c>
      <c r="G32" s="46">
        <f t="shared" si="7"/>
        <v>16</v>
      </c>
      <c r="H32" s="78">
        <v>0</v>
      </c>
      <c r="I32" s="76">
        <v>0</v>
      </c>
      <c r="J32" s="46">
        <f t="shared" si="8"/>
        <v>15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3</v>
      </c>
      <c r="F34" s="71"/>
      <c r="G34" s="46">
        <f t="shared" si="7"/>
        <v>3</v>
      </c>
      <c r="H34" s="78">
        <v>0</v>
      </c>
      <c r="I34" s="76">
        <v>0</v>
      </c>
      <c r="J34" s="46">
        <f t="shared" si="8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6</v>
      </c>
      <c r="F39" s="71">
        <v>5</v>
      </c>
      <c r="G39" s="46">
        <f t="shared" si="7"/>
        <v>11</v>
      </c>
      <c r="H39" s="78">
        <v>0</v>
      </c>
      <c r="I39" s="76">
        <v>0</v>
      </c>
      <c r="J39" s="46">
        <f t="shared" si="8"/>
        <v>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20">
        <f t="shared" si="4"/>
        <v>75</v>
      </c>
      <c r="Q39" s="90">
        <v>27.84</v>
      </c>
      <c r="R39" s="43">
        <f t="shared" si="3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5</v>
      </c>
      <c r="F40" s="71">
        <v>5</v>
      </c>
      <c r="G40" s="46">
        <f t="shared" si="7"/>
        <v>10</v>
      </c>
      <c r="H40" s="78">
        <v>0</v>
      </c>
      <c r="I40" s="76">
        <v>0</v>
      </c>
      <c r="J40" s="46">
        <f t="shared" si="8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9</v>
      </c>
      <c r="F46" s="71">
        <v>5</v>
      </c>
      <c r="G46" s="46">
        <f t="shared" si="7"/>
        <v>14</v>
      </c>
      <c r="H46" s="78">
        <v>0</v>
      </c>
      <c r="I46" s="76">
        <v>0</v>
      </c>
      <c r="J46" s="46">
        <f t="shared" si="8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18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12</v>
      </c>
      <c r="F47" s="71">
        <v>5</v>
      </c>
      <c r="G47" s="46">
        <f t="shared" si="7"/>
        <v>17</v>
      </c>
      <c r="H47" s="78">
        <v>0</v>
      </c>
      <c r="I47" s="76">
        <v>0</v>
      </c>
      <c r="J47" s="46">
        <f t="shared" si="8"/>
        <v>17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18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9</v>
      </c>
      <c r="F48" s="71">
        <v>5</v>
      </c>
      <c r="G48" s="46">
        <f t="shared" si="7"/>
        <v>14</v>
      </c>
      <c r="H48" s="78">
        <v>0</v>
      </c>
      <c r="I48" s="76">
        <v>0</v>
      </c>
      <c r="J48" s="46">
        <f t="shared" si="8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6</v>
      </c>
      <c r="F49" s="71">
        <v>5</v>
      </c>
      <c r="G49" s="46">
        <f t="shared" si="7"/>
        <v>11</v>
      </c>
      <c r="H49" s="78">
        <v>0</v>
      </c>
      <c r="I49" s="76">
        <v>0</v>
      </c>
      <c r="J49" s="46">
        <f t="shared" si="8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0</v>
      </c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18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4</v>
      </c>
      <c r="F53" s="71">
        <v>5</v>
      </c>
      <c r="G53" s="46">
        <f t="shared" si="7"/>
        <v>9</v>
      </c>
      <c r="H53" s="78">
        <v>0</v>
      </c>
      <c r="I53" s="76">
        <v>0</v>
      </c>
      <c r="J53" s="46">
        <f t="shared" si="8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18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18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18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18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18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18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18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18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2</v>
      </c>
      <c r="F65" s="71">
        <v>2</v>
      </c>
      <c r="G65" s="46">
        <f t="shared" si="7"/>
        <v>4</v>
      </c>
      <c r="H65" s="78">
        <v>0</v>
      </c>
      <c r="I65" s="76">
        <v>0</v>
      </c>
      <c r="J65" s="46">
        <f t="shared" si="8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2</v>
      </c>
      <c r="F66" s="71">
        <v>2</v>
      </c>
      <c r="G66" s="46">
        <f t="shared" si="7"/>
        <v>4</v>
      </c>
      <c r="H66" s="78">
        <v>0</v>
      </c>
      <c r="I66" s="76">
        <v>0</v>
      </c>
      <c r="J66" s="46">
        <f t="shared" si="8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4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7</v>
      </c>
      <c r="F74" s="71">
        <v>5</v>
      </c>
      <c r="G74" s="46">
        <f t="shared" si="7"/>
        <v>12</v>
      </c>
      <c r="H74" s="78">
        <v>0</v>
      </c>
      <c r="I74" s="76">
        <v>0</v>
      </c>
      <c r="J74" s="46">
        <f t="shared" si="8"/>
        <v>8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50</v>
      </c>
      <c r="P74" s="120">
        <f t="shared" si="4"/>
        <v>150</v>
      </c>
      <c r="Q74" s="90">
        <v>17.09</v>
      </c>
      <c r="R74" s="43">
        <f t="shared" si="3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3</v>
      </c>
      <c r="F77" s="71">
        <v>5</v>
      </c>
      <c r="G77" s="46">
        <f t="shared" si="7"/>
        <v>8</v>
      </c>
      <c r="H77" s="78">
        <v>0</v>
      </c>
      <c r="I77" s="76">
        <v>0</v>
      </c>
      <c r="J77" s="46">
        <f t="shared" si="8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4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7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17</v>
      </c>
      <c r="F112" s="71"/>
      <c r="G112" s="46">
        <f t="shared" si="25"/>
        <v>17</v>
      </c>
      <c r="H112" s="78">
        <v>0</v>
      </c>
      <c r="I112" s="76">
        <v>0</v>
      </c>
      <c r="J112" s="46">
        <f t="shared" si="26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8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8</v>
      </c>
      <c r="F115" s="71"/>
      <c r="G115" s="46">
        <f t="shared" si="25"/>
        <v>8</v>
      </c>
      <c r="H115" s="78">
        <v>0</v>
      </c>
      <c r="I115" s="76">
        <v>0</v>
      </c>
      <c r="J115" s="46">
        <f t="shared" si="26"/>
        <v>8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13</v>
      </c>
      <c r="F116" s="71"/>
      <c r="G116" s="46">
        <f t="shared" si="25"/>
        <v>13</v>
      </c>
      <c r="H116" s="78">
        <v>0</v>
      </c>
      <c r="I116" s="76">
        <v>0</v>
      </c>
      <c r="J116" s="46">
        <f t="shared" si="26"/>
        <v>13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2</v>
      </c>
      <c r="F131" s="71">
        <v>5</v>
      </c>
      <c r="G131" s="46">
        <f t="shared" si="25"/>
        <v>7</v>
      </c>
      <c r="H131" s="78">
        <v>0</v>
      </c>
      <c r="I131" s="76">
        <v>0</v>
      </c>
      <c r="J131" s="46">
        <f t="shared" si="26"/>
        <v>5</v>
      </c>
      <c r="K131" s="72">
        <v>2</v>
      </c>
      <c r="L131" s="22">
        <v>50</v>
      </c>
      <c r="M131" s="65">
        <f t="shared" si="9"/>
        <v>100</v>
      </c>
      <c r="N131" s="17" t="s">
        <v>16</v>
      </c>
      <c r="O131" s="18">
        <v>50</v>
      </c>
      <c r="P131" s="120">
        <f t="shared" si="10"/>
        <v>50</v>
      </c>
      <c r="Q131" s="90">
        <v>9.91</v>
      </c>
      <c r="R131" s="43">
        <f t="shared" si="11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>
        <v>5</v>
      </c>
      <c r="G133" s="46">
        <f t="shared" si="25"/>
        <v>5</v>
      </c>
      <c r="H133" s="78">
        <v>0</v>
      </c>
      <c r="I133" s="76">
        <v>0</v>
      </c>
      <c r="J133" s="46">
        <f t="shared" si="26"/>
        <v>4</v>
      </c>
      <c r="K133" s="72">
        <v>1</v>
      </c>
      <c r="L133" s="20">
        <v>50</v>
      </c>
      <c r="M133" s="65">
        <f t="shared" si="9"/>
        <v>50</v>
      </c>
      <c r="N133" s="17" t="s">
        <v>16</v>
      </c>
      <c r="O133" s="18"/>
      <c r="P133" s="120">
        <f t="shared" si="10"/>
        <v>50</v>
      </c>
      <c r="Q133" s="90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8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10</v>
      </c>
      <c r="F175" s="71"/>
      <c r="G175" s="46">
        <f t="shared" si="32"/>
        <v>10</v>
      </c>
      <c r="H175" s="78">
        <v>0</v>
      </c>
      <c r="I175" s="76">
        <v>0</v>
      </c>
      <c r="J175" s="46">
        <f t="shared" si="33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6</v>
      </c>
      <c r="F178" s="71"/>
      <c r="G178" s="46">
        <f t="shared" si="32"/>
        <v>6</v>
      </c>
      <c r="H178" s="78">
        <v>0</v>
      </c>
      <c r="I178" s="76">
        <v>0</v>
      </c>
      <c r="J178" s="46">
        <f t="shared" si="33"/>
        <v>6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6</v>
      </c>
      <c r="F185" s="71"/>
      <c r="G185" s="46">
        <f t="shared" si="32"/>
        <v>6</v>
      </c>
      <c r="H185" s="78">
        <v>0</v>
      </c>
      <c r="I185" s="76">
        <v>0</v>
      </c>
      <c r="J185" s="46">
        <f t="shared" si="33"/>
        <v>5</v>
      </c>
      <c r="K185" s="72">
        <v>1</v>
      </c>
      <c r="L185" s="20">
        <v>80</v>
      </c>
      <c r="M185" s="65">
        <f t="shared" si="36"/>
        <v>80</v>
      </c>
      <c r="N185" s="17" t="s">
        <v>16</v>
      </c>
      <c r="O185" s="18"/>
      <c r="P185" s="120">
        <f t="shared" si="37"/>
        <v>80</v>
      </c>
      <c r="Q185" s="90">
        <v>63</v>
      </c>
      <c r="R185" s="43">
        <f t="shared" si="38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24</v>
      </c>
      <c r="F193" s="71"/>
      <c r="G193" s="46">
        <f t="shared" si="32"/>
        <v>24</v>
      </c>
      <c r="H193" s="78">
        <v>0</v>
      </c>
      <c r="I193" s="76">
        <v>0</v>
      </c>
      <c r="J193" s="46">
        <f t="shared" si="33"/>
        <v>22</v>
      </c>
      <c r="K193" s="72">
        <v>2</v>
      </c>
      <c r="L193" s="20">
        <v>60</v>
      </c>
      <c r="M193" s="65">
        <f t="shared" si="36"/>
        <v>120</v>
      </c>
      <c r="N193" s="17" t="s">
        <v>16</v>
      </c>
      <c r="O193" s="18"/>
      <c r="P193" s="120">
        <f t="shared" si="37"/>
        <v>120</v>
      </c>
      <c r="Q193" s="90">
        <v>38</v>
      </c>
      <c r="R193" s="43">
        <f t="shared" si="38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26</v>
      </c>
      <c r="F194" s="71"/>
      <c r="G194" s="46">
        <f t="shared" si="32"/>
        <v>26</v>
      </c>
      <c r="H194" s="78">
        <v>0</v>
      </c>
      <c r="I194" s="76">
        <v>0</v>
      </c>
      <c r="J194" s="46">
        <f t="shared" si="33"/>
        <v>24</v>
      </c>
      <c r="K194" s="72">
        <v>2</v>
      </c>
      <c r="L194" s="20">
        <v>120</v>
      </c>
      <c r="M194" s="65">
        <f t="shared" si="36"/>
        <v>240</v>
      </c>
      <c r="N194" s="17" t="s">
        <v>16</v>
      </c>
      <c r="O194" s="18"/>
      <c r="P194" s="120">
        <f t="shared" si="37"/>
        <v>240</v>
      </c>
      <c r="Q194" s="90">
        <v>73</v>
      </c>
      <c r="R194" s="43">
        <f t="shared" si="38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85</v>
      </c>
      <c r="F205" s="71"/>
      <c r="G205" s="46">
        <f t="shared" si="32"/>
        <v>85</v>
      </c>
      <c r="H205" s="78">
        <v>0</v>
      </c>
      <c r="I205" s="76">
        <v>0</v>
      </c>
      <c r="J205" s="46">
        <f t="shared" si="33"/>
        <v>85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14</v>
      </c>
      <c r="F218" s="71"/>
      <c r="G218" s="46">
        <f t="shared" si="32"/>
        <v>14</v>
      </c>
      <c r="H218" s="78">
        <v>0</v>
      </c>
      <c r="I218" s="76">
        <v>0</v>
      </c>
      <c r="J218" s="46">
        <f t="shared" si="33"/>
        <v>14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1" si="50">E235+F235</f>
        <v>0</v>
      </c>
      <c r="H235" s="78">
        <v>0</v>
      </c>
      <c r="I235" s="76">
        <v>0</v>
      </c>
      <c r="J235" s="46">
        <f t="shared" ref="J235:J251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5</v>
      </c>
      <c r="F249" s="71">
        <v>3</v>
      </c>
      <c r="G249" s="46">
        <f t="shared" si="50"/>
        <v>8</v>
      </c>
      <c r="H249" s="78">
        <v>0</v>
      </c>
      <c r="I249" s="76">
        <v>0</v>
      </c>
      <c r="J249" s="46">
        <f t="shared" si="51"/>
        <v>7</v>
      </c>
      <c r="K249" s="72">
        <v>1</v>
      </c>
      <c r="L249" s="20">
        <v>50</v>
      </c>
      <c r="M249" s="65">
        <f t="shared" si="36"/>
        <v>50</v>
      </c>
      <c r="N249" s="17" t="s">
        <v>16</v>
      </c>
      <c r="O249" s="18"/>
      <c r="P249" s="120">
        <f t="shared" si="37"/>
        <v>50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+ยกมา!J251</f>
        <v>5</v>
      </c>
      <c r="F251" s="71"/>
      <c r="G251" s="46">
        <f t="shared" si="50"/>
        <v>5</v>
      </c>
      <c r="H251" s="78">
        <v>0</v>
      </c>
      <c r="I251" s="76">
        <v>0</v>
      </c>
      <c r="J251" s="46">
        <f t="shared" si="51"/>
        <v>4</v>
      </c>
      <c r="K251" s="72">
        <v>1</v>
      </c>
      <c r="L251" s="20">
        <v>35</v>
      </c>
      <c r="M251" s="65">
        <f t="shared" si="36"/>
        <v>35</v>
      </c>
      <c r="N251" s="17" t="s">
        <v>16</v>
      </c>
      <c r="O251" s="18"/>
      <c r="P251" s="120">
        <f t="shared" si="37"/>
        <v>35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19" ht="25.5" x14ac:dyDescent="0.55000000000000004">
      <c r="A260" s="1"/>
      <c r="E260" s="24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708.82999999999993</v>
      </c>
      <c r="S260" s="75"/>
    </row>
    <row r="261" spans="1:19" ht="25.5" customHeight="1" x14ac:dyDescent="0.5">
      <c r="A261" s="1"/>
      <c r="E261" s="24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24"/>
      <c r="F262" s="1"/>
      <c r="G262" s="31"/>
      <c r="J262" s="31"/>
      <c r="K262" s="32"/>
      <c r="L262" s="95" t="s">
        <v>202</v>
      </c>
      <c r="M262" s="95"/>
      <c r="N262" s="33">
        <f>SUM(M5:M261)</f>
        <v>1670</v>
      </c>
    </row>
    <row r="263" spans="1:19" ht="25.5" x14ac:dyDescent="0.55000000000000004">
      <c r="A263" s="1"/>
      <c r="E263" s="24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24"/>
      <c r="F264" s="1"/>
      <c r="G264" s="31"/>
      <c r="J264" s="31"/>
      <c r="L264" s="34" t="s">
        <v>204</v>
      </c>
      <c r="M264" s="35"/>
      <c r="N264" s="36">
        <f>SUM(O264:AF264)</f>
        <v>505</v>
      </c>
      <c r="O264" s="2">
        <v>430</v>
      </c>
      <c r="P264" s="2">
        <v>75</v>
      </c>
    </row>
    <row r="265" spans="1:19" ht="25.5" x14ac:dyDescent="0.55000000000000004">
      <c r="A265" s="1"/>
      <c r="E265" s="24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24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24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24"/>
      <c r="F268" s="1"/>
      <c r="G268" s="31"/>
      <c r="J268" s="31"/>
      <c r="L268" s="34" t="s">
        <v>208</v>
      </c>
      <c r="M268" s="35"/>
      <c r="N268" s="33">
        <f>N262-N263-N264-N266-N267</f>
        <v>975</v>
      </c>
    </row>
    <row r="269" spans="1:19" ht="25.5" x14ac:dyDescent="0.55000000000000004">
      <c r="A269" s="1"/>
      <c r="E269" s="24"/>
      <c r="F269" s="1"/>
      <c r="G269" s="31"/>
      <c r="J269" s="31"/>
      <c r="L269" s="34" t="s">
        <v>209</v>
      </c>
      <c r="M269" s="35"/>
      <c r="N269" s="37">
        <v>1025</v>
      </c>
    </row>
    <row r="270" spans="1:19" ht="25.5" x14ac:dyDescent="0.55000000000000004">
      <c r="A270" s="1"/>
      <c r="E270" s="24"/>
      <c r="F270" s="1"/>
      <c r="G270" s="31"/>
      <c r="J270" s="31"/>
      <c r="L270" s="34" t="s">
        <v>210</v>
      </c>
      <c r="M270" s="35"/>
      <c r="N270" s="33">
        <f>+N269-N268</f>
        <v>50</v>
      </c>
    </row>
    <row r="271" spans="1:19" ht="25.5" x14ac:dyDescent="0.55000000000000004">
      <c r="E271" s="24"/>
      <c r="F271" s="1"/>
      <c r="J271" s="2"/>
      <c r="L271" s="34" t="s">
        <v>211</v>
      </c>
      <c r="M271" s="35"/>
      <c r="N271" s="33">
        <f>+N269-N268</f>
        <v>50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V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60</v>
      </c>
      <c r="P6" s="120">
        <f t="shared" ref="P6:P80" si="3">SUM(M6-O6)</f>
        <v>540</v>
      </c>
      <c r="Q6" s="118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10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20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17</v>
      </c>
      <c r="F47" s="71"/>
      <c r="G47" s="46">
        <f t="shared" si="5"/>
        <v>17</v>
      </c>
      <c r="H47" s="78">
        <v>0</v>
      </c>
      <c r="I47" s="76">
        <v>0</v>
      </c>
      <c r="J47" s="46">
        <f t="shared" si="6"/>
        <v>16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0">
        <f>SUM(M49-O49)</f>
        <v>100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0">
        <f>SUM(M53-O53)</f>
        <v>150</v>
      </c>
      <c r="Q53" s="118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0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0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85</v>
      </c>
      <c r="F205" s="71"/>
      <c r="G205" s="46">
        <f t="shared" si="30"/>
        <v>85</v>
      </c>
      <c r="H205" s="78">
        <v>0</v>
      </c>
      <c r="I205" s="76">
        <v>0</v>
      </c>
      <c r="J205" s="46">
        <f t="shared" si="31"/>
        <v>83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12</v>
      </c>
      <c r="K218" s="72">
        <v>2</v>
      </c>
      <c r="L218" s="20">
        <v>20</v>
      </c>
      <c r="M218" s="65">
        <f t="shared" si="34"/>
        <v>40</v>
      </c>
      <c r="N218" s="17" t="s">
        <v>16</v>
      </c>
      <c r="O218" s="18"/>
      <c r="P218" s="120">
        <f t="shared" si="35"/>
        <v>40</v>
      </c>
      <c r="Q218" s="90">
        <v>16.670000000000002</v>
      </c>
      <c r="R218" s="43">
        <f t="shared" si="36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1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7</v>
      </c>
      <c r="F249" s="71"/>
      <c r="G249" s="46">
        <f t="shared" si="47"/>
        <v>7</v>
      </c>
      <c r="H249" s="78">
        <v>0</v>
      </c>
      <c r="I249" s="76">
        <v>0</v>
      </c>
      <c r="J249" s="46">
        <f t="shared" si="43"/>
        <v>3</v>
      </c>
      <c r="K249" s="72">
        <v>4</v>
      </c>
      <c r="L249" s="20">
        <v>50</v>
      </c>
      <c r="M249" s="65">
        <f t="shared" si="34"/>
        <v>200</v>
      </c>
      <c r="N249" s="17" t="s">
        <v>16</v>
      </c>
      <c r="O249" s="18"/>
      <c r="P249" s="120">
        <f t="shared" si="35"/>
        <v>200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+'1'!J251</f>
        <v>4</v>
      </c>
      <c r="F251" s="71"/>
      <c r="G251" s="46">
        <f t="shared" si="47"/>
        <v>4</v>
      </c>
      <c r="H251" s="78">
        <v>0</v>
      </c>
      <c r="I251" s="76">
        <v>0</v>
      </c>
      <c r="J251" s="46">
        <f t="shared" si="43"/>
        <v>4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1029.5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2810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1085</v>
      </c>
      <c r="O264" s="2">
        <v>190</v>
      </c>
      <c r="P264" s="2">
        <v>230</v>
      </c>
      <c r="Q264" s="88">
        <v>160</v>
      </c>
      <c r="R264" s="2">
        <v>70</v>
      </c>
      <c r="S264" s="2">
        <v>130</v>
      </c>
      <c r="T264" s="2">
        <v>150</v>
      </c>
      <c r="U264" s="2">
        <v>55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1650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1650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U346"/>
  <sheetViews>
    <sheetView zoomScale="80" zoomScaleNormal="80" workbookViewId="0">
      <pane xSplit="10" ySplit="4" topLeftCell="K9" activePane="bottomRight" state="frozen"/>
      <selection activeCell="J13" sqref="J13"/>
      <selection pane="topRight" activeCell="J13" sqref="J13"/>
      <selection pane="bottomLeft" activeCell="J13" sqref="J13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34</v>
      </c>
      <c r="F6" s="71"/>
      <c r="G6" s="46">
        <f t="shared" si="0"/>
        <v>34</v>
      </c>
      <c r="H6" s="78">
        <v>1</v>
      </c>
      <c r="I6" s="76">
        <v>0</v>
      </c>
      <c r="J6" s="46">
        <f t="shared" si="1"/>
        <v>29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20</v>
      </c>
      <c r="P6" s="120">
        <f t="shared" ref="P6:P80" si="3">SUM(M6-O6)</f>
        <v>380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9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40</v>
      </c>
      <c r="P18" s="120">
        <f t="shared" si="3"/>
        <v>160</v>
      </c>
      <c r="Q18" s="118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0">
        <f t="shared" si="3"/>
        <v>400</v>
      </c>
      <c r="Q22" s="118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40</v>
      </c>
      <c r="P24" s="120">
        <f t="shared" si="3"/>
        <v>260</v>
      </c>
      <c r="Q24" s="118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16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80</v>
      </c>
      <c r="P31" s="120">
        <f t="shared" si="3"/>
        <v>420</v>
      </c>
      <c r="Q31" s="118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8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20</v>
      </c>
      <c r="P39" s="120">
        <f t="shared" si="3"/>
        <v>80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6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30</v>
      </c>
      <c r="P40" s="120">
        <f t="shared" si="3"/>
        <v>120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16</v>
      </c>
      <c r="F47" s="71"/>
      <c r="G47" s="46">
        <f t="shared" si="5"/>
        <v>16</v>
      </c>
      <c r="H47" s="78">
        <v>0</v>
      </c>
      <c r="I47" s="76">
        <v>0</v>
      </c>
      <c r="J47" s="46">
        <f t="shared" si="6"/>
        <v>14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0">
        <f t="shared" si="3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20</v>
      </c>
      <c r="P74" s="120">
        <f t="shared" si="3"/>
        <v>80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3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10</v>
      </c>
      <c r="P77" s="120">
        <f t="shared" si="3"/>
        <v>190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83</v>
      </c>
      <c r="F205" s="71"/>
      <c r="G205" s="46">
        <f t="shared" si="30"/>
        <v>83</v>
      </c>
      <c r="H205" s="78">
        <v>0</v>
      </c>
      <c r="I205" s="76">
        <v>0</v>
      </c>
      <c r="J205" s="46">
        <f t="shared" si="31"/>
        <v>80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0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10</v>
      </c>
      <c r="P249" s="120">
        <f t="shared" si="35"/>
        <v>40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+'2'!J251</f>
        <v>4</v>
      </c>
      <c r="F251" s="71"/>
      <c r="G251" s="46">
        <f t="shared" si="42"/>
        <v>4</v>
      </c>
      <c r="H251" s="78">
        <v>0</v>
      </c>
      <c r="I251" s="76">
        <v>0</v>
      </c>
      <c r="J251" s="46">
        <f t="shared" si="43"/>
        <v>4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1361.14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3475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1275</v>
      </c>
      <c r="O264" s="2">
        <v>480</v>
      </c>
      <c r="P264" s="2">
        <v>100</v>
      </c>
      <c r="Q264" s="88">
        <v>140</v>
      </c>
      <c r="R264" s="2">
        <v>100</v>
      </c>
      <c r="S264" s="2">
        <v>40</v>
      </c>
      <c r="T264" s="2">
        <v>245</v>
      </c>
      <c r="U264" s="2">
        <v>170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1915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1915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10</v>
      </c>
      <c r="F11" s="71">
        <v>5</v>
      </c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11</v>
      </c>
      <c r="F22" s="71">
        <v>5</v>
      </c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7</v>
      </c>
      <c r="F24" s="71">
        <v>3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8</v>
      </c>
      <c r="F28" s="71">
        <v>3</v>
      </c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16</v>
      </c>
      <c r="F31" s="71">
        <v>5</v>
      </c>
      <c r="G31" s="46">
        <f t="shared" si="5"/>
        <v>21</v>
      </c>
      <c r="H31" s="78">
        <v>0</v>
      </c>
      <c r="I31" s="76">
        <v>0</v>
      </c>
      <c r="J31" s="46">
        <f t="shared" si="6"/>
        <v>18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8</v>
      </c>
      <c r="F32" s="71">
        <v>5</v>
      </c>
      <c r="G32" s="46">
        <f t="shared" si="5"/>
        <v>13</v>
      </c>
      <c r="H32" s="78">
        <v>0</v>
      </c>
      <c r="I32" s="76">
        <v>0</v>
      </c>
      <c r="J32" s="46">
        <f t="shared" si="6"/>
        <v>9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0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2</v>
      </c>
      <c r="F34" s="71">
        <v>3</v>
      </c>
      <c r="G34" s="46">
        <f t="shared" si="5"/>
        <v>5</v>
      </c>
      <c r="H34" s="78">
        <v>0</v>
      </c>
      <c r="I34" s="76">
        <v>0</v>
      </c>
      <c r="J34" s="46">
        <f t="shared" si="6"/>
        <v>2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20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7</v>
      </c>
      <c r="F39" s="71">
        <v>3</v>
      </c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6</v>
      </c>
      <c r="F40" s="71">
        <v>3</v>
      </c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4</v>
      </c>
      <c r="F65" s="71">
        <v>2</v>
      </c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10</v>
      </c>
      <c r="P65" s="120">
        <f t="shared" si="3"/>
        <v>40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3</v>
      </c>
      <c r="F77" s="71">
        <v>3</v>
      </c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</v>
      </c>
      <c r="P77" s="120">
        <f t="shared" si="3"/>
        <v>45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2</v>
      </c>
      <c r="F131" s="71">
        <v>3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80</v>
      </c>
      <c r="F205" s="71"/>
      <c r="G205" s="46">
        <f t="shared" si="30"/>
        <v>80</v>
      </c>
      <c r="H205" s="78">
        <v>0</v>
      </c>
      <c r="I205" s="76">
        <v>0</v>
      </c>
      <c r="J205" s="46">
        <f t="shared" si="31"/>
        <v>80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+'3'!J251</f>
        <v>4</v>
      </c>
      <c r="F251" s="71"/>
      <c r="G251" s="46">
        <f t="shared" si="42"/>
        <v>4</v>
      </c>
      <c r="H251" s="78">
        <v>0</v>
      </c>
      <c r="I251" s="76">
        <v>0</v>
      </c>
      <c r="J251" s="46">
        <f t="shared" si="43"/>
        <v>1</v>
      </c>
      <c r="K251" s="72">
        <v>3</v>
      </c>
      <c r="L251" s="20">
        <v>45</v>
      </c>
      <c r="M251" s="65">
        <f t="shared" si="34"/>
        <v>135</v>
      </c>
      <c r="N251" s="17" t="s">
        <v>16</v>
      </c>
      <c r="O251" s="18"/>
      <c r="P251" s="120">
        <f t="shared" si="35"/>
        <v>135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695.71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915</v>
      </c>
      <c r="O264" s="2">
        <v>130</v>
      </c>
      <c r="P264" s="2">
        <v>260</v>
      </c>
      <c r="Q264" s="88">
        <v>50</v>
      </c>
      <c r="R264" s="2">
        <v>475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T346"/>
  <sheetViews>
    <sheetView zoomScale="80" zoomScaleNormal="80" workbookViewId="0">
      <pane xSplit="10" ySplit="4" topLeftCell="L5" activePane="bottomRight" state="frozen"/>
      <selection activeCell="J13" sqref="J13"/>
      <selection pane="topRight" activeCell="J13" sqref="J13"/>
      <selection pane="bottomLeft" activeCell="J13" sqref="J13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29</v>
      </c>
      <c r="F6" s="71">
        <v>10</v>
      </c>
      <c r="G6" s="46">
        <f t="shared" si="0"/>
        <v>39</v>
      </c>
      <c r="H6" s="78">
        <v>0</v>
      </c>
      <c r="I6" s="76">
        <v>0</v>
      </c>
      <c r="J6" s="46">
        <f t="shared" si="1"/>
        <v>36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80" si="3">SUM(M6-O6)</f>
        <v>300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20</v>
      </c>
      <c r="P18" s="120">
        <f t="shared" si="3"/>
        <v>80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4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0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20">
        <f t="shared" si="3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4</v>
      </c>
      <c r="F74" s="71">
        <v>3</v>
      </c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5</v>
      </c>
      <c r="F77" s="71">
        <v>3</v>
      </c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5</v>
      </c>
      <c r="F185" s="71">
        <v>10</v>
      </c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80</v>
      </c>
      <c r="F205" s="71">
        <v>80</v>
      </c>
      <c r="G205" s="46">
        <f t="shared" si="30"/>
        <v>160</v>
      </c>
      <c r="H205" s="78">
        <v>0</v>
      </c>
      <c r="I205" s="76">
        <v>0</v>
      </c>
      <c r="J205" s="46">
        <f t="shared" si="31"/>
        <v>160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2</v>
      </c>
      <c r="F249" s="71">
        <v>5</v>
      </c>
      <c r="G249" s="46">
        <f t="shared" si="42"/>
        <v>7</v>
      </c>
      <c r="H249" s="78">
        <v>0</v>
      </c>
      <c r="I249" s="76">
        <v>0</v>
      </c>
      <c r="J249" s="46">
        <f t="shared" si="43"/>
        <v>6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0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+'4'!J251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508.46999999999991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1405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605</v>
      </c>
      <c r="O264" s="2">
        <v>205</v>
      </c>
      <c r="P264" s="2">
        <v>160</v>
      </c>
      <c r="Q264" s="88">
        <v>50</v>
      </c>
      <c r="R264" s="2">
        <v>100</v>
      </c>
      <c r="S264" s="2">
        <v>50</v>
      </c>
      <c r="T264" s="2">
        <v>40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755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755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U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100</v>
      </c>
      <c r="P6" s="120">
        <f t="shared" ref="P6:P80" si="3">SUM(M6-O6)</f>
        <v>400</v>
      </c>
      <c r="Q6" s="118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0">
        <f t="shared" si="3"/>
        <v>150</v>
      </c>
      <c r="Q11" s="118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0">
        <f t="shared" si="3"/>
        <v>150</v>
      </c>
      <c r="Q18" s="118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100</v>
      </c>
      <c r="P24" s="23">
        <f t="shared" si="3"/>
        <v>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11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100</v>
      </c>
      <c r="P31" s="120">
        <f t="shared" si="3"/>
        <v>600</v>
      </c>
      <c r="Q31" s="118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5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0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0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9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0">
        <f t="shared" si="3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0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1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0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0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0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160</v>
      </c>
      <c r="F205" s="71"/>
      <c r="G205" s="46">
        <f t="shared" si="30"/>
        <v>160</v>
      </c>
      <c r="H205" s="78">
        <v>0</v>
      </c>
      <c r="I205" s="76">
        <v>0</v>
      </c>
      <c r="J205" s="46">
        <f t="shared" si="31"/>
        <v>152</v>
      </c>
      <c r="K205" s="72">
        <v>8</v>
      </c>
      <c r="L205" s="20">
        <v>55</v>
      </c>
      <c r="M205" s="65">
        <f t="shared" si="34"/>
        <v>440</v>
      </c>
      <c r="N205" s="17" t="s">
        <v>16</v>
      </c>
      <c r="O205" s="18"/>
      <c r="P205" s="120">
        <f t="shared" si="35"/>
        <v>440</v>
      </c>
      <c r="Q205" s="90">
        <v>40</v>
      </c>
      <c r="R205" s="43">
        <f t="shared" si="36"/>
        <v>320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2</v>
      </c>
      <c r="K249" s="72">
        <v>4</v>
      </c>
      <c r="L249" s="20">
        <v>50</v>
      </c>
      <c r="M249" s="65">
        <f t="shared" si="34"/>
        <v>200</v>
      </c>
      <c r="N249" s="17" t="s">
        <v>16</v>
      </c>
      <c r="O249" s="18"/>
      <c r="P249" s="120">
        <f t="shared" si="35"/>
        <v>200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+'5'!J251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1629.4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4000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1380</v>
      </c>
      <c r="O264" s="2">
        <v>165</v>
      </c>
      <c r="P264" s="2">
        <v>110</v>
      </c>
      <c r="Q264" s="88">
        <v>50</v>
      </c>
      <c r="R264" s="2">
        <v>330</v>
      </c>
      <c r="S264" s="2">
        <v>115</v>
      </c>
      <c r="T264" s="2">
        <v>260</v>
      </c>
      <c r="U264" s="2">
        <v>350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2280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2280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7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0">
        <f>SUM(M5-O5)</f>
        <v>300</v>
      </c>
      <c r="Q5" s="118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1430</v>
      </c>
      <c r="O18" s="18">
        <v>50</v>
      </c>
      <c r="P18" s="23">
        <f t="shared" si="3"/>
        <v>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0">
        <f t="shared" si="3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5</v>
      </c>
      <c r="F32" s="71">
        <v>5</v>
      </c>
      <c r="G32" s="46">
        <f t="shared" si="5"/>
        <v>10</v>
      </c>
      <c r="H32" s="78">
        <v>0</v>
      </c>
      <c r="I32" s="76">
        <v>0</v>
      </c>
      <c r="J32" s="46">
        <f t="shared" si="6"/>
        <v>9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1</v>
      </c>
      <c r="F34" s="71">
        <v>3</v>
      </c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25</v>
      </c>
      <c r="P66" s="120">
        <f t="shared" si="3"/>
        <v>75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4</v>
      </c>
      <c r="F74" s="71">
        <v>3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7</v>
      </c>
      <c r="F77" s="71">
        <v>3</v>
      </c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1</v>
      </c>
      <c r="F133" s="71">
        <v>5</v>
      </c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6</v>
      </c>
      <c r="F178" s="71">
        <v>10</v>
      </c>
      <c r="G178" s="46">
        <f t="shared" si="30"/>
        <v>16</v>
      </c>
      <c r="H178" s="78">
        <v>0</v>
      </c>
      <c r="I178" s="76">
        <v>0</v>
      </c>
      <c r="J178" s="46">
        <f t="shared" si="31"/>
        <v>15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0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0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16</v>
      </c>
      <c r="F193" s="71">
        <v>5</v>
      </c>
      <c r="G193" s="46">
        <f t="shared" si="30"/>
        <v>21</v>
      </c>
      <c r="H193" s="78">
        <v>0</v>
      </c>
      <c r="I193" s="76">
        <v>0</v>
      </c>
      <c r="J193" s="46">
        <f t="shared" si="31"/>
        <v>20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23</v>
      </c>
      <c r="F194" s="71">
        <v>5</v>
      </c>
      <c r="G194" s="46">
        <f t="shared" si="30"/>
        <v>28</v>
      </c>
      <c r="H194" s="78">
        <v>0</v>
      </c>
      <c r="I194" s="76">
        <v>0</v>
      </c>
      <c r="J194" s="46">
        <f t="shared" si="31"/>
        <v>22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20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152</v>
      </c>
      <c r="F205" s="71"/>
      <c r="G205" s="46">
        <f t="shared" si="30"/>
        <v>152</v>
      </c>
      <c r="H205" s="78">
        <v>0</v>
      </c>
      <c r="I205" s="76">
        <v>0</v>
      </c>
      <c r="J205" s="46">
        <f t="shared" si="31"/>
        <v>150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>
        <v>55</v>
      </c>
      <c r="P205" s="120">
        <f t="shared" si="35"/>
        <v>55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2</v>
      </c>
      <c r="F249" s="71">
        <v>3</v>
      </c>
      <c r="G249" s="46">
        <f t="shared" si="42"/>
        <v>5</v>
      </c>
      <c r="H249" s="78">
        <v>0</v>
      </c>
      <c r="I249" s="76">
        <v>0</v>
      </c>
      <c r="J249" s="46">
        <f t="shared" si="43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+'6'!J251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1210.5099999999998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910</v>
      </c>
      <c r="O264" s="2">
        <v>140</v>
      </c>
      <c r="P264" s="2">
        <v>130</v>
      </c>
      <c r="Q264" s="88">
        <v>300</v>
      </c>
      <c r="R264" s="2">
        <v>290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V346"/>
  <sheetViews>
    <sheetView zoomScale="80" zoomScaleNormal="80" workbookViewId="0">
      <pane xSplit="10" ySplit="4" topLeftCell="L5" activePane="bottomRight" state="frozen"/>
      <selection activeCell="J13" sqref="J13"/>
      <selection pane="topRight" activeCell="J13" sqref="J13"/>
      <selection pane="bottomLeft" activeCell="J13" sqref="J13"/>
      <selection pane="bottomRight" activeCell="L15" sqref="L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2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0">
        <f>SUM(M5-O5)</f>
        <v>250</v>
      </c>
      <c r="Q5" s="118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7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0">
        <f t="shared" si="3"/>
        <v>200</v>
      </c>
      <c r="Q11" s="118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0">
        <f t="shared" si="3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5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0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0">
        <f t="shared" si="3"/>
        <v>400</v>
      </c>
      <c r="Q22" s="118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50</v>
      </c>
      <c r="P31" s="120">
        <f t="shared" si="3"/>
        <v>350</v>
      </c>
      <c r="Q31" s="118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0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0">
        <f t="shared" si="3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4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0">
        <f>SUM(M53-O53)</f>
        <v>200</v>
      </c>
      <c r="Q53" s="118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0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0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4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10</v>
      </c>
      <c r="P74" s="120">
        <f t="shared" si="3"/>
        <v>140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0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13</v>
      </c>
      <c r="F185" s="71"/>
      <c r="G185" s="46">
        <f t="shared" si="30"/>
        <v>13</v>
      </c>
      <c r="H185" s="78">
        <v>0</v>
      </c>
      <c r="I185" s="76">
        <v>0</v>
      </c>
      <c r="J185" s="46">
        <f t="shared" si="31"/>
        <v>12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0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150</v>
      </c>
      <c r="F205" s="71"/>
      <c r="G205" s="46">
        <f t="shared" si="30"/>
        <v>150</v>
      </c>
      <c r="H205" s="78">
        <v>0</v>
      </c>
      <c r="I205" s="76">
        <v>0</v>
      </c>
      <c r="J205" s="46">
        <f t="shared" si="31"/>
        <v>147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0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0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+'7'!J251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1382.38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3535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1795</v>
      </c>
      <c r="O264" s="2">
        <v>125</v>
      </c>
      <c r="P264" s="2">
        <v>265</v>
      </c>
      <c r="Q264" s="88">
        <v>100</v>
      </c>
      <c r="R264" s="2">
        <v>260</v>
      </c>
      <c r="S264" s="2">
        <v>100</v>
      </c>
      <c r="T264" s="2">
        <v>580</v>
      </c>
      <c r="U264" s="2">
        <v>290</v>
      </c>
      <c r="V264" s="2">
        <v>75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1515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1515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AA346"/>
  <sheetViews>
    <sheetView zoomScale="80" zoomScaleNormal="80" workbookViewId="0">
      <pane xSplit="10" ySplit="4" topLeftCell="L5" activePane="bottomRight" state="frozen"/>
      <selection activeCell="J13" sqref="J13"/>
      <selection pane="topRight" activeCell="J13" sqref="J13"/>
      <selection pane="bottomLeft" activeCell="J13" sqref="J13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</v>
      </c>
      <c r="F5" s="71">
        <v>5</v>
      </c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27</v>
      </c>
      <c r="F6" s="71">
        <v>10</v>
      </c>
      <c r="G6" s="46">
        <f t="shared" si="0"/>
        <v>37</v>
      </c>
      <c r="H6" s="78">
        <v>0</v>
      </c>
      <c r="I6" s="76">
        <v>0</v>
      </c>
      <c r="J6" s="46">
        <f t="shared" si="1"/>
        <v>33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0">
        <f t="shared" ref="P6:P80" si="3">SUM(M6-O6)</f>
        <v>400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3</v>
      </c>
      <c r="K11" s="72">
        <v>9</v>
      </c>
      <c r="L11" s="15">
        <v>50</v>
      </c>
      <c r="M11" s="65">
        <f t="shared" si="2"/>
        <v>450</v>
      </c>
      <c r="N11" s="17" t="s">
        <v>16</v>
      </c>
      <c r="O11" s="18">
        <v>50</v>
      </c>
      <c r="P11" s="120">
        <f t="shared" si="3"/>
        <v>400</v>
      </c>
      <c r="Q11" s="118">
        <v>19.36</v>
      </c>
      <c r="R11" s="43">
        <f t="shared" si="4"/>
        <v>174.24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6</v>
      </c>
      <c r="F18" s="71">
        <v>5</v>
      </c>
      <c r="G18" s="46">
        <f t="shared" si="0"/>
        <v>11</v>
      </c>
      <c r="H18" s="78">
        <v>0</v>
      </c>
      <c r="I18" s="76">
        <v>0</v>
      </c>
      <c r="J18" s="46">
        <f t="shared" si="1"/>
        <v>5</v>
      </c>
      <c r="K18" s="72">
        <v>6</v>
      </c>
      <c r="L18" s="15">
        <v>50</v>
      </c>
      <c r="M18" s="65">
        <f t="shared" si="2"/>
        <v>300</v>
      </c>
      <c r="N18" s="17" t="s">
        <v>16</v>
      </c>
      <c r="O18" s="18"/>
      <c r="P18" s="120">
        <f t="shared" si="3"/>
        <v>300</v>
      </c>
      <c r="Q18" s="118">
        <v>19.12</v>
      </c>
      <c r="R18" s="43">
        <f t="shared" si="4"/>
        <v>114.72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5</v>
      </c>
      <c r="F20" s="71">
        <v>5</v>
      </c>
      <c r="G20" s="46">
        <f t="shared" si="0"/>
        <v>10</v>
      </c>
      <c r="H20" s="78">
        <v>0</v>
      </c>
      <c r="I20" s="76">
        <v>0</v>
      </c>
      <c r="J20" s="46">
        <f t="shared" si="1"/>
        <v>7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0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9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/>
      <c r="P22" s="120">
        <f t="shared" si="3"/>
        <v>900</v>
      </c>
      <c r="Q22" s="118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0">
        <f t="shared" si="3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12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0">
        <f t="shared" si="3"/>
        <v>400</v>
      </c>
      <c r="Q31" s="118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7</v>
      </c>
      <c r="F32" s="71">
        <v>10</v>
      </c>
      <c r="G32" s="46">
        <f t="shared" si="5"/>
        <v>17</v>
      </c>
      <c r="H32" s="78">
        <v>0</v>
      </c>
      <c r="I32" s="76">
        <v>0</v>
      </c>
      <c r="J32" s="46">
        <f t="shared" si="6"/>
        <v>15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4</v>
      </c>
      <c r="F34" s="71">
        <v>3</v>
      </c>
      <c r="G34" s="46">
        <f t="shared" si="5"/>
        <v>7</v>
      </c>
      <c r="H34" s="78">
        <v>0</v>
      </c>
      <c r="I34" s="76">
        <v>0</v>
      </c>
      <c r="J34" s="46">
        <f t="shared" si="6"/>
        <v>4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20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6</v>
      </c>
      <c r="F39" s="71">
        <v>5</v>
      </c>
      <c r="G39" s="46">
        <f t="shared" si="5"/>
        <v>11</v>
      </c>
      <c r="H39" s="78">
        <v>0</v>
      </c>
      <c r="I39" s="76">
        <v>0</v>
      </c>
      <c r="J39" s="46">
        <f t="shared" si="6"/>
        <v>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20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3</v>
      </c>
      <c r="F40" s="71">
        <v>5</v>
      </c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7</v>
      </c>
      <c r="F46" s="71">
        <v>5</v>
      </c>
      <c r="G46" s="46">
        <f t="shared" si="5"/>
        <v>12</v>
      </c>
      <c r="H46" s="78">
        <v>0</v>
      </c>
      <c r="I46" s="76">
        <v>0</v>
      </c>
      <c r="J46" s="46">
        <f t="shared" si="6"/>
        <v>9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0">
        <f t="shared" si="3"/>
        <v>150</v>
      </c>
      <c r="Q46" s="118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11</v>
      </c>
      <c r="F47" s="71">
        <v>5</v>
      </c>
      <c r="G47" s="46">
        <f t="shared" si="5"/>
        <v>16</v>
      </c>
      <c r="H47" s="78">
        <v>0</v>
      </c>
      <c r="I47" s="76">
        <v>0</v>
      </c>
      <c r="J47" s="46">
        <f t="shared" si="6"/>
        <v>15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9</v>
      </c>
      <c r="F48" s="71">
        <v>5</v>
      </c>
      <c r="G48" s="46">
        <f t="shared" si="5"/>
        <v>14</v>
      </c>
      <c r="H48" s="78">
        <v>0</v>
      </c>
      <c r="I48" s="76">
        <v>0</v>
      </c>
      <c r="J48" s="46">
        <f t="shared" si="6"/>
        <v>10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0">
        <f>SUM(M48-O48)</f>
        <v>200</v>
      </c>
      <c r="Q48" s="118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8</v>
      </c>
      <c r="F49" s="71">
        <v>5</v>
      </c>
      <c r="G49" s="46">
        <f t="shared" si="5"/>
        <v>13</v>
      </c>
      <c r="H49" s="78">
        <v>0</v>
      </c>
      <c r="I49" s="76">
        <v>0</v>
      </c>
      <c r="J49" s="46">
        <f t="shared" si="6"/>
        <v>11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0">
        <f>SUM(M49-O49)</f>
        <v>100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0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6</v>
      </c>
      <c r="F77" s="71">
        <v>5</v>
      </c>
      <c r="G77" s="46">
        <f t="shared" si="5"/>
        <v>11</v>
      </c>
      <c r="H77" s="78">
        <v>0</v>
      </c>
      <c r="I77" s="76">
        <v>0</v>
      </c>
      <c r="J77" s="46">
        <f t="shared" si="6"/>
        <v>10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10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0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4</v>
      </c>
      <c r="F131" s="71">
        <v>5</v>
      </c>
      <c r="G131" s="46">
        <f t="shared" si="23"/>
        <v>9</v>
      </c>
      <c r="H131" s="78">
        <v>0</v>
      </c>
      <c r="I131" s="76">
        <v>0</v>
      </c>
      <c r="J131" s="46">
        <f t="shared" si="24"/>
        <v>8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6</v>
      </c>
      <c r="F133" s="71">
        <v>5</v>
      </c>
      <c r="G133" s="46">
        <f t="shared" si="23"/>
        <v>11</v>
      </c>
      <c r="H133" s="78">
        <v>0</v>
      </c>
      <c r="I133" s="76">
        <v>0</v>
      </c>
      <c r="J133" s="46">
        <f t="shared" si="24"/>
        <v>5</v>
      </c>
      <c r="K133" s="72">
        <v>6</v>
      </c>
      <c r="L133" s="20">
        <v>50</v>
      </c>
      <c r="M133" s="65">
        <f t="shared" si="7"/>
        <v>300</v>
      </c>
      <c r="N133" s="17" t="s">
        <v>16</v>
      </c>
      <c r="O133" s="18"/>
      <c r="P133" s="120">
        <f t="shared" si="8"/>
        <v>300</v>
      </c>
      <c r="Q133" s="90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8</v>
      </c>
      <c r="F175" s="71">
        <v>5</v>
      </c>
      <c r="G175" s="46">
        <f t="shared" si="30"/>
        <v>13</v>
      </c>
      <c r="H175" s="78">
        <v>0</v>
      </c>
      <c r="I175" s="76">
        <v>0</v>
      </c>
      <c r="J175" s="46">
        <f t="shared" si="31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13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0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17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0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17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0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147</v>
      </c>
      <c r="F205" s="71"/>
      <c r="G205" s="46">
        <f t="shared" si="30"/>
        <v>147</v>
      </c>
      <c r="H205" s="78">
        <v>0</v>
      </c>
      <c r="I205" s="76">
        <v>0</v>
      </c>
      <c r="J205" s="46">
        <f t="shared" si="31"/>
        <v>141</v>
      </c>
      <c r="K205" s="72">
        <v>6</v>
      </c>
      <c r="L205" s="20">
        <v>55</v>
      </c>
      <c r="M205" s="65">
        <f t="shared" si="34"/>
        <v>330</v>
      </c>
      <c r="N205" s="17" t="s">
        <v>16</v>
      </c>
      <c r="O205" s="18"/>
      <c r="P205" s="120">
        <f t="shared" si="35"/>
        <v>330</v>
      </c>
      <c r="Q205" s="90">
        <v>40</v>
      </c>
      <c r="R205" s="43">
        <f t="shared" si="36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4</v>
      </c>
      <c r="F249" s="71">
        <v>5</v>
      </c>
      <c r="G249" s="46">
        <f t="shared" si="42"/>
        <v>9</v>
      </c>
      <c r="H249" s="78">
        <v>0</v>
      </c>
      <c r="I249" s="76">
        <v>0</v>
      </c>
      <c r="J249" s="46">
        <f t="shared" si="43"/>
        <v>7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0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+'8'!J251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+'8'!J252</f>
        <v>0</v>
      </c>
      <c r="F252" s="71">
        <v>30</v>
      </c>
      <c r="G252" s="46">
        <f t="shared" si="40"/>
        <v>30</v>
      </c>
      <c r="H252" s="78">
        <v>0</v>
      </c>
      <c r="I252" s="76">
        <v>0</v>
      </c>
      <c r="J252" s="46">
        <f t="shared" si="41"/>
        <v>6</v>
      </c>
      <c r="K252" s="72">
        <v>24</v>
      </c>
      <c r="L252" s="20">
        <v>20</v>
      </c>
      <c r="M252" s="65">
        <f t="shared" si="34"/>
        <v>480</v>
      </c>
      <c r="N252" s="17" t="s">
        <v>16</v>
      </c>
      <c r="O252" s="18"/>
      <c r="P252" s="23">
        <f t="shared" si="35"/>
        <v>480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2460.13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6875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2490</v>
      </c>
      <c r="O264" s="2">
        <v>25</v>
      </c>
      <c r="P264" s="2">
        <v>230</v>
      </c>
      <c r="Q264" s="88">
        <v>150</v>
      </c>
      <c r="R264" s="2">
        <v>555</v>
      </c>
      <c r="S264" s="2">
        <v>100</v>
      </c>
      <c r="T264" s="2">
        <v>100</v>
      </c>
      <c r="U264" s="2">
        <v>150</v>
      </c>
      <c r="V264" s="2">
        <v>110</v>
      </c>
      <c r="W264" s="2">
        <v>50</v>
      </c>
      <c r="X264" s="2">
        <v>50</v>
      </c>
      <c r="Y264" s="2">
        <v>210</v>
      </c>
      <c r="Z264" s="2">
        <v>500</v>
      </c>
      <c r="AA264" s="2">
        <v>260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4270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4270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AE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24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400</v>
      </c>
      <c r="P6" s="120">
        <f t="shared" ref="P6:P80" si="3">SUM(M6-O6)</f>
        <v>500</v>
      </c>
      <c r="Q6" s="118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0">
        <f t="shared" si="3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1</v>
      </c>
      <c r="K20" s="72">
        <v>6</v>
      </c>
      <c r="L20" s="15">
        <v>65</v>
      </c>
      <c r="M20" s="65">
        <f t="shared" si="2"/>
        <v>390</v>
      </c>
      <c r="N20" s="17" t="s">
        <v>16</v>
      </c>
      <c r="O20" s="18"/>
      <c r="P20" s="120">
        <f t="shared" si="3"/>
        <v>390</v>
      </c>
      <c r="Q20" s="90">
        <v>22.25</v>
      </c>
      <c r="R20" s="43">
        <f t="shared" si="4"/>
        <v>133.5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2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20">
        <f t="shared" si="3"/>
        <v>1000</v>
      </c>
      <c r="Q31" s="118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8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20">
        <f t="shared" si="3"/>
        <v>910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6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120">
        <f t="shared" si="3"/>
        <v>100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4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25</v>
      </c>
      <c r="P40" s="120">
        <f t="shared" si="3"/>
        <v>125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10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>
        <v>125</v>
      </c>
      <c r="P47" s="120">
        <f t="shared" si="3"/>
        <v>125</v>
      </c>
      <c r="Q47" s="118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25</v>
      </c>
      <c r="P49" s="120">
        <f>SUM(M49-O49)</f>
        <v>75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0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0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6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0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6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0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2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0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13</v>
      </c>
      <c r="F178" s="71"/>
      <c r="G178" s="46">
        <f t="shared" si="30"/>
        <v>13</v>
      </c>
      <c r="H178" s="78">
        <v>0</v>
      </c>
      <c r="I178" s="76">
        <v>0</v>
      </c>
      <c r="J178" s="46">
        <f t="shared" si="31"/>
        <v>11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0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12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20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141</v>
      </c>
      <c r="F205" s="71"/>
      <c r="G205" s="46">
        <f t="shared" si="30"/>
        <v>141</v>
      </c>
      <c r="H205" s="78">
        <v>0</v>
      </c>
      <c r="I205" s="76">
        <v>0</v>
      </c>
      <c r="J205" s="46">
        <f t="shared" si="31"/>
        <v>130</v>
      </c>
      <c r="K205" s="72">
        <v>11</v>
      </c>
      <c r="L205" s="20">
        <v>55</v>
      </c>
      <c r="M205" s="65">
        <f t="shared" si="34"/>
        <v>605</v>
      </c>
      <c r="N205" s="17" t="s">
        <v>16</v>
      </c>
      <c r="O205" s="18"/>
      <c r="P205" s="120">
        <f t="shared" si="35"/>
        <v>605</v>
      </c>
      <c r="Q205" s="90">
        <v>40</v>
      </c>
      <c r="R205" s="43">
        <f t="shared" si="36"/>
        <v>440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7</v>
      </c>
      <c r="F249" s="71"/>
      <c r="G249" s="46">
        <f t="shared" si="42"/>
        <v>7</v>
      </c>
      <c r="H249" s="78">
        <v>0</v>
      </c>
      <c r="I249" s="76">
        <v>0</v>
      </c>
      <c r="J249" s="46">
        <f t="shared" si="43"/>
        <v>6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0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+'9'!J251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+'9'!J252</f>
        <v>6</v>
      </c>
      <c r="F252" s="71"/>
      <c r="G252" s="46">
        <f t="shared" si="42"/>
        <v>6</v>
      </c>
      <c r="H252" s="78">
        <v>0</v>
      </c>
      <c r="I252" s="76">
        <v>0</v>
      </c>
      <c r="J252" s="46">
        <f t="shared" si="43"/>
        <v>0</v>
      </c>
      <c r="K252" s="72">
        <v>6</v>
      </c>
      <c r="L252" s="20">
        <v>20</v>
      </c>
      <c r="M252" s="65">
        <f t="shared" si="34"/>
        <v>120</v>
      </c>
      <c r="N252" s="17" t="s">
        <v>16</v>
      </c>
      <c r="O252" s="18"/>
      <c r="P252" s="120">
        <f t="shared" si="35"/>
        <v>120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1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3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3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2771.93</v>
      </c>
      <c r="S260" s="75"/>
    </row>
    <row r="261" spans="1:31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3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6795</v>
      </c>
    </row>
    <row r="263" spans="1:3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3295</v>
      </c>
      <c r="O264" s="2">
        <v>100</v>
      </c>
      <c r="P264" s="2">
        <v>245</v>
      </c>
      <c r="Q264" s="88">
        <v>105</v>
      </c>
      <c r="R264" s="2">
        <v>365</v>
      </c>
      <c r="S264" s="2">
        <v>55</v>
      </c>
      <c r="T264" s="2">
        <v>275</v>
      </c>
      <c r="U264" s="2">
        <v>80</v>
      </c>
      <c r="V264" s="2">
        <v>275</v>
      </c>
      <c r="W264" s="2">
        <v>50</v>
      </c>
      <c r="X264" s="2">
        <v>55</v>
      </c>
      <c r="Y264" s="2">
        <v>255</v>
      </c>
      <c r="Z264" s="2">
        <v>100</v>
      </c>
      <c r="AA264" s="2">
        <v>65</v>
      </c>
      <c r="AB264" s="2">
        <v>200</v>
      </c>
      <c r="AC264" s="2">
        <v>460</v>
      </c>
      <c r="AD264" s="2">
        <v>500</v>
      </c>
      <c r="AE264" s="2">
        <v>110</v>
      </c>
    </row>
    <row r="265" spans="1:3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750</v>
      </c>
    </row>
    <row r="268" spans="1:3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2735</v>
      </c>
    </row>
    <row r="269" spans="1:3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2735</v>
      </c>
    </row>
    <row r="270" spans="1:3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AB346"/>
  <sheetViews>
    <sheetView zoomScale="80" zoomScaleNormal="80" workbookViewId="0">
      <pane xSplit="10" ySplit="4" topLeftCell="L5" activePane="bottomRight" state="frozen"/>
      <selection activeCell="J13" sqref="J13"/>
      <selection pane="topRight" activeCell="J13" sqref="J13"/>
      <selection pane="bottomLeft" activeCell="J13" sqref="J13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24</v>
      </c>
      <c r="F6" s="71">
        <v>10</v>
      </c>
      <c r="G6" s="46">
        <f t="shared" si="0"/>
        <v>34</v>
      </c>
      <c r="H6" s="78">
        <v>0</v>
      </c>
      <c r="I6" s="76">
        <v>0</v>
      </c>
      <c r="J6" s="46">
        <f t="shared" si="1"/>
        <v>30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0">
        <f t="shared" ref="P6:P80" si="3">SUM(M6-O6)</f>
        <v>400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2</v>
      </c>
      <c r="F11" s="71">
        <v>10</v>
      </c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3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20">
        <f t="shared" si="3"/>
        <v>250</v>
      </c>
      <c r="Q18" s="118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7</v>
      </c>
      <c r="F22" s="71">
        <v>10</v>
      </c>
      <c r="G22" s="46">
        <f t="shared" si="0"/>
        <v>17</v>
      </c>
      <c r="H22" s="78">
        <v>0</v>
      </c>
      <c r="I22" s="76">
        <v>0</v>
      </c>
      <c r="J22" s="46">
        <f t="shared" si="1"/>
        <v>12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0">
        <f t="shared" si="3"/>
        <v>500</v>
      </c>
      <c r="Q22" s="118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6</v>
      </c>
      <c r="F24" s="71">
        <v>5</v>
      </c>
      <c r="G24" s="46">
        <f t="shared" si="0"/>
        <v>11</v>
      </c>
      <c r="H24" s="78">
        <v>0</v>
      </c>
      <c r="I24" s="76">
        <v>0</v>
      </c>
      <c r="J24" s="46">
        <f t="shared" si="1"/>
        <v>10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0">
        <f t="shared" si="3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</v>
      </c>
      <c r="F31" s="71">
        <v>10</v>
      </c>
      <c r="G31" s="46">
        <f t="shared" si="5"/>
        <v>12</v>
      </c>
      <c r="H31" s="78">
        <v>0</v>
      </c>
      <c r="I31" s="76">
        <v>0</v>
      </c>
      <c r="J31" s="46">
        <f t="shared" si="6"/>
        <v>7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0">
        <f t="shared" si="3"/>
        <v>500</v>
      </c>
      <c r="Q31" s="118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8</v>
      </c>
      <c r="F32" s="71">
        <v>5</v>
      </c>
      <c r="G32" s="46">
        <f t="shared" si="5"/>
        <v>13</v>
      </c>
      <c r="H32" s="78">
        <v>0</v>
      </c>
      <c r="I32" s="76">
        <v>0</v>
      </c>
      <c r="J32" s="46">
        <f t="shared" si="6"/>
        <v>4</v>
      </c>
      <c r="K32" s="72">
        <v>9</v>
      </c>
      <c r="L32" s="15">
        <v>130</v>
      </c>
      <c r="M32" s="65">
        <f t="shared" si="2"/>
        <v>1170</v>
      </c>
      <c r="N32" s="17" t="s">
        <v>16</v>
      </c>
      <c r="O32" s="18"/>
      <c r="P32" s="120">
        <f t="shared" si="3"/>
        <v>1170</v>
      </c>
      <c r="Q32" s="90">
        <v>46.37</v>
      </c>
      <c r="R32" s="43">
        <f t="shared" si="4"/>
        <v>417.33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1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20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6</v>
      </c>
      <c r="F39" s="71">
        <v>3</v>
      </c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8</v>
      </c>
      <c r="F46" s="71">
        <v>3</v>
      </c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10</v>
      </c>
      <c r="F48" s="71">
        <v>3</v>
      </c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>SUM(M48-O48)</f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9</v>
      </c>
      <c r="F49" s="71">
        <v>3</v>
      </c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9</v>
      </c>
      <c r="F53" s="71">
        <v>3</v>
      </c>
      <c r="G53" s="46">
        <f t="shared" si="5"/>
        <v>12</v>
      </c>
      <c r="H53" s="78">
        <v>0</v>
      </c>
      <c r="I53" s="76">
        <v>0</v>
      </c>
      <c r="J53" s="46">
        <f t="shared" si="6"/>
        <v>8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0">
        <f>SUM(M53-O53)</f>
        <v>200</v>
      </c>
      <c r="Q53" s="118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1430</v>
      </c>
      <c r="O66" s="18">
        <v>50</v>
      </c>
      <c r="P66" s="23">
        <f t="shared" si="3"/>
        <v>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3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0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8</v>
      </c>
      <c r="F77" s="71">
        <v>3</v>
      </c>
      <c r="G77" s="46">
        <f t="shared" si="5"/>
        <v>11</v>
      </c>
      <c r="H77" s="78">
        <v>0</v>
      </c>
      <c r="I77" s="76">
        <v>0</v>
      </c>
      <c r="J77" s="46">
        <f t="shared" si="6"/>
        <v>9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4</v>
      </c>
      <c r="F115" s="71">
        <v>5</v>
      </c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4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25</v>
      </c>
      <c r="P131" s="120">
        <f t="shared" si="8"/>
        <v>75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2</v>
      </c>
      <c r="F133" s="71">
        <v>5</v>
      </c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10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0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10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0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9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0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9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20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130</v>
      </c>
      <c r="F205" s="71"/>
      <c r="G205" s="46">
        <f t="shared" si="30"/>
        <v>130</v>
      </c>
      <c r="H205" s="78">
        <v>0</v>
      </c>
      <c r="I205" s="76">
        <v>0</v>
      </c>
      <c r="J205" s="46">
        <f t="shared" si="31"/>
        <v>123</v>
      </c>
      <c r="K205" s="72">
        <v>7</v>
      </c>
      <c r="L205" s="20">
        <v>55</v>
      </c>
      <c r="M205" s="65">
        <f t="shared" si="34"/>
        <v>385</v>
      </c>
      <c r="N205" s="17"/>
      <c r="O205" s="18">
        <v>55</v>
      </c>
      <c r="P205" s="120">
        <f t="shared" si="35"/>
        <v>330</v>
      </c>
      <c r="Q205" s="90">
        <v>40</v>
      </c>
      <c r="R205" s="43">
        <f t="shared" si="36"/>
        <v>280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5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0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+'10'!J251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22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2597.0499999999993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6335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2890</v>
      </c>
      <c r="O264" s="2">
        <v>180</v>
      </c>
      <c r="P264" s="2">
        <v>230</v>
      </c>
      <c r="Q264" s="88">
        <v>130</v>
      </c>
      <c r="R264" s="2">
        <v>340</v>
      </c>
      <c r="S264" s="2">
        <v>60</v>
      </c>
      <c r="T264" s="2">
        <v>150</v>
      </c>
      <c r="U264" s="2">
        <v>120</v>
      </c>
      <c r="V264" s="2">
        <v>350</v>
      </c>
      <c r="W264" s="2">
        <v>105</v>
      </c>
      <c r="X264" s="2">
        <v>100</v>
      </c>
      <c r="Y264" s="2">
        <v>515</v>
      </c>
      <c r="Z264" s="2">
        <v>150</v>
      </c>
      <c r="AA264" s="2">
        <v>130</v>
      </c>
      <c r="AB264" s="2">
        <v>330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3300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3300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AC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0">
        <f t="shared" ref="P6:P80" si="3">SUM(M6-O6)</f>
        <v>600</v>
      </c>
      <c r="Q6" s="118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6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0">
        <f t="shared" si="3"/>
        <v>600</v>
      </c>
      <c r="Q22" s="118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6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150</v>
      </c>
      <c r="P24" s="120">
        <f t="shared" si="3"/>
        <v>250</v>
      </c>
      <c r="Q24" s="118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2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0">
        <f t="shared" si="3"/>
        <v>500</v>
      </c>
      <c r="Q31" s="118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0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8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0">
        <f>SUM(M48-O48)</f>
        <v>150</v>
      </c>
      <c r="Q48" s="118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8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0">
        <f>SUM(M49-O49)</f>
        <v>150</v>
      </c>
      <c r="Q49" s="118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2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20">
        <f>SUM(M53-O53)</f>
        <v>300</v>
      </c>
      <c r="Q53" s="118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0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8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2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0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9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0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8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0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5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0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6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0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hidden="1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123</v>
      </c>
      <c r="F205" s="71"/>
      <c r="G205" s="46">
        <f t="shared" si="30"/>
        <v>123</v>
      </c>
      <c r="H205" s="78">
        <v>0</v>
      </c>
      <c r="I205" s="76">
        <v>0</v>
      </c>
      <c r="J205" s="46">
        <f t="shared" si="31"/>
        <v>116</v>
      </c>
      <c r="K205" s="72">
        <v>7</v>
      </c>
      <c r="L205" s="20">
        <v>55</v>
      </c>
      <c r="M205" s="65">
        <f t="shared" si="34"/>
        <v>385</v>
      </c>
      <c r="N205" s="17" t="s">
        <v>16</v>
      </c>
      <c r="O205" s="18">
        <v>55</v>
      </c>
      <c r="P205" s="120">
        <f t="shared" si="35"/>
        <v>330</v>
      </c>
      <c r="Q205" s="90">
        <v>40</v>
      </c>
      <c r="R205" s="43">
        <f t="shared" si="36"/>
        <v>280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2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/>
      <c r="P249" s="120">
        <f t="shared" si="35"/>
        <v>150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+'11'!J251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22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2366.6099999999997</v>
      </c>
      <c r="S260" s="75"/>
    </row>
    <row r="261" spans="1:2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5815</v>
      </c>
    </row>
    <row r="263" spans="1:2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2405</v>
      </c>
      <c r="O264" s="2">
        <v>180</v>
      </c>
      <c r="P264" s="2">
        <v>150</v>
      </c>
      <c r="Q264" s="88">
        <v>310</v>
      </c>
      <c r="R264" s="2">
        <v>100</v>
      </c>
      <c r="S264" s="2">
        <v>110</v>
      </c>
      <c r="T264" s="2">
        <v>250</v>
      </c>
      <c r="U264" s="2">
        <v>250</v>
      </c>
      <c r="V264" s="2">
        <v>150</v>
      </c>
      <c r="W264" s="2">
        <v>150</v>
      </c>
      <c r="X264" s="2">
        <v>100</v>
      </c>
      <c r="Y264" s="2">
        <v>250</v>
      </c>
      <c r="Z264" s="2">
        <v>100</v>
      </c>
      <c r="AA264" s="2">
        <v>125</v>
      </c>
      <c r="AB264" s="2">
        <v>25</v>
      </c>
      <c r="AC264" s="2">
        <v>155</v>
      </c>
    </row>
    <row r="265" spans="1:2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230</v>
      </c>
    </row>
    <row r="268" spans="1:2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3165</v>
      </c>
    </row>
    <row r="269" spans="1:2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3165</v>
      </c>
    </row>
    <row r="270" spans="1:2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50"/>
        <filter val="150.00"/>
        <filter val="160.00"/>
        <filter val="200.00"/>
        <filter val="240.00"/>
        <filter val="25.00"/>
        <filter val="250.00"/>
        <filter val="260.00"/>
        <filter val="300.00"/>
        <filter val="360.00"/>
        <filter val="50.00"/>
        <filter val="500.00"/>
        <filter val="55.00"/>
        <filter val="60.00"/>
        <filter val="60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80" zoomScaleNormal="80" workbookViewId="0">
      <pane xSplit="10" ySplit="4" topLeftCell="N5" activePane="bottomRight" state="frozen"/>
      <selection activeCell="J13" sqref="J13"/>
      <selection pane="topRight" activeCell="J13" sqref="J13"/>
      <selection pane="bottomLeft" activeCell="J13" sqref="J13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24</v>
      </c>
      <c r="F6" s="71">
        <v>10</v>
      </c>
      <c r="G6" s="46">
        <f t="shared" si="0"/>
        <v>34</v>
      </c>
      <c r="H6" s="78">
        <v>0</v>
      </c>
      <c r="I6" s="76">
        <v>0</v>
      </c>
      <c r="J6" s="46">
        <f t="shared" si="1"/>
        <v>32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2</v>
      </c>
      <c r="F32" s="71">
        <v>5</v>
      </c>
      <c r="G32" s="46">
        <f t="shared" si="5"/>
        <v>7</v>
      </c>
      <c r="H32" s="78">
        <v>0</v>
      </c>
      <c r="I32" s="76">
        <v>0</v>
      </c>
      <c r="J32" s="46">
        <f t="shared" si="6"/>
        <v>2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20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11</v>
      </c>
      <c r="F112" s="71">
        <v>5</v>
      </c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8</v>
      </c>
      <c r="F116" s="71">
        <v>5</v>
      </c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3</v>
      </c>
      <c r="F131" s="71">
        <v>3</v>
      </c>
      <c r="G131" s="46">
        <f t="shared" si="23"/>
        <v>6</v>
      </c>
      <c r="H131" s="78">
        <v>0</v>
      </c>
      <c r="I131" s="76">
        <v>0</v>
      </c>
      <c r="J131" s="46">
        <f t="shared" si="24"/>
        <v>4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0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2</v>
      </c>
      <c r="F133" s="71">
        <v>5</v>
      </c>
      <c r="G133" s="46">
        <f t="shared" si="23"/>
        <v>7</v>
      </c>
      <c r="H133" s="78">
        <v>0</v>
      </c>
      <c r="I133" s="76">
        <v>0</v>
      </c>
      <c r="J133" s="46">
        <f t="shared" si="24"/>
        <v>3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0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0">
        <f>SUM(M175-O175)</f>
        <v>100</v>
      </c>
      <c r="Q175" s="118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116</v>
      </c>
      <c r="F205" s="71"/>
      <c r="G205" s="46">
        <f t="shared" si="30"/>
        <v>116</v>
      </c>
      <c r="H205" s="78">
        <v>0</v>
      </c>
      <c r="I205" s="76">
        <v>0</v>
      </c>
      <c r="J205" s="46">
        <f t="shared" si="31"/>
        <v>113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0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+'12'!J251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22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856.47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760</v>
      </c>
      <c r="O264" s="2">
        <v>100</v>
      </c>
      <c r="P264" s="2">
        <v>200</v>
      </c>
      <c r="Q264" s="88">
        <v>460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80" zoomScaleNormal="80" workbookViewId="0">
      <pane xSplit="10" ySplit="4" topLeftCell="N5" activePane="bottomRight" state="frozen"/>
      <selection activeCell="J13" sqref="J13"/>
      <selection pane="topRight" activeCell="J13" sqref="J13"/>
      <selection pane="bottomLeft" activeCell="J13" sqref="J13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0">
        <f t="shared" si="3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>SUM(M48-O48)</f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>SUM(M53-O53)</f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0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113</v>
      </c>
      <c r="F205" s="71"/>
      <c r="G205" s="46">
        <f t="shared" si="30"/>
        <v>113</v>
      </c>
      <c r="H205" s="78">
        <v>0</v>
      </c>
      <c r="I205" s="76">
        <v>0</v>
      </c>
      <c r="J205" s="46">
        <f t="shared" si="31"/>
        <v>109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0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+'13'!J251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22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585.08999999999992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725</v>
      </c>
      <c r="O264" s="2">
        <v>150</v>
      </c>
      <c r="P264" s="2">
        <v>465</v>
      </c>
      <c r="Q264" s="88">
        <v>110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P249" sqref="P2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10</v>
      </c>
      <c r="F5" s="71">
        <v>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32</v>
      </c>
      <c r="F6" s="71">
        <v>10</v>
      </c>
      <c r="G6" s="46">
        <f t="shared" si="0"/>
        <v>42</v>
      </c>
      <c r="H6" s="78">
        <v>0</v>
      </c>
      <c r="I6" s="76">
        <v>0</v>
      </c>
      <c r="J6" s="46">
        <f t="shared" si="1"/>
        <v>40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6</v>
      </c>
      <c r="F18" s="71">
        <v>5</v>
      </c>
      <c r="G18" s="46">
        <f t="shared" si="0"/>
        <v>11</v>
      </c>
      <c r="H18" s="78">
        <v>0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0">
        <f t="shared" si="3"/>
        <v>100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5</v>
      </c>
      <c r="F20" s="71">
        <v>5</v>
      </c>
      <c r="G20" s="46">
        <f t="shared" si="0"/>
        <v>10</v>
      </c>
      <c r="H20" s="78">
        <v>0</v>
      </c>
      <c r="I20" s="76">
        <v>0</v>
      </c>
      <c r="J20" s="46">
        <f t="shared" si="1"/>
        <v>7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0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5</v>
      </c>
      <c r="F22" s="71">
        <v>10</v>
      </c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6</v>
      </c>
      <c r="F24" s="71">
        <v>3</v>
      </c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6</v>
      </c>
      <c r="F28" s="71">
        <v>3</v>
      </c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2</v>
      </c>
      <c r="F32" s="71">
        <v>10</v>
      </c>
      <c r="G32" s="46">
        <f t="shared" si="5"/>
        <v>12</v>
      </c>
      <c r="H32" s="78">
        <v>0</v>
      </c>
      <c r="I32" s="76">
        <v>0</v>
      </c>
      <c r="J32" s="46">
        <f t="shared" si="6"/>
        <v>11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6</v>
      </c>
      <c r="F40" s="71">
        <v>3</v>
      </c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0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8</v>
      </c>
      <c r="F46" s="71">
        <v>5</v>
      </c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9</v>
      </c>
      <c r="F47" s="71">
        <v>5</v>
      </c>
      <c r="G47" s="46">
        <f t="shared" si="5"/>
        <v>14</v>
      </c>
      <c r="H47" s="78">
        <v>0</v>
      </c>
      <c r="I47" s="76">
        <v>0</v>
      </c>
      <c r="J47" s="46">
        <f t="shared" si="6"/>
        <v>14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6</v>
      </c>
      <c r="F48" s="71">
        <v>5</v>
      </c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8</v>
      </c>
      <c r="F49" s="71">
        <v>5</v>
      </c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0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5</v>
      </c>
      <c r="F74" s="71">
        <v>5</v>
      </c>
      <c r="G74" s="46">
        <f t="shared" si="5"/>
        <v>10</v>
      </c>
      <c r="H74" s="78">
        <v>0</v>
      </c>
      <c r="I74" s="76">
        <v>0</v>
      </c>
      <c r="J74" s="46">
        <f t="shared" si="6"/>
        <v>8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0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2</v>
      </c>
      <c r="K77" s="72">
        <v>8</v>
      </c>
      <c r="L77" s="21">
        <v>50</v>
      </c>
      <c r="M77" s="65">
        <f t="shared" si="2"/>
        <v>400</v>
      </c>
      <c r="N77" s="17" t="s">
        <v>16</v>
      </c>
      <c r="O77" s="18">
        <v>125</v>
      </c>
      <c r="P77" s="120">
        <f t="shared" si="3"/>
        <v>275</v>
      </c>
      <c r="Q77" s="90">
        <v>25.15</v>
      </c>
      <c r="R77" s="43">
        <f t="shared" si="4"/>
        <v>201.2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5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0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2</v>
      </c>
      <c r="F133" s="71">
        <v>5</v>
      </c>
      <c r="G133" s="46">
        <f t="shared" si="23"/>
        <v>7</v>
      </c>
      <c r="H133" s="78">
        <v>0</v>
      </c>
      <c r="I133" s="76">
        <v>0</v>
      </c>
      <c r="J133" s="46">
        <f t="shared" si="24"/>
        <v>4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0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5</v>
      </c>
      <c r="F193" s="71">
        <v>10</v>
      </c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4</v>
      </c>
      <c r="F194" s="71">
        <v>10</v>
      </c>
      <c r="G194" s="46">
        <f t="shared" si="30"/>
        <v>14</v>
      </c>
      <c r="H194" s="78">
        <v>0</v>
      </c>
      <c r="I194" s="76">
        <v>0</v>
      </c>
      <c r="J194" s="46">
        <f t="shared" si="31"/>
        <v>14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109</v>
      </c>
      <c r="F205" s="71"/>
      <c r="G205" s="46">
        <f t="shared" si="30"/>
        <v>109</v>
      </c>
      <c r="H205" s="78">
        <v>0</v>
      </c>
      <c r="I205" s="76">
        <v>0</v>
      </c>
      <c r="J205" s="46">
        <f t="shared" si="31"/>
        <v>108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12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2</v>
      </c>
      <c r="F249" s="71">
        <v>5</v>
      </c>
      <c r="G249" s="46">
        <f t="shared" si="42"/>
        <v>7</v>
      </c>
      <c r="H249" s="78">
        <v>0</v>
      </c>
      <c r="I249" s="76">
        <v>0</v>
      </c>
      <c r="J249" s="46">
        <f t="shared" si="43"/>
        <v>3</v>
      </c>
      <c r="K249" s="72">
        <v>4</v>
      </c>
      <c r="L249" s="20">
        <v>50</v>
      </c>
      <c r="M249" s="65">
        <f t="shared" si="34"/>
        <v>200</v>
      </c>
      <c r="N249" s="17" t="s">
        <v>16</v>
      </c>
      <c r="O249" s="18">
        <v>25</v>
      </c>
      <c r="P249" s="120">
        <f t="shared" si="35"/>
        <v>175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+'14'!J251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22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926.05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2480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1010</v>
      </c>
      <c r="O264" s="2">
        <v>150</v>
      </c>
      <c r="P264" s="2">
        <v>100</v>
      </c>
      <c r="Q264" s="88">
        <v>150</v>
      </c>
      <c r="R264" s="2">
        <v>430</v>
      </c>
      <c r="S264" s="2">
        <v>130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1080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1080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W346"/>
  <sheetViews>
    <sheetView zoomScale="80" zoomScaleNormal="80" workbookViewId="0">
      <pane xSplit="10" ySplit="4" topLeftCell="L5" activePane="bottomRight" state="frozen"/>
      <selection activeCell="J13" sqref="J13"/>
      <selection pane="topRight" activeCell="J13" sqref="J13"/>
      <selection pane="bottomLeft" activeCell="J13" sqref="J13"/>
      <selection pane="bottomRight" activeCell="L86" sqref="L8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80" si="3">SUM(M6-O6)</f>
        <v>300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3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0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0">
        <f t="shared" si="3"/>
        <v>400</v>
      </c>
      <c r="Q22" s="118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0">
        <f t="shared" si="3"/>
        <v>400</v>
      </c>
      <c r="Q31" s="118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7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0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0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0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4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0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5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20">
        <f>SUM(M48-O48)</f>
        <v>250</v>
      </c>
      <c r="Q48" s="118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0">
        <f>SUM(M49-O49)</f>
        <v>100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0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0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8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0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0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12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0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108</v>
      </c>
      <c r="F205" s="71"/>
      <c r="G205" s="46">
        <f t="shared" si="30"/>
        <v>108</v>
      </c>
      <c r="H205" s="78">
        <v>0</v>
      </c>
      <c r="I205" s="76">
        <v>0</v>
      </c>
      <c r="J205" s="46">
        <f t="shared" si="31"/>
        <v>106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12</v>
      </c>
      <c r="F218" s="71"/>
      <c r="G218" s="46">
        <f t="shared" si="30"/>
        <v>12</v>
      </c>
      <c r="H218" s="78">
        <v>0</v>
      </c>
      <c r="I218" s="76">
        <v>0</v>
      </c>
      <c r="J218" s="46">
        <f t="shared" si="31"/>
        <v>9</v>
      </c>
      <c r="K218" s="72">
        <v>3</v>
      </c>
      <c r="L218" s="20">
        <v>20</v>
      </c>
      <c r="M218" s="65">
        <f t="shared" si="34"/>
        <v>60</v>
      </c>
      <c r="N218" s="17" t="s">
        <v>16</v>
      </c>
      <c r="O218" s="18"/>
      <c r="P218" s="120">
        <f t="shared" si="35"/>
        <v>60</v>
      </c>
      <c r="Q218" s="90">
        <v>16.670000000000002</v>
      </c>
      <c r="R218" s="43">
        <f t="shared" si="36"/>
        <v>50.010000000000005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0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+'15'!J251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22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1755.3199999999997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4275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1025</v>
      </c>
      <c r="O264" s="2">
        <v>50</v>
      </c>
      <c r="P264" s="2">
        <v>115</v>
      </c>
      <c r="Q264" s="88">
        <v>50</v>
      </c>
      <c r="R264" s="2">
        <v>165</v>
      </c>
      <c r="S264" s="2">
        <v>160</v>
      </c>
      <c r="T264" s="2">
        <v>170</v>
      </c>
      <c r="U264" s="2">
        <v>65</v>
      </c>
      <c r="V264" s="2">
        <v>100</v>
      </c>
      <c r="W264" s="2">
        <v>150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3235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3235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V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0">
        <f t="shared" ref="P6:P80" si="3">SUM(M6-O6)</f>
        <v>600</v>
      </c>
      <c r="Q6" s="118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5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70</v>
      </c>
      <c r="P18" s="120">
        <f t="shared" si="3"/>
        <v>130</v>
      </c>
      <c r="Q18" s="118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0">
        <f t="shared" si="3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0">
        <f t="shared" si="3"/>
        <v>500</v>
      </c>
      <c r="Q31" s="118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2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20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50</v>
      </c>
      <c r="P40" s="23">
        <f t="shared" si="3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10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>
        <v>20</v>
      </c>
      <c r="P47" s="120">
        <f t="shared" si="3"/>
        <v>130</v>
      </c>
      <c r="Q47" s="118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1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0">
        <f>SUM(M53-O53)</f>
        <v>150</v>
      </c>
      <c r="Q53" s="118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1</v>
      </c>
      <c r="K74" s="72">
        <v>6</v>
      </c>
      <c r="L74" s="21">
        <v>50</v>
      </c>
      <c r="M74" s="65">
        <f t="shared" si="2"/>
        <v>300</v>
      </c>
      <c r="N74" s="17" t="s">
        <v>16</v>
      </c>
      <c r="O74" s="18"/>
      <c r="P74" s="120">
        <f t="shared" si="3"/>
        <v>300</v>
      </c>
      <c r="Q74" s="90">
        <v>17.09</v>
      </c>
      <c r="R74" s="43">
        <f t="shared" si="4"/>
        <v>102.53999999999999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8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11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0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5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>
        <v>80</v>
      </c>
      <c r="P175" s="120">
        <f>SUM(M175-O175)</f>
        <v>120</v>
      </c>
      <c r="Q175" s="118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5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0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9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0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5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/>
      <c r="P194" s="120">
        <f t="shared" si="35"/>
        <v>840</v>
      </c>
      <c r="Q194" s="90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106</v>
      </c>
      <c r="F205" s="71"/>
      <c r="G205" s="46">
        <f t="shared" si="30"/>
        <v>106</v>
      </c>
      <c r="H205" s="78">
        <v>0</v>
      </c>
      <c r="I205" s="76">
        <v>0</v>
      </c>
      <c r="J205" s="46">
        <f t="shared" si="31"/>
        <v>102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0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+'16'!J251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22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2312.0699999999997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5430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1710</v>
      </c>
      <c r="O264" s="2">
        <v>250</v>
      </c>
      <c r="P264" s="2">
        <v>750</v>
      </c>
      <c r="Q264" s="88">
        <v>60</v>
      </c>
      <c r="R264" s="2">
        <v>50</v>
      </c>
      <c r="S264" s="2">
        <v>330</v>
      </c>
      <c r="T264" s="2">
        <v>80</v>
      </c>
      <c r="U264" s="2">
        <v>60</v>
      </c>
      <c r="V264" s="2">
        <v>130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3485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3485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I12" sqref="I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31</v>
      </c>
      <c r="F6" s="71">
        <v>10</v>
      </c>
      <c r="G6" s="46">
        <f t="shared" si="0"/>
        <v>41</v>
      </c>
      <c r="H6" s="78">
        <v>0</v>
      </c>
      <c r="I6" s="76">
        <v>0</v>
      </c>
      <c r="J6" s="46">
        <f t="shared" si="1"/>
        <v>39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3</v>
      </c>
      <c r="F20" s="71">
        <v>3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7</v>
      </c>
      <c r="F22" s="71">
        <v>5</v>
      </c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8</v>
      </c>
      <c r="F24" s="71"/>
      <c r="G24" s="46">
        <f t="shared" si="0"/>
        <v>8</v>
      </c>
      <c r="H24" s="78">
        <v>1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1436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2</v>
      </c>
      <c r="F32" s="71">
        <v>10</v>
      </c>
      <c r="G32" s="46">
        <f t="shared" si="5"/>
        <v>12</v>
      </c>
      <c r="H32" s="78">
        <v>0</v>
      </c>
      <c r="I32" s="76">
        <v>0</v>
      </c>
      <c r="J32" s="46">
        <f t="shared" si="6"/>
        <v>12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6</v>
      </c>
      <c r="F39" s="71">
        <v>3</v>
      </c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9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0">
        <f t="shared" si="3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10</v>
      </c>
      <c r="F47" s="71"/>
      <c r="G47" s="46">
        <f t="shared" si="5"/>
        <v>10</v>
      </c>
      <c r="H47" s="78">
        <v>2</v>
      </c>
      <c r="I47" s="76">
        <v>0</v>
      </c>
      <c r="J47" s="46">
        <f t="shared" si="6"/>
        <v>6</v>
      </c>
      <c r="K47" s="72">
        <v>2</v>
      </c>
      <c r="L47" s="15">
        <v>50</v>
      </c>
      <c r="M47" s="65">
        <f t="shared" si="2"/>
        <v>100</v>
      </c>
      <c r="N47" s="17" t="s">
        <v>1436</v>
      </c>
      <c r="O47" s="18">
        <v>25</v>
      </c>
      <c r="P47" s="120">
        <f t="shared" si="3"/>
        <v>75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0">
        <f>SUM(M49-O49)</f>
        <v>100</v>
      </c>
      <c r="Q49" s="118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</v>
      </c>
      <c r="F53" s="71">
        <v>5</v>
      </c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0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2</v>
      </c>
      <c r="F133" s="71">
        <v>5</v>
      </c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102</v>
      </c>
      <c r="F205" s="71"/>
      <c r="G205" s="46">
        <f t="shared" si="30"/>
        <v>102</v>
      </c>
      <c r="H205" s="78">
        <v>0</v>
      </c>
      <c r="I205" s="76">
        <v>0</v>
      </c>
      <c r="J205" s="46">
        <f t="shared" si="31"/>
        <v>102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2</v>
      </c>
      <c r="F249" s="71">
        <v>5</v>
      </c>
      <c r="G249" s="46">
        <f t="shared" si="42"/>
        <v>7</v>
      </c>
      <c r="H249" s="78">
        <v>0</v>
      </c>
      <c r="I249" s="76">
        <v>0</v>
      </c>
      <c r="J249" s="46">
        <f t="shared" si="43"/>
        <v>7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+'17'!J251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22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347.96999999999997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50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68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24</v>
      </c>
      <c r="K6" s="72">
        <v>15</v>
      </c>
      <c r="L6" s="15">
        <v>100</v>
      </c>
      <c r="M6" s="65">
        <f t="shared" ref="M6:M69" si="2">+L6*K6</f>
        <v>1500</v>
      </c>
      <c r="N6" s="17" t="s">
        <v>16</v>
      </c>
      <c r="O6" s="18"/>
      <c r="P6" s="120">
        <f>SUM(M6-O6)</f>
        <v>1500</v>
      </c>
      <c r="Q6" s="118">
        <v>36.43</v>
      </c>
      <c r="R6" s="43">
        <f t="shared" ref="R6:R80" si="3">+K6*Q6</f>
        <v>546.45000000000005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0">
        <f>SUM(M11-O11)</f>
        <v>200</v>
      </c>
      <c r="Q11" s="118">
        <v>19.36</v>
      </c>
      <c r="R11" s="43">
        <f t="shared" si="3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18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18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18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18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18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18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>SUM(M20-O20)</f>
        <v>130</v>
      </c>
      <c r="Q20" s="90">
        <v>22.25</v>
      </c>
      <c r="R20" s="43">
        <f t="shared" si="3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2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>
        <v>100</v>
      </c>
      <c r="P22" s="120">
        <f t="shared" si="4"/>
        <v>900</v>
      </c>
      <c r="Q22" s="118">
        <v>27.98</v>
      </c>
      <c r="R22" s="43">
        <f t="shared" si="3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18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4"/>
        <v>200</v>
      </c>
      <c r="Q24" s="118">
        <v>38.659999999999997</v>
      </c>
      <c r="R24" s="43">
        <f t="shared" si="3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18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18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1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0">
        <f t="shared" si="4"/>
        <v>100</v>
      </c>
      <c r="Q28" s="118">
        <v>30.86</v>
      </c>
      <c r="R28" s="43">
        <f t="shared" si="3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18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18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1"/>
        <v>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0">
        <f t="shared" si="4"/>
        <v>500</v>
      </c>
      <c r="Q31" s="118">
        <v>34.64</v>
      </c>
      <c r="R31" s="43">
        <f t="shared" si="3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1"/>
        <v>11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1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1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18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1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18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1"/>
        <v>3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1"/>
        <v>8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18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1"/>
        <v>5</v>
      </c>
      <c r="K53" s="72">
        <v>1</v>
      </c>
      <c r="L53" s="20">
        <v>50</v>
      </c>
      <c r="M53" s="65">
        <f t="shared" si="2"/>
        <v>50</v>
      </c>
      <c r="N53" s="17" t="s">
        <v>16</v>
      </c>
      <c r="O53" s="18"/>
      <c r="P53" s="120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18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18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18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18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18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18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18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18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1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4"/>
        <v>50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1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0">
        <f t="shared" si="4"/>
        <v>100</v>
      </c>
      <c r="Q66" s="90">
        <v>23.12</v>
      </c>
      <c r="R66" s="43">
        <f t="shared" si="3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 t="shared" si="4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7"/>
        <v>100</v>
      </c>
      <c r="N77" s="17" t="s">
        <v>1430</v>
      </c>
      <c r="O77" s="18">
        <v>100</v>
      </c>
      <c r="P77" s="23">
        <f t="shared" si="4"/>
        <v>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7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7"/>
      <c r="R100" s="43">
        <f t="shared" si="20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7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7"/>
      <c r="R102" s="43">
        <f t="shared" si="20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13</v>
      </c>
      <c r="F112" s="71"/>
      <c r="G112" s="46">
        <f t="shared" si="18"/>
        <v>13</v>
      </c>
      <c r="H112" s="78">
        <v>0</v>
      </c>
      <c r="I112" s="76">
        <v>0</v>
      </c>
      <c r="J112" s="46">
        <f t="shared" si="6"/>
        <v>13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18"/>
        <v>0</v>
      </c>
      <c r="H113" s="78">
        <v>0</v>
      </c>
      <c r="I113" s="76">
        <v>0</v>
      </c>
      <c r="J113" s="46">
        <f t="shared" si="6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5</v>
      </c>
      <c r="F115" s="71"/>
      <c r="G115" s="46">
        <f t="shared" si="18"/>
        <v>5</v>
      </c>
      <c r="H115" s="78">
        <v>0</v>
      </c>
      <c r="I115" s="76">
        <v>0</v>
      </c>
      <c r="J115" s="46">
        <f t="shared" si="6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11</v>
      </c>
      <c r="F116" s="71"/>
      <c r="G116" s="46">
        <f t="shared" si="18"/>
        <v>11</v>
      </c>
      <c r="H116" s="78">
        <v>0</v>
      </c>
      <c r="I116" s="76">
        <v>0</v>
      </c>
      <c r="J116" s="46">
        <f t="shared" si="6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3</v>
      </c>
      <c r="F131" s="71"/>
      <c r="G131" s="46">
        <f t="shared" si="18"/>
        <v>3</v>
      </c>
      <c r="H131" s="78">
        <v>0</v>
      </c>
      <c r="I131" s="76">
        <v>0</v>
      </c>
      <c r="J131" s="46">
        <f t="shared" si="6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7</v>
      </c>
      <c r="F133" s="71"/>
      <c r="G133" s="46">
        <f t="shared" si="18"/>
        <v>7</v>
      </c>
      <c r="H133" s="78">
        <v>0</v>
      </c>
      <c r="I133" s="76">
        <v>0</v>
      </c>
      <c r="J133" s="46">
        <f t="shared" ref="J133:J196" si="22">+G133-H133-K133-I133</f>
        <v>4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0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5</v>
      </c>
      <c r="F175" s="71"/>
      <c r="G175" s="46">
        <f t="shared" si="24"/>
        <v>5</v>
      </c>
      <c r="H175" s="78">
        <v>0</v>
      </c>
      <c r="I175" s="76">
        <v>0</v>
      </c>
      <c r="J175" s="46">
        <f t="shared" si="22"/>
        <v>2</v>
      </c>
      <c r="K175" s="72">
        <v>3</v>
      </c>
      <c r="L175" s="15">
        <v>50</v>
      </c>
      <c r="M175" s="65">
        <f t="shared" si="23"/>
        <v>150</v>
      </c>
      <c r="N175" s="17" t="s">
        <v>16</v>
      </c>
      <c r="O175" s="18"/>
      <c r="P175" s="120">
        <f>SUM(M175-O175)</f>
        <v>150</v>
      </c>
      <c r="Q175" s="118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8</v>
      </c>
      <c r="F178" s="71"/>
      <c r="G178" s="46">
        <f t="shared" si="24"/>
        <v>8</v>
      </c>
      <c r="H178" s="78">
        <v>0</v>
      </c>
      <c r="I178" s="76">
        <v>0</v>
      </c>
      <c r="J178" s="46">
        <f t="shared" si="22"/>
        <v>8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5</v>
      </c>
      <c r="F185" s="71"/>
      <c r="G185" s="46">
        <f t="shared" si="24"/>
        <v>5</v>
      </c>
      <c r="H185" s="78">
        <v>0</v>
      </c>
      <c r="I185" s="76">
        <v>0</v>
      </c>
      <c r="J185" s="46">
        <f t="shared" si="22"/>
        <v>5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8</v>
      </c>
      <c r="F193" s="71"/>
      <c r="G193" s="46">
        <f t="shared" si="24"/>
        <v>8</v>
      </c>
      <c r="H193" s="78">
        <v>0</v>
      </c>
      <c r="I193" s="76">
        <v>0</v>
      </c>
      <c r="J193" s="46">
        <f t="shared" si="22"/>
        <v>8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5</v>
      </c>
      <c r="F194" s="71"/>
      <c r="G194" s="46">
        <f t="shared" si="24"/>
        <v>5</v>
      </c>
      <c r="H194" s="78">
        <v>0</v>
      </c>
      <c r="I194" s="76">
        <v>0</v>
      </c>
      <c r="J194" s="46">
        <f t="shared" si="22"/>
        <v>5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102</v>
      </c>
      <c r="F205" s="71"/>
      <c r="G205" s="46">
        <f t="shared" si="24"/>
        <v>102</v>
      </c>
      <c r="H205" s="78">
        <v>0</v>
      </c>
      <c r="I205" s="76">
        <v>0</v>
      </c>
      <c r="J205" s="46">
        <f t="shared" si="30"/>
        <v>100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0">
        <f t="shared" si="26"/>
        <v>110</v>
      </c>
      <c r="Q205" s="90">
        <v>40</v>
      </c>
      <c r="R205" s="43">
        <f t="shared" si="27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9</v>
      </c>
      <c r="F218" s="71"/>
      <c r="G218" s="46">
        <f t="shared" si="24"/>
        <v>9</v>
      </c>
      <c r="H218" s="78">
        <v>0</v>
      </c>
      <c r="I218" s="76">
        <v>0</v>
      </c>
      <c r="J218" s="46">
        <f t="shared" si="30"/>
        <v>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2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7</v>
      </c>
      <c r="F249" s="71"/>
      <c r="G249" s="46">
        <f t="shared" si="34"/>
        <v>7</v>
      </c>
      <c r="H249" s="78">
        <v>0</v>
      </c>
      <c r="I249" s="76">
        <v>0</v>
      </c>
      <c r="J249" s="46">
        <f t="shared" si="30"/>
        <v>5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0">
        <f t="shared" si="26"/>
        <v>100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+'18'!J251</f>
        <v>1</v>
      </c>
      <c r="F251" s="71"/>
      <c r="G251" s="46">
        <f t="shared" si="34"/>
        <v>1</v>
      </c>
      <c r="H251" s="78">
        <v>0</v>
      </c>
      <c r="I251" s="76">
        <v>0</v>
      </c>
      <c r="J251" s="46">
        <f t="shared" si="30"/>
        <v>1</v>
      </c>
      <c r="K251" s="72"/>
      <c r="L251" s="20">
        <v>35</v>
      </c>
      <c r="M251" s="65">
        <f t="shared" si="31"/>
        <v>0</v>
      </c>
      <c r="N251" s="17" t="s">
        <v>1427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22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ref="M259" si="47">+L259*K259</f>
        <v>0</v>
      </c>
      <c r="N259" s="17" t="s">
        <v>16</v>
      </c>
      <c r="O259" s="18"/>
      <c r="P259" s="23">
        <f t="shared" ref="P259" si="48">SUM(M259-O259)</f>
        <v>0</v>
      </c>
      <c r="Q259" s="90"/>
      <c r="R259" s="43">
        <f t="shared" ref="R259" si="4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1701.83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4770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1845</v>
      </c>
      <c r="O264" s="2">
        <v>230</v>
      </c>
      <c r="P264" s="2">
        <v>1300</v>
      </c>
      <c r="Q264" s="88">
        <v>100</v>
      </c>
      <c r="R264" s="2">
        <v>115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T346"/>
  <sheetViews>
    <sheetView zoomScale="80" zoomScaleNormal="80" workbookViewId="0">
      <pane xSplit="10" ySplit="4" topLeftCell="M5" activePane="bottomRight" state="frozen"/>
      <selection activeCell="J13" sqref="J13"/>
      <selection pane="topRight" activeCell="J13" sqref="J13"/>
      <selection pane="bottomLeft" activeCell="J13" sqref="J13"/>
      <selection pane="bottomRight" activeCell="I38" sqref="I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24</v>
      </c>
      <c r="F6" s="71">
        <v>10</v>
      </c>
      <c r="G6" s="46">
        <f t="shared" si="0"/>
        <v>34</v>
      </c>
      <c r="H6" s="78">
        <v>0</v>
      </c>
      <c r="I6" s="76">
        <v>0</v>
      </c>
      <c r="J6" s="46">
        <f t="shared" si="1"/>
        <v>33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69" si="3">SUM(M6-O6)</f>
        <v>100</v>
      </c>
      <c r="Q6" s="118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10</v>
      </c>
      <c r="P18" s="120">
        <f t="shared" si="3"/>
        <v>90</v>
      </c>
      <c r="Q18" s="118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3</v>
      </c>
      <c r="F20" s="71">
        <v>3</v>
      </c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2</v>
      </c>
      <c r="F22" s="71">
        <v>5</v>
      </c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8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0">
        <f t="shared" si="3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9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5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0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0">
        <f t="shared" si="3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3</v>
      </c>
      <c r="F48" s="71">
        <v>5</v>
      </c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0">
        <f t="shared" si="3"/>
        <v>150</v>
      </c>
      <c r="Q48" s="118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8</v>
      </c>
      <c r="F49" s="71">
        <v>3</v>
      </c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0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10</v>
      </c>
      <c r="P77" s="120">
        <f t="shared" si="7"/>
        <v>90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13</v>
      </c>
      <c r="F112" s="71">
        <v>5</v>
      </c>
      <c r="G112" s="46">
        <f t="shared" si="20"/>
        <v>18</v>
      </c>
      <c r="H112" s="78">
        <v>0</v>
      </c>
      <c r="I112" s="76">
        <v>0</v>
      </c>
      <c r="J112" s="46">
        <f t="shared" si="21"/>
        <v>17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5</v>
      </c>
      <c r="F115" s="71">
        <v>5</v>
      </c>
      <c r="G115" s="46">
        <f t="shared" si="20"/>
        <v>10</v>
      </c>
      <c r="H115" s="78">
        <v>0</v>
      </c>
      <c r="I115" s="76">
        <v>0</v>
      </c>
      <c r="J115" s="46">
        <f t="shared" si="21"/>
        <v>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11</v>
      </c>
      <c r="F116" s="71">
        <v>5</v>
      </c>
      <c r="G116" s="46">
        <f t="shared" si="20"/>
        <v>16</v>
      </c>
      <c r="H116" s="78">
        <v>0</v>
      </c>
      <c r="I116" s="76">
        <v>0</v>
      </c>
      <c r="J116" s="46">
        <f t="shared" si="21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2</v>
      </c>
      <c r="F175" s="71">
        <v>5</v>
      </c>
      <c r="G175" s="46">
        <f t="shared" si="27"/>
        <v>7</v>
      </c>
      <c r="H175" s="78">
        <v>0</v>
      </c>
      <c r="I175" s="76">
        <v>0</v>
      </c>
      <c r="J175" s="46">
        <f t="shared" si="28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0">
        <f t="shared" si="26"/>
        <v>100</v>
      </c>
      <c r="Q175" s="118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8</v>
      </c>
      <c r="F193" s="71">
        <v>10</v>
      </c>
      <c r="G193" s="46">
        <f t="shared" si="27"/>
        <v>18</v>
      </c>
      <c r="H193" s="78">
        <v>0</v>
      </c>
      <c r="I193" s="76">
        <v>0</v>
      </c>
      <c r="J193" s="46">
        <f t="shared" si="28"/>
        <v>18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5</v>
      </c>
      <c r="F194" s="71">
        <v>15</v>
      </c>
      <c r="G194" s="46">
        <f t="shared" si="27"/>
        <v>20</v>
      </c>
      <c r="H194" s="78">
        <v>0</v>
      </c>
      <c r="I194" s="76">
        <v>0</v>
      </c>
      <c r="J194" s="46">
        <f t="shared" si="28"/>
        <v>19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100</v>
      </c>
      <c r="F205" s="71"/>
      <c r="G205" s="46">
        <f t="shared" si="27"/>
        <v>100</v>
      </c>
      <c r="H205" s="78">
        <v>0</v>
      </c>
      <c r="I205" s="76">
        <v>0</v>
      </c>
      <c r="J205" s="46">
        <f t="shared" si="28"/>
        <v>98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9</v>
      </c>
      <c r="F218" s="71">
        <v>10</v>
      </c>
      <c r="G218" s="46">
        <f t="shared" si="27"/>
        <v>19</v>
      </c>
      <c r="H218" s="78">
        <v>0</v>
      </c>
      <c r="I218" s="76">
        <v>0</v>
      </c>
      <c r="J218" s="46">
        <f t="shared" si="28"/>
        <v>18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20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5</v>
      </c>
      <c r="F249" s="71"/>
      <c r="G249" s="46">
        <f t="shared" si="39"/>
        <v>5</v>
      </c>
      <c r="H249" s="78">
        <v>0</v>
      </c>
      <c r="I249" s="76">
        <v>0</v>
      </c>
      <c r="J249" s="46">
        <f t="shared" si="40"/>
        <v>5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+'19'!J251</f>
        <v>1</v>
      </c>
      <c r="F251" s="71"/>
      <c r="G251" s="46">
        <f t="shared" si="39"/>
        <v>1</v>
      </c>
      <c r="H251" s="78">
        <v>0</v>
      </c>
      <c r="I251" s="76">
        <v>0</v>
      </c>
      <c r="J251" s="46">
        <f t="shared" si="40"/>
        <v>1</v>
      </c>
      <c r="K251" s="72"/>
      <c r="L251" s="20">
        <v>35</v>
      </c>
      <c r="M251" s="65">
        <f t="shared" si="31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22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1033.82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2520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670</v>
      </c>
      <c r="O264" s="2">
        <v>100</v>
      </c>
      <c r="P264" s="2">
        <v>100</v>
      </c>
      <c r="Q264" s="88">
        <v>40</v>
      </c>
      <c r="R264" s="2">
        <v>140</v>
      </c>
      <c r="S264" s="2">
        <v>130</v>
      </c>
      <c r="T264" s="2">
        <v>160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1815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1815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H28" sqref="H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0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0">
        <f t="shared" si="3"/>
        <v>500</v>
      </c>
      <c r="Q22" s="118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0">
        <f t="shared" si="3"/>
        <v>200</v>
      </c>
      <c r="Q28" s="118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6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0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1430</v>
      </c>
      <c r="O49" s="18">
        <v>50</v>
      </c>
      <c r="P49" s="23">
        <f>SUM(M49-O49)</f>
        <v>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10</v>
      </c>
      <c r="P131" s="120">
        <f t="shared" si="8"/>
        <v>40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0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0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98</v>
      </c>
      <c r="F205" s="71"/>
      <c r="G205" s="46">
        <f t="shared" si="30"/>
        <v>98</v>
      </c>
      <c r="H205" s="78">
        <v>0</v>
      </c>
      <c r="I205" s="76">
        <v>0</v>
      </c>
      <c r="J205" s="46">
        <f t="shared" si="31"/>
        <v>95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0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18</v>
      </c>
      <c r="F218" s="71"/>
      <c r="G218" s="46">
        <f t="shared" si="30"/>
        <v>18</v>
      </c>
      <c r="H218" s="78">
        <v>0</v>
      </c>
      <c r="I218" s="76">
        <v>0</v>
      </c>
      <c r="J218" s="46">
        <f t="shared" si="31"/>
        <v>18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2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/>
      <c r="P249" s="120">
        <f t="shared" si="35"/>
        <v>150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+'20'!J251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1427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22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952.63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1170</v>
      </c>
      <c r="O264" s="2">
        <v>550</v>
      </c>
      <c r="P264" s="2">
        <v>300</v>
      </c>
      <c r="Q264" s="2">
        <v>105</v>
      </c>
      <c r="R264" s="2">
        <v>215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L49" sqref="L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8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31</v>
      </c>
      <c r="F6" s="71">
        <v>15</v>
      </c>
      <c r="G6" s="46">
        <f t="shared" si="0"/>
        <v>46</v>
      </c>
      <c r="H6" s="78">
        <v>0</v>
      </c>
      <c r="I6" s="76">
        <v>0</v>
      </c>
      <c r="J6" s="46">
        <f t="shared" si="1"/>
        <v>46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3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0">
        <f t="shared" si="3"/>
        <v>250</v>
      </c>
      <c r="Q11" s="118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60</v>
      </c>
      <c r="P18" s="120">
        <f t="shared" si="3"/>
        <v>90</v>
      </c>
      <c r="Q18" s="118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5</v>
      </c>
      <c r="F20" s="71">
        <v>5</v>
      </c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3</v>
      </c>
      <c r="F24" s="71">
        <v>3</v>
      </c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0">
        <f t="shared" si="3"/>
        <v>100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2</v>
      </c>
      <c r="F28" s="71">
        <v>3</v>
      </c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0">
        <f t="shared" si="3"/>
        <v>50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6</v>
      </c>
      <c r="F32" s="71">
        <v>10</v>
      </c>
      <c r="G32" s="46">
        <f t="shared" si="5"/>
        <v>16</v>
      </c>
      <c r="H32" s="78">
        <v>0</v>
      </c>
      <c r="I32" s="76">
        <v>0</v>
      </c>
      <c r="J32" s="46">
        <f t="shared" si="6"/>
        <v>15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7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25</v>
      </c>
      <c r="P40" s="120">
        <f t="shared" si="3"/>
        <v>125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7</v>
      </c>
      <c r="F46" s="71">
        <v>5</v>
      </c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5</v>
      </c>
      <c r="F47" s="71">
        <v>5</v>
      </c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10</v>
      </c>
      <c r="F49" s="71">
        <v>5</v>
      </c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9</v>
      </c>
      <c r="F53" s="71">
        <v>5</v>
      </c>
      <c r="G53" s="46">
        <f t="shared" si="5"/>
        <v>14</v>
      </c>
      <c r="H53" s="78">
        <v>0</v>
      </c>
      <c r="I53" s="76">
        <v>0</v>
      </c>
      <c r="J53" s="46">
        <f t="shared" si="6"/>
        <v>10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0">
        <f t="shared" si="3"/>
        <v>200</v>
      </c>
      <c r="Q53" s="118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1</v>
      </c>
      <c r="F74" s="71">
        <v>5</v>
      </c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0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4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35</v>
      </c>
      <c r="P131" s="120">
        <f t="shared" si="8"/>
        <v>115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13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0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95</v>
      </c>
      <c r="F205" s="71"/>
      <c r="G205" s="46">
        <f t="shared" si="30"/>
        <v>95</v>
      </c>
      <c r="H205" s="78">
        <v>0</v>
      </c>
      <c r="I205" s="76">
        <v>0</v>
      </c>
      <c r="J205" s="46">
        <f t="shared" si="31"/>
        <v>88</v>
      </c>
      <c r="K205" s="72">
        <v>7</v>
      </c>
      <c r="L205" s="20">
        <v>55</v>
      </c>
      <c r="M205" s="65">
        <f t="shared" si="34"/>
        <v>385</v>
      </c>
      <c r="N205" s="17" t="s">
        <v>16</v>
      </c>
      <c r="O205" s="18"/>
      <c r="P205" s="120">
        <f t="shared" si="35"/>
        <v>385</v>
      </c>
      <c r="Q205" s="90">
        <v>40</v>
      </c>
      <c r="R205" s="43">
        <f t="shared" si="36"/>
        <v>280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18</v>
      </c>
      <c r="F218" s="71"/>
      <c r="G218" s="46">
        <f t="shared" si="30"/>
        <v>18</v>
      </c>
      <c r="H218" s="78">
        <v>0</v>
      </c>
      <c r="I218" s="76">
        <v>0</v>
      </c>
      <c r="J218" s="46">
        <f t="shared" si="31"/>
        <v>18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2</v>
      </c>
      <c r="F249" s="71">
        <v>5</v>
      </c>
      <c r="G249" s="46">
        <f t="shared" si="42"/>
        <v>7</v>
      </c>
      <c r="H249" s="78">
        <v>0</v>
      </c>
      <c r="I249" s="76">
        <v>0</v>
      </c>
      <c r="J249" s="46">
        <f t="shared" si="43"/>
        <v>5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0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+'21'!J251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22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1144.55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740</v>
      </c>
      <c r="O264" s="2">
        <v>60</v>
      </c>
      <c r="P264" s="2">
        <v>150</v>
      </c>
      <c r="Q264" s="2">
        <v>150</v>
      </c>
      <c r="R264" s="2">
        <v>200</v>
      </c>
      <c r="S264" s="2">
        <v>180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I54" sqref="I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46</v>
      </c>
      <c r="F6" s="71"/>
      <c r="G6" s="46">
        <f t="shared" si="0"/>
        <v>46</v>
      </c>
      <c r="H6" s="78">
        <v>0</v>
      </c>
      <c r="I6" s="76">
        <v>0</v>
      </c>
      <c r="J6" s="46">
        <f t="shared" si="1"/>
        <v>42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0">
        <f t="shared" ref="P6:P69" si="3">SUM(M6-O6)</f>
        <v>400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16</v>
      </c>
      <c r="P20" s="120">
        <f t="shared" si="3"/>
        <v>49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0">
        <f t="shared" si="3"/>
        <v>500</v>
      </c>
      <c r="Q31" s="118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10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>
        <v>30</v>
      </c>
      <c r="P32" s="120">
        <f t="shared" si="3"/>
        <v>620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9</v>
      </c>
      <c r="P39" s="120">
        <f t="shared" si="3"/>
        <v>41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9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0">
        <f t="shared" si="3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1430</v>
      </c>
      <c r="O48" s="18">
        <v>50</v>
      </c>
      <c r="P48" s="23">
        <f t="shared" si="3"/>
        <v>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0</v>
      </c>
      <c r="K65" s="72">
        <v>4</v>
      </c>
      <c r="L65" s="15">
        <v>50</v>
      </c>
      <c r="M65" s="65">
        <f t="shared" si="2"/>
        <v>200</v>
      </c>
      <c r="N65" s="17" t="s">
        <v>16</v>
      </c>
      <c r="O65" s="18"/>
      <c r="P65" s="120">
        <f t="shared" si="3"/>
        <v>200</v>
      </c>
      <c r="Q65" s="90">
        <v>22.49</v>
      </c>
      <c r="R65" s="43">
        <f t="shared" si="4"/>
        <v>89.96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0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20">
        <f t="shared" si="7"/>
        <v>75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12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0">
        <f t="shared" si="7"/>
        <v>400</v>
      </c>
      <c r="Q112" s="118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16</v>
      </c>
      <c r="F116" s="71"/>
      <c r="G116" s="46">
        <f t="shared" si="20"/>
        <v>16</v>
      </c>
      <c r="H116" s="78">
        <v>0</v>
      </c>
      <c r="I116" s="76">
        <v>0</v>
      </c>
      <c r="J116" s="46">
        <f t="shared" si="21"/>
        <v>15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1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/>
      <c r="P133" s="120">
        <f t="shared" si="7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4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0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13</v>
      </c>
      <c r="F193" s="71"/>
      <c r="G193" s="46">
        <f t="shared" si="27"/>
        <v>13</v>
      </c>
      <c r="H193" s="78">
        <v>0</v>
      </c>
      <c r="I193" s="76">
        <v>0</v>
      </c>
      <c r="J193" s="46">
        <f t="shared" si="28"/>
        <v>9</v>
      </c>
      <c r="K193" s="72">
        <v>4</v>
      </c>
      <c r="L193" s="20">
        <v>60</v>
      </c>
      <c r="M193" s="65">
        <f t="shared" si="31"/>
        <v>240</v>
      </c>
      <c r="N193" s="17" t="s">
        <v>16</v>
      </c>
      <c r="O193" s="18"/>
      <c r="P193" s="120">
        <f t="shared" si="26"/>
        <v>240</v>
      </c>
      <c r="Q193" s="90">
        <v>38</v>
      </c>
      <c r="R193" s="43">
        <f t="shared" si="32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19</v>
      </c>
      <c r="F194" s="71"/>
      <c r="G194" s="46">
        <f t="shared" si="27"/>
        <v>19</v>
      </c>
      <c r="H194" s="78">
        <v>0</v>
      </c>
      <c r="I194" s="76">
        <v>0</v>
      </c>
      <c r="J194" s="46">
        <f t="shared" si="28"/>
        <v>14</v>
      </c>
      <c r="K194" s="72">
        <v>5</v>
      </c>
      <c r="L194" s="20">
        <v>120</v>
      </c>
      <c r="M194" s="65">
        <f t="shared" si="31"/>
        <v>600</v>
      </c>
      <c r="N194" s="17" t="s">
        <v>16</v>
      </c>
      <c r="O194" s="18"/>
      <c r="P194" s="120">
        <f t="shared" si="26"/>
        <v>600</v>
      </c>
      <c r="Q194" s="90">
        <v>73</v>
      </c>
      <c r="R194" s="43">
        <f t="shared" si="32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88</v>
      </c>
      <c r="F205" s="71"/>
      <c r="G205" s="46">
        <f t="shared" si="27"/>
        <v>88</v>
      </c>
      <c r="H205" s="78">
        <v>0</v>
      </c>
      <c r="I205" s="76">
        <v>0</v>
      </c>
      <c r="J205" s="46">
        <f t="shared" si="28"/>
        <v>86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18</v>
      </c>
      <c r="F218" s="71"/>
      <c r="G218" s="46">
        <f t="shared" si="27"/>
        <v>18</v>
      </c>
      <c r="H218" s="78">
        <v>0</v>
      </c>
      <c r="I218" s="76">
        <v>0</v>
      </c>
      <c r="J218" s="46">
        <f t="shared" si="28"/>
        <v>18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5</v>
      </c>
      <c r="F249" s="71"/>
      <c r="G249" s="46">
        <f t="shared" si="39"/>
        <v>5</v>
      </c>
      <c r="H249" s="78">
        <v>0</v>
      </c>
      <c r="I249" s="76">
        <v>0</v>
      </c>
      <c r="J249" s="46">
        <f t="shared" si="40"/>
        <v>3</v>
      </c>
      <c r="K249" s="72">
        <v>2</v>
      </c>
      <c r="L249" s="20">
        <v>50</v>
      </c>
      <c r="M249" s="65">
        <f t="shared" si="31"/>
        <v>100</v>
      </c>
      <c r="N249" s="17" t="s">
        <v>1430</v>
      </c>
      <c r="O249" s="18">
        <v>50</v>
      </c>
      <c r="P249" s="120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+'22'!J251</f>
        <v>1</v>
      </c>
      <c r="F251" s="71"/>
      <c r="G251" s="46">
        <f t="shared" si="39"/>
        <v>1</v>
      </c>
      <c r="H251" s="78">
        <v>0</v>
      </c>
      <c r="I251" s="76">
        <v>0</v>
      </c>
      <c r="J251" s="46">
        <f t="shared" si="40"/>
        <v>1</v>
      </c>
      <c r="K251" s="72"/>
      <c r="L251" s="20">
        <v>35</v>
      </c>
      <c r="M251" s="65">
        <f t="shared" si="31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22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1875.3799999999999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4405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1360</v>
      </c>
      <c r="O264" s="2">
        <v>100</v>
      </c>
      <c r="P264" s="2">
        <v>50</v>
      </c>
      <c r="Q264" s="2">
        <v>100</v>
      </c>
      <c r="R264" s="2">
        <v>350</v>
      </c>
      <c r="S264" s="2">
        <v>760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80" zoomScaleNormal="80" workbookViewId="0">
      <pane xSplit="10" ySplit="4" topLeftCell="M5" activePane="bottomRight" state="frozen"/>
      <selection activeCell="J13" sqref="J13"/>
      <selection pane="topRight" activeCell="J13" sqref="J13"/>
      <selection pane="bottomLeft" activeCell="J13" sqref="J13"/>
      <selection pane="bottomRight" activeCell="P112" sqref="P112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42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0">
        <f t="shared" si="3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8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6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160</v>
      </c>
      <c r="P32" s="120">
        <f t="shared" si="3"/>
        <v>360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0">
        <f t="shared" si="3"/>
        <v>100</v>
      </c>
      <c r="Q46" s="118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7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0">
        <f t="shared" si="3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>SUM(M53-O53)</f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8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86</v>
      </c>
      <c r="F205" s="71"/>
      <c r="G205" s="46">
        <f t="shared" si="30"/>
        <v>86</v>
      </c>
      <c r="H205" s="78">
        <v>0</v>
      </c>
      <c r="I205" s="76">
        <v>0</v>
      </c>
      <c r="J205" s="46">
        <f t="shared" si="31"/>
        <v>83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0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18</v>
      </c>
      <c r="F218" s="71"/>
      <c r="G218" s="46">
        <f t="shared" si="30"/>
        <v>18</v>
      </c>
      <c r="H218" s="78">
        <v>0</v>
      </c>
      <c r="I218" s="76">
        <v>0</v>
      </c>
      <c r="J218" s="46">
        <f t="shared" si="31"/>
        <v>18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7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8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+'23'!J251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22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915.97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100</v>
      </c>
      <c r="P264" s="2">
        <v>100</v>
      </c>
      <c r="Q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N204" sqref="N20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10</v>
      </c>
      <c r="F5" s="71">
        <v>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42</v>
      </c>
      <c r="F6" s="71">
        <v>10</v>
      </c>
      <c r="G6" s="46">
        <f t="shared" si="0"/>
        <v>52</v>
      </c>
      <c r="H6" s="78">
        <v>0</v>
      </c>
      <c r="I6" s="76">
        <v>0</v>
      </c>
      <c r="J6" s="46">
        <f t="shared" si="1"/>
        <v>48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0">
        <f t="shared" ref="P6:P80" si="3">SUM(M6-O6)</f>
        <v>400</v>
      </c>
      <c r="Q6" s="118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8</v>
      </c>
      <c r="F20" s="71">
        <v>3</v>
      </c>
      <c r="G20" s="46">
        <f t="shared" si="0"/>
        <v>11</v>
      </c>
      <c r="H20" s="78">
        <v>0</v>
      </c>
      <c r="I20" s="76">
        <v>0</v>
      </c>
      <c r="J20" s="46">
        <f t="shared" si="1"/>
        <v>10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30</v>
      </c>
      <c r="P20" s="120">
        <f t="shared" si="3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6</v>
      </c>
      <c r="F22" s="71">
        <v>5</v>
      </c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3</v>
      </c>
      <c r="F24" s="71">
        <v>3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3</v>
      </c>
      <c r="F28" s="71">
        <v>3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3</v>
      </c>
      <c r="F31" s="71">
        <v>5</v>
      </c>
      <c r="G31" s="46">
        <f t="shared" si="5"/>
        <v>8</v>
      </c>
      <c r="H31" s="78">
        <v>0</v>
      </c>
      <c r="I31" s="76">
        <v>0</v>
      </c>
      <c r="J31" s="46">
        <f t="shared" si="6"/>
        <v>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0">
        <f t="shared" si="3"/>
        <v>400</v>
      </c>
      <c r="Q31" s="118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6</v>
      </c>
      <c r="F32" s="71">
        <v>5</v>
      </c>
      <c r="G32" s="46">
        <f t="shared" si="5"/>
        <v>11</v>
      </c>
      <c r="H32" s="78">
        <v>0</v>
      </c>
      <c r="I32" s="76">
        <v>0</v>
      </c>
      <c r="J32" s="46">
        <f t="shared" si="6"/>
        <v>8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65</v>
      </c>
      <c r="P32" s="120">
        <f t="shared" si="3"/>
        <v>325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7</v>
      </c>
      <c r="F39" s="71">
        <v>3</v>
      </c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7</v>
      </c>
      <c r="F40" s="71">
        <v>3</v>
      </c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5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0">
        <f t="shared" si="3"/>
        <v>100</v>
      </c>
      <c r="Q47" s="118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 t="shared" si="3"/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 t="shared" si="3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8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4</v>
      </c>
      <c r="F74" s="71">
        <v>3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5</v>
      </c>
      <c r="F77" s="71">
        <v>3</v>
      </c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0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4</v>
      </c>
      <c r="F131" s="71">
        <v>3</v>
      </c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</v>
      </c>
      <c r="F133" s="71">
        <v>5</v>
      </c>
      <c r="G133" s="46">
        <f t="shared" si="20"/>
        <v>6</v>
      </c>
      <c r="H133" s="78">
        <v>0</v>
      </c>
      <c r="I133" s="76">
        <v>0</v>
      </c>
      <c r="J133" s="46">
        <f t="shared" si="21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7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20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12</v>
      </c>
      <c r="F194" s="71"/>
      <c r="G194" s="46">
        <f t="shared" si="27"/>
        <v>12</v>
      </c>
      <c r="H194" s="78">
        <v>0</v>
      </c>
      <c r="I194" s="76">
        <v>0</v>
      </c>
      <c r="J194" s="46">
        <f t="shared" si="28"/>
        <v>11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83</v>
      </c>
      <c r="F205" s="71"/>
      <c r="G205" s="46">
        <f t="shared" si="27"/>
        <v>83</v>
      </c>
      <c r="H205" s="78">
        <v>0</v>
      </c>
      <c r="I205" s="76">
        <v>0</v>
      </c>
      <c r="J205" s="46">
        <f t="shared" si="28"/>
        <v>82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0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18</v>
      </c>
      <c r="F218" s="71"/>
      <c r="G218" s="46">
        <f t="shared" si="27"/>
        <v>18</v>
      </c>
      <c r="H218" s="78">
        <v>0</v>
      </c>
      <c r="I218" s="76">
        <v>0</v>
      </c>
      <c r="J218" s="46">
        <f t="shared" si="28"/>
        <v>18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3</v>
      </c>
      <c r="F249" s="71">
        <v>5</v>
      </c>
      <c r="G249" s="46">
        <f t="shared" si="39"/>
        <v>8</v>
      </c>
      <c r="H249" s="78">
        <v>0</v>
      </c>
      <c r="I249" s="76">
        <v>0</v>
      </c>
      <c r="J249" s="46">
        <f t="shared" si="40"/>
        <v>7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0">
        <f t="shared" si="36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+'24'!J251</f>
        <v>1</v>
      </c>
      <c r="F251" s="71"/>
      <c r="G251" s="46">
        <f t="shared" si="39"/>
        <v>1</v>
      </c>
      <c r="H251" s="78">
        <v>0</v>
      </c>
      <c r="I251" s="76">
        <v>0</v>
      </c>
      <c r="J251" s="46">
        <f t="shared" si="40"/>
        <v>1</v>
      </c>
      <c r="K251" s="72"/>
      <c r="L251" s="20">
        <v>35</v>
      </c>
      <c r="M251" s="65">
        <f t="shared" si="31"/>
        <v>0</v>
      </c>
      <c r="N251" s="17" t="s">
        <v>1427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22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838.97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730</v>
      </c>
      <c r="O264" s="2">
        <v>100</v>
      </c>
      <c r="P264" s="2">
        <v>250</v>
      </c>
      <c r="Q264" s="2">
        <v>130</v>
      </c>
      <c r="R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80" zoomScaleNormal="80" workbookViewId="0">
      <pane xSplit="10" ySplit="4" topLeftCell="L5" activePane="bottomRight" state="frozen"/>
      <selection activeCell="J13" sqref="J13"/>
      <selection pane="topRight" activeCell="J13" sqref="J13"/>
      <selection pane="bottomLeft" activeCell="J13" sqref="J13"/>
      <selection pane="bottomRight" activeCell="K30" sqref="K30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48</v>
      </c>
      <c r="F6" s="71"/>
      <c r="G6" s="46">
        <f t="shared" si="0"/>
        <v>48</v>
      </c>
      <c r="H6" s="78">
        <v>0</v>
      </c>
      <c r="I6" s="76">
        <v>0</v>
      </c>
      <c r="J6" s="46">
        <f t="shared" si="1"/>
        <v>45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69" si="3">SUM(M6-O6)</f>
        <v>300</v>
      </c>
      <c r="Q6" s="118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8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8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30</v>
      </c>
      <c r="P20" s="120">
        <f t="shared" si="3"/>
        <v>100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8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118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1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20">
        <f t="shared" si="3"/>
        <v>910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0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0">
        <f t="shared" si="3"/>
        <v>50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7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3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50</v>
      </c>
      <c r="P74" s="120">
        <f t="shared" si="7"/>
        <v>150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75</v>
      </c>
      <c r="P77" s="120">
        <f t="shared" si="7"/>
        <v>75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46" si="26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26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>SUM(M147-O147)</f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ref="P148:P165" si="27">SUM(M148-O148)</f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ref="P166:P197" si="30">SUM(M166-O166)</f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0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0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5</v>
      </c>
      <c r="F175" s="71"/>
      <c r="G175" s="46">
        <f t="shared" si="28"/>
        <v>5</v>
      </c>
      <c r="H175" s="78">
        <v>0</v>
      </c>
      <c r="I175" s="76">
        <v>0</v>
      </c>
      <c r="J175" s="46">
        <f t="shared" si="29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 t="shared" si="30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0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0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0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0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9</v>
      </c>
      <c r="F193" s="71"/>
      <c r="G193" s="46">
        <f t="shared" si="28"/>
        <v>9</v>
      </c>
      <c r="H193" s="78">
        <v>0</v>
      </c>
      <c r="I193" s="76">
        <v>0</v>
      </c>
      <c r="J193" s="46">
        <f t="shared" si="29"/>
        <v>9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11</v>
      </c>
      <c r="F194" s="71"/>
      <c r="G194" s="46">
        <f t="shared" si="28"/>
        <v>11</v>
      </c>
      <c r="H194" s="78">
        <v>0</v>
      </c>
      <c r="I194" s="76">
        <v>0</v>
      </c>
      <c r="J194" s="46">
        <f t="shared" si="29"/>
        <v>10</v>
      </c>
      <c r="K194" s="72">
        <v>1</v>
      </c>
      <c r="L194" s="20">
        <v>120</v>
      </c>
      <c r="M194" s="65">
        <f t="shared" si="33"/>
        <v>120</v>
      </c>
      <c r="N194" s="17" t="s">
        <v>16</v>
      </c>
      <c r="O194" s="18"/>
      <c r="P194" s="120">
        <f t="shared" si="30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0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82</v>
      </c>
      <c r="F205" s="71"/>
      <c r="G205" s="46">
        <f t="shared" si="28"/>
        <v>82</v>
      </c>
      <c r="H205" s="78">
        <v>0</v>
      </c>
      <c r="I205" s="76">
        <v>0</v>
      </c>
      <c r="J205" s="46">
        <f t="shared" si="29"/>
        <v>77</v>
      </c>
      <c r="K205" s="72">
        <v>5</v>
      </c>
      <c r="L205" s="20">
        <v>55</v>
      </c>
      <c r="M205" s="65">
        <f t="shared" si="33"/>
        <v>275</v>
      </c>
      <c r="N205" s="17" t="s">
        <v>16</v>
      </c>
      <c r="O205" s="18"/>
      <c r="P205" s="120">
        <f t="shared" si="37"/>
        <v>275</v>
      </c>
      <c r="Q205" s="90">
        <v>40</v>
      </c>
      <c r="R205" s="43">
        <f t="shared" si="34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ref="P216:P258" si="39">SUM(M216-O216)</f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18</v>
      </c>
      <c r="F218" s="71"/>
      <c r="G218" s="46">
        <f t="shared" si="28"/>
        <v>18</v>
      </c>
      <c r="H218" s="78">
        <v>0</v>
      </c>
      <c r="I218" s="76">
        <v>0</v>
      </c>
      <c r="J218" s="46">
        <f t="shared" si="29"/>
        <v>18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7</v>
      </c>
      <c r="F249" s="71"/>
      <c r="G249" s="46">
        <f t="shared" si="42"/>
        <v>7</v>
      </c>
      <c r="H249" s="78">
        <v>0</v>
      </c>
      <c r="I249" s="76">
        <v>0</v>
      </c>
      <c r="J249" s="46">
        <f t="shared" si="43"/>
        <v>6</v>
      </c>
      <c r="K249" s="72">
        <v>1</v>
      </c>
      <c r="L249" s="20">
        <v>50</v>
      </c>
      <c r="M249" s="65">
        <f t="shared" si="33"/>
        <v>50</v>
      </c>
      <c r="N249" s="17" t="s">
        <v>16</v>
      </c>
      <c r="O249" s="18"/>
      <c r="P249" s="120">
        <f t="shared" si="39"/>
        <v>50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+'25'!J251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3"/>
        <v>0</v>
      </c>
      <c r="N251" s="17" t="s">
        <v>1427</v>
      </c>
      <c r="O251" s="18"/>
      <c r="P251" s="23">
        <f t="shared" si="39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+'25'!J252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22</v>
      </c>
      <c r="M252" s="65">
        <f t="shared" si="33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9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1213.6399999999999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470</v>
      </c>
      <c r="O264" s="2">
        <v>110</v>
      </c>
      <c r="P264" s="2">
        <v>50</v>
      </c>
      <c r="Q264" s="2">
        <v>100</v>
      </c>
      <c r="R264" s="2">
        <v>155</v>
      </c>
      <c r="S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I17" sqref="I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8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43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69" si="3">SUM(M6-O6)</f>
        <v>200</v>
      </c>
      <c r="Q6" s="118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8</v>
      </c>
      <c r="F18" s="71">
        <v>3</v>
      </c>
      <c r="G18" s="46">
        <f t="shared" si="0"/>
        <v>11</v>
      </c>
      <c r="H18" s="78">
        <v>0</v>
      </c>
      <c r="I18" s="76">
        <v>0</v>
      </c>
      <c r="J18" s="46">
        <f t="shared" si="1"/>
        <v>8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100</v>
      </c>
      <c r="P18" s="120">
        <f t="shared" si="3"/>
        <v>50</v>
      </c>
      <c r="Q18" s="118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5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30</v>
      </c>
      <c r="P20" s="120">
        <f t="shared" si="3"/>
        <v>165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1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/>
      <c r="P22" s="120">
        <f t="shared" si="3"/>
        <v>800</v>
      </c>
      <c r="Q22" s="118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0">
        <f t="shared" si="3"/>
        <v>250</v>
      </c>
      <c r="Q24" s="118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</v>
      </c>
      <c r="F31" s="71">
        <v>10</v>
      </c>
      <c r="G31" s="46">
        <f t="shared" si="5"/>
        <v>11</v>
      </c>
      <c r="H31" s="78">
        <v>0</v>
      </c>
      <c r="I31" s="76">
        <v>0</v>
      </c>
      <c r="J31" s="46">
        <f t="shared" si="6"/>
        <v>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</v>
      </c>
      <c r="F32" s="71">
        <v>5</v>
      </c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0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10</v>
      </c>
      <c r="P40" s="120">
        <f t="shared" si="3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5</v>
      </c>
      <c r="F46" s="71">
        <v>3</v>
      </c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8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5</v>
      </c>
      <c r="F47" s="71">
        <v>3</v>
      </c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8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118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9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>
        <v>50</v>
      </c>
      <c r="P49" s="120">
        <f t="shared" si="3"/>
        <v>200</v>
      </c>
      <c r="Q49" s="118">
        <v>20.059999999999999</v>
      </c>
      <c r="R49" s="43">
        <f>+K49*Q49</f>
        <v>100.3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10</v>
      </c>
      <c r="P74" s="120">
        <f t="shared" si="7"/>
        <v>40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4</v>
      </c>
      <c r="F77" s="71">
        <v>3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20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10</v>
      </c>
      <c r="F112" s="71">
        <v>5</v>
      </c>
      <c r="G112" s="46">
        <f t="shared" si="20"/>
        <v>15</v>
      </c>
      <c r="H112" s="78">
        <v>0</v>
      </c>
      <c r="I112" s="76">
        <v>0</v>
      </c>
      <c r="J112" s="46">
        <f t="shared" si="21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5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10</v>
      </c>
      <c r="P131" s="120">
        <f t="shared" si="7"/>
        <v>90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4</v>
      </c>
      <c r="F175" s="71">
        <v>5</v>
      </c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3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0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9</v>
      </c>
      <c r="F193" s="71">
        <v>10</v>
      </c>
      <c r="G193" s="46">
        <f t="shared" si="27"/>
        <v>19</v>
      </c>
      <c r="H193" s="78">
        <v>0</v>
      </c>
      <c r="I193" s="76">
        <v>0</v>
      </c>
      <c r="J193" s="46">
        <f t="shared" si="28"/>
        <v>18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0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10</v>
      </c>
      <c r="F194" s="71">
        <v>10</v>
      </c>
      <c r="G194" s="46">
        <f t="shared" si="27"/>
        <v>20</v>
      </c>
      <c r="H194" s="78">
        <v>0</v>
      </c>
      <c r="I194" s="76">
        <v>0</v>
      </c>
      <c r="J194" s="46">
        <f t="shared" si="28"/>
        <v>20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77</v>
      </c>
      <c r="F205" s="71"/>
      <c r="G205" s="46">
        <f t="shared" si="27"/>
        <v>77</v>
      </c>
      <c r="H205" s="78">
        <v>0</v>
      </c>
      <c r="I205" s="76">
        <v>0</v>
      </c>
      <c r="J205" s="46">
        <f t="shared" si="28"/>
        <v>76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18</v>
      </c>
      <c r="F218" s="71"/>
      <c r="G218" s="46">
        <f t="shared" si="27"/>
        <v>18</v>
      </c>
      <c r="H218" s="78">
        <v>0</v>
      </c>
      <c r="I218" s="76">
        <v>0</v>
      </c>
      <c r="J218" s="46">
        <f t="shared" si="28"/>
        <v>17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20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6</v>
      </c>
      <c r="F249" s="71"/>
      <c r="G249" s="46">
        <f t="shared" si="39"/>
        <v>6</v>
      </c>
      <c r="H249" s="78">
        <v>0</v>
      </c>
      <c r="I249" s="76">
        <v>0</v>
      </c>
      <c r="J249" s="46">
        <f t="shared" si="40"/>
        <v>6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+'26'!J251</f>
        <v>1</v>
      </c>
      <c r="F251" s="71"/>
      <c r="G251" s="46">
        <f t="shared" si="39"/>
        <v>1</v>
      </c>
      <c r="H251" s="78">
        <v>0</v>
      </c>
      <c r="I251" s="76">
        <v>0</v>
      </c>
      <c r="J251" s="46">
        <f t="shared" si="40"/>
        <v>1</v>
      </c>
      <c r="K251" s="72"/>
      <c r="L251" s="20">
        <v>35</v>
      </c>
      <c r="M251" s="65">
        <f t="shared" si="31"/>
        <v>0</v>
      </c>
      <c r="N251" s="17" t="s">
        <v>1427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22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1419.2499999999998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3870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1010</v>
      </c>
      <c r="O264" s="2">
        <v>110</v>
      </c>
      <c r="P264" s="2">
        <v>50</v>
      </c>
      <c r="Q264" s="2">
        <v>250</v>
      </c>
      <c r="R264" s="2">
        <v>500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K41" sqref="K4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8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38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0">
        <f t="shared" ref="P6:P69" si="3">SUM(M6-O6)</f>
        <v>500</v>
      </c>
      <c r="Q6" s="118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8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0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8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8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8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0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0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35</v>
      </c>
      <c r="P77" s="120">
        <f t="shared" si="7"/>
        <v>65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>SUM(M91-O91)</f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ref="P92:P107" si="20">SUM(M92-O92)</f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ref="P109:P127" si="27"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15</v>
      </c>
      <c r="F112" s="71"/>
      <c r="G112" s="46">
        <f t="shared" si="21"/>
        <v>15</v>
      </c>
      <c r="H112" s="78">
        <v>0</v>
      </c>
      <c r="I112" s="76">
        <v>0</v>
      </c>
      <c r="J112" s="46">
        <f t="shared" si="22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27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6</v>
      </c>
      <c r="F115" s="71"/>
      <c r="G115" s="46">
        <f t="shared" si="21"/>
        <v>6</v>
      </c>
      <c r="H115" s="78">
        <v>0</v>
      </c>
      <c r="I115" s="76">
        <v>0</v>
      </c>
      <c r="J115" s="46">
        <f t="shared" si="22"/>
        <v>4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0">
        <f t="shared" si="2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15</v>
      </c>
      <c r="F116" s="71"/>
      <c r="G116" s="46">
        <f t="shared" si="21"/>
        <v>15</v>
      </c>
      <c r="H116" s="78">
        <v>0</v>
      </c>
      <c r="I116" s="76">
        <v>0</v>
      </c>
      <c r="J116" s="46">
        <f t="shared" si="22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63" si="28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5</v>
      </c>
      <c r="F131" s="71"/>
      <c r="G131" s="46">
        <f t="shared" si="21"/>
        <v>5</v>
      </c>
      <c r="H131" s="78">
        <v>0</v>
      </c>
      <c r="I131" s="76">
        <v>0</v>
      </c>
      <c r="J131" s="46">
        <f t="shared" si="22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0">
        <f t="shared" si="2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3</v>
      </c>
      <c r="F133" s="71"/>
      <c r="G133" s="46">
        <f t="shared" si="21"/>
        <v>3</v>
      </c>
      <c r="H133" s="78">
        <v>0</v>
      </c>
      <c r="I133" s="76">
        <v>0</v>
      </c>
      <c r="J133" s="46">
        <f t="shared" si="22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2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>SUM(M164-O164)</f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ref="P165:P182" si="31">SUM(M165-O165)</f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31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1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1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1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1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1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1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1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9</v>
      </c>
      <c r="F175" s="71"/>
      <c r="G175" s="46">
        <f t="shared" si="29"/>
        <v>9</v>
      </c>
      <c r="H175" s="78">
        <v>0</v>
      </c>
      <c r="I175" s="76">
        <v>0</v>
      </c>
      <c r="J175" s="46">
        <f t="shared" si="30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 t="shared" si="31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7</v>
      </c>
      <c r="F178" s="71"/>
      <c r="G178" s="46">
        <f t="shared" si="29"/>
        <v>7</v>
      </c>
      <c r="H178" s="78">
        <v>0</v>
      </c>
      <c r="I178" s="76">
        <v>0</v>
      </c>
      <c r="J178" s="46">
        <f t="shared" si="30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ref="P184:P217" si="36">SUM(M184-O184)</f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3</v>
      </c>
      <c r="F185" s="71"/>
      <c r="G185" s="46">
        <f t="shared" si="29"/>
        <v>3</v>
      </c>
      <c r="H185" s="78">
        <v>0</v>
      </c>
      <c r="I185" s="76">
        <v>0</v>
      </c>
      <c r="J185" s="46">
        <f t="shared" si="30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18</v>
      </c>
      <c r="F193" s="71"/>
      <c r="G193" s="46">
        <f t="shared" si="29"/>
        <v>18</v>
      </c>
      <c r="H193" s="78">
        <v>0</v>
      </c>
      <c r="I193" s="76">
        <v>0</v>
      </c>
      <c r="J193" s="46">
        <f t="shared" si="30"/>
        <v>16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0">
        <f t="shared" si="36"/>
        <v>120</v>
      </c>
      <c r="Q193" s="90">
        <v>38</v>
      </c>
      <c r="R193" s="43">
        <f t="shared" si="35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20</v>
      </c>
      <c r="F194" s="71"/>
      <c r="G194" s="46">
        <f t="shared" si="29"/>
        <v>20</v>
      </c>
      <c r="H194" s="78">
        <v>0</v>
      </c>
      <c r="I194" s="76">
        <v>0</v>
      </c>
      <c r="J194" s="46">
        <f t="shared" si="30"/>
        <v>19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6"/>
        <v>120</v>
      </c>
      <c r="Q194" s="90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76</v>
      </c>
      <c r="F205" s="71"/>
      <c r="G205" s="46">
        <f t="shared" si="29"/>
        <v>76</v>
      </c>
      <c r="H205" s="78">
        <v>0</v>
      </c>
      <c r="I205" s="76">
        <v>0</v>
      </c>
      <c r="J205" s="46">
        <f t="shared" si="30"/>
        <v>75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6"/>
        <v>55</v>
      </c>
      <c r="Q205" s="90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17</v>
      </c>
      <c r="F218" s="71"/>
      <c r="G218" s="46">
        <f t="shared" si="29"/>
        <v>17</v>
      </c>
      <c r="H218" s="78">
        <v>0</v>
      </c>
      <c r="I218" s="76">
        <v>0</v>
      </c>
      <c r="J218" s="46">
        <f t="shared" si="30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ref="P218:P258" si="40">SUM(M218-O218)</f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2" si="43">E235+F235</f>
        <v>0</v>
      </c>
      <c r="H235" s="78">
        <v>0</v>
      </c>
      <c r="I235" s="76">
        <v>0</v>
      </c>
      <c r="J235" s="46">
        <f t="shared" ref="J235:J252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6</v>
      </c>
      <c r="F249" s="71"/>
      <c r="G249" s="46">
        <f t="shared" si="43"/>
        <v>6</v>
      </c>
      <c r="H249" s="78">
        <v>0</v>
      </c>
      <c r="I249" s="76">
        <v>0</v>
      </c>
      <c r="J249" s="46">
        <f t="shared" si="44"/>
        <v>6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+'27'!J251</f>
        <v>1</v>
      </c>
      <c r="F251" s="71"/>
      <c r="G251" s="46">
        <f t="shared" si="43"/>
        <v>1</v>
      </c>
      <c r="H251" s="78">
        <v>0</v>
      </c>
      <c r="I251" s="76">
        <v>0</v>
      </c>
      <c r="J251" s="46">
        <f t="shared" si="44"/>
        <v>1</v>
      </c>
      <c r="K251" s="72"/>
      <c r="L251" s="20">
        <v>35</v>
      </c>
      <c r="M251" s="65">
        <f t="shared" si="34"/>
        <v>0</v>
      </c>
      <c r="N251" s="17" t="s">
        <v>1427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+'27'!J252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22</v>
      </c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916.78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220</v>
      </c>
      <c r="O264" s="2">
        <v>120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V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K28" sqref="K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10</v>
      </c>
      <c r="F5" s="71">
        <v>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10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0">
        <f>SUM(M5-O5)</f>
        <v>250</v>
      </c>
      <c r="Q5" s="118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38</v>
      </c>
      <c r="F6" s="71">
        <v>10</v>
      </c>
      <c r="G6" s="46">
        <f t="shared" si="0"/>
        <v>48</v>
      </c>
      <c r="H6" s="78">
        <v>0</v>
      </c>
      <c r="I6" s="76">
        <v>0</v>
      </c>
      <c r="J6" s="46">
        <f t="shared" si="1"/>
        <v>43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0">
        <f t="shared" ref="P6:P69" si="3">SUM(M6-O6)</f>
        <v>500</v>
      </c>
      <c r="Q6" s="118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8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8</v>
      </c>
      <c r="F18" s="71">
        <v>5</v>
      </c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1430</v>
      </c>
      <c r="O18" s="18">
        <v>50</v>
      </c>
      <c r="P18" s="23">
        <f t="shared" si="3"/>
        <v>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</v>
      </c>
      <c r="F22" s="71">
        <v>15</v>
      </c>
      <c r="G22" s="46">
        <f t="shared" si="0"/>
        <v>16</v>
      </c>
      <c r="H22" s="78">
        <v>0</v>
      </c>
      <c r="I22" s="76">
        <v>0</v>
      </c>
      <c r="J22" s="46">
        <f t="shared" si="1"/>
        <v>13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0">
        <f t="shared" si="3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2</v>
      </c>
      <c r="F24" s="71">
        <v>3</v>
      </c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5</v>
      </c>
      <c r="F28" s="71">
        <v>3</v>
      </c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7</v>
      </c>
      <c r="F31" s="71">
        <v>10</v>
      </c>
      <c r="G31" s="46">
        <f t="shared" si="5"/>
        <v>17</v>
      </c>
      <c r="H31" s="78">
        <v>0</v>
      </c>
      <c r="I31" s="76">
        <v>0</v>
      </c>
      <c r="J31" s="46">
        <f t="shared" si="6"/>
        <v>11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0">
        <f t="shared" si="3"/>
        <v>600</v>
      </c>
      <c r="Q31" s="118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2</v>
      </c>
      <c r="F32" s="71">
        <v>10</v>
      </c>
      <c r="G32" s="46">
        <f t="shared" si="5"/>
        <v>12</v>
      </c>
      <c r="H32" s="78">
        <v>0</v>
      </c>
      <c r="I32" s="76">
        <v>0</v>
      </c>
      <c r="J32" s="46">
        <f t="shared" si="6"/>
        <v>10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9</v>
      </c>
      <c r="F39" s="71">
        <v>5</v>
      </c>
      <c r="G39" s="46">
        <f t="shared" si="5"/>
        <v>14</v>
      </c>
      <c r="H39" s="78">
        <v>0</v>
      </c>
      <c r="I39" s="76">
        <v>0</v>
      </c>
      <c r="J39" s="46">
        <f t="shared" si="6"/>
        <v>11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20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8</v>
      </c>
      <c r="F40" s="71">
        <v>5</v>
      </c>
      <c r="G40" s="46">
        <f t="shared" si="5"/>
        <v>13</v>
      </c>
      <c r="H40" s="78">
        <v>0</v>
      </c>
      <c r="I40" s="76">
        <v>0</v>
      </c>
      <c r="J40" s="46">
        <f t="shared" si="6"/>
        <v>9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125</v>
      </c>
      <c r="P40" s="120">
        <f t="shared" si="3"/>
        <v>75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7</v>
      </c>
      <c r="F46" s="71">
        <v>5</v>
      </c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7</v>
      </c>
      <c r="F47" s="71">
        <v>5</v>
      </c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9</v>
      </c>
      <c r="F48" s="71">
        <v>5</v>
      </c>
      <c r="G48" s="46">
        <f t="shared" si="5"/>
        <v>14</v>
      </c>
      <c r="H48" s="78">
        <v>0</v>
      </c>
      <c r="I48" s="76">
        <v>0</v>
      </c>
      <c r="J48" s="46">
        <f t="shared" si="6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 t="shared" si="3"/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9</v>
      </c>
      <c r="F49" s="71">
        <v>3</v>
      </c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8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0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118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4</v>
      </c>
      <c r="F131" s="71">
        <v>5</v>
      </c>
      <c r="G131" s="46">
        <f t="shared" si="20"/>
        <v>9</v>
      </c>
      <c r="H131" s="78">
        <v>0</v>
      </c>
      <c r="I131" s="76">
        <v>0</v>
      </c>
      <c r="J131" s="46">
        <f t="shared" si="21"/>
        <v>5</v>
      </c>
      <c r="K131" s="72">
        <v>4</v>
      </c>
      <c r="L131" s="22">
        <v>50</v>
      </c>
      <c r="M131" s="65">
        <f t="shared" si="8"/>
        <v>200</v>
      </c>
      <c r="N131" s="17" t="s">
        <v>16</v>
      </c>
      <c r="O131" s="18">
        <v>25</v>
      </c>
      <c r="P131" s="120">
        <f t="shared" si="7"/>
        <v>175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2</v>
      </c>
      <c r="F133" s="71">
        <v>5</v>
      </c>
      <c r="G133" s="46">
        <f t="shared" si="20"/>
        <v>7</v>
      </c>
      <c r="H133" s="78">
        <v>0</v>
      </c>
      <c r="I133" s="76">
        <v>0</v>
      </c>
      <c r="J133" s="46">
        <f t="shared" si="21"/>
        <v>5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0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2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0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16</v>
      </c>
      <c r="F193" s="71"/>
      <c r="G193" s="46">
        <f t="shared" si="27"/>
        <v>16</v>
      </c>
      <c r="H193" s="78">
        <v>0</v>
      </c>
      <c r="I193" s="76">
        <v>0</v>
      </c>
      <c r="J193" s="46">
        <f t="shared" si="28"/>
        <v>15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0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19</v>
      </c>
      <c r="F194" s="71"/>
      <c r="G194" s="46">
        <f t="shared" si="27"/>
        <v>19</v>
      </c>
      <c r="H194" s="78">
        <v>0</v>
      </c>
      <c r="I194" s="76">
        <v>0</v>
      </c>
      <c r="J194" s="46">
        <f t="shared" si="28"/>
        <v>19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75</v>
      </c>
      <c r="F205" s="71"/>
      <c r="G205" s="46">
        <f t="shared" si="27"/>
        <v>75</v>
      </c>
      <c r="H205" s="78">
        <v>0</v>
      </c>
      <c r="I205" s="76">
        <v>0</v>
      </c>
      <c r="J205" s="46">
        <f t="shared" si="28"/>
        <v>71</v>
      </c>
      <c r="K205" s="72">
        <v>4</v>
      </c>
      <c r="L205" s="20">
        <v>55</v>
      </c>
      <c r="M205" s="65">
        <f t="shared" si="31"/>
        <v>220</v>
      </c>
      <c r="N205" s="17" t="s">
        <v>16</v>
      </c>
      <c r="O205" s="18"/>
      <c r="P205" s="120">
        <f t="shared" si="35"/>
        <v>220</v>
      </c>
      <c r="Q205" s="90">
        <v>40</v>
      </c>
      <c r="R205" s="43">
        <f t="shared" si="32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17</v>
      </c>
      <c r="F218" s="71"/>
      <c r="G218" s="46">
        <f t="shared" si="27"/>
        <v>17</v>
      </c>
      <c r="H218" s="78">
        <v>0</v>
      </c>
      <c r="I218" s="76">
        <v>0</v>
      </c>
      <c r="J218" s="46">
        <f t="shared" si="28"/>
        <v>17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6</v>
      </c>
      <c r="F249" s="71">
        <v>5</v>
      </c>
      <c r="G249" s="46">
        <f t="shared" si="39"/>
        <v>11</v>
      </c>
      <c r="H249" s="78">
        <v>0</v>
      </c>
      <c r="I249" s="76">
        <v>0</v>
      </c>
      <c r="J249" s="46">
        <f t="shared" si="40"/>
        <v>9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0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+'28'!J251</f>
        <v>1</v>
      </c>
      <c r="F251" s="71">
        <v>12</v>
      </c>
      <c r="G251" s="46">
        <f t="shared" si="39"/>
        <v>13</v>
      </c>
      <c r="H251" s="78">
        <v>0</v>
      </c>
      <c r="I251" s="76">
        <v>0</v>
      </c>
      <c r="J251" s="46">
        <f t="shared" si="40"/>
        <v>13</v>
      </c>
      <c r="K251" s="72"/>
      <c r="L251" s="20">
        <v>35</v>
      </c>
      <c r="M251" s="65">
        <f t="shared" si="31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22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20049130</v>
      </c>
      <c r="C253" s="19" t="s">
        <v>715</v>
      </c>
      <c r="D253" s="10" t="s">
        <v>434</v>
      </c>
      <c r="E253" s="64">
        <f>+'28'!J253</f>
        <v>0</v>
      </c>
      <c r="F253" s="71">
        <v>3</v>
      </c>
      <c r="G253" s="46">
        <f t="shared" ref="G253" si="45">E253+F253</f>
        <v>3</v>
      </c>
      <c r="H253" s="78">
        <v>0</v>
      </c>
      <c r="I253" s="76">
        <v>0</v>
      </c>
      <c r="J253" s="46">
        <f t="shared" ref="J253" si="46">+G253-H253-K253-I253</f>
        <v>2</v>
      </c>
      <c r="K253" s="72">
        <v>1</v>
      </c>
      <c r="L253" s="20">
        <v>35</v>
      </c>
      <c r="M253" s="65">
        <f t="shared" ref="M253" si="47">+L253*K253</f>
        <v>35</v>
      </c>
      <c r="N253" s="17" t="s">
        <v>16</v>
      </c>
      <c r="O253" s="18"/>
      <c r="P253" s="120">
        <f t="shared" si="35"/>
        <v>35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1437</v>
      </c>
      <c r="D254" s="10" t="s">
        <v>434</v>
      </c>
      <c r="E254" s="64">
        <f>+'28'!J254</f>
        <v>0</v>
      </c>
      <c r="F254" s="71">
        <v>3</v>
      </c>
      <c r="G254" s="46">
        <f t="shared" si="37"/>
        <v>3</v>
      </c>
      <c r="H254" s="78">
        <v>0</v>
      </c>
      <c r="I254" s="76">
        <v>0</v>
      </c>
      <c r="J254" s="46">
        <f t="shared" si="38"/>
        <v>3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2005996</v>
      </c>
      <c r="C255" s="19" t="s">
        <v>1438</v>
      </c>
      <c r="D255" s="10" t="s">
        <v>434</v>
      </c>
      <c r="E255" s="64">
        <f>+'28'!J255</f>
        <v>0</v>
      </c>
      <c r="F255" s="71">
        <v>3</v>
      </c>
      <c r="G255" s="46">
        <f t="shared" si="37"/>
        <v>3</v>
      </c>
      <c r="H255" s="78">
        <v>0</v>
      </c>
      <c r="I255" s="76">
        <v>0</v>
      </c>
      <c r="J255" s="46">
        <f t="shared" si="38"/>
        <v>2</v>
      </c>
      <c r="K255" s="72">
        <v>1</v>
      </c>
      <c r="L255" s="20">
        <v>22</v>
      </c>
      <c r="M255" s="65">
        <f t="shared" si="31"/>
        <v>22</v>
      </c>
      <c r="N255" s="17" t="s">
        <v>16</v>
      </c>
      <c r="O255" s="18"/>
      <c r="P255" s="120">
        <f t="shared" ref="P255:P259" si="49">SUM(M255-O255)</f>
        <v>22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20060974</v>
      </c>
      <c r="C256" s="19" t="s">
        <v>1439</v>
      </c>
      <c r="D256" s="10" t="s">
        <v>434</v>
      </c>
      <c r="E256" s="64">
        <f>+'28'!J256</f>
        <v>0</v>
      </c>
      <c r="F256" s="71">
        <v>3</v>
      </c>
      <c r="G256" s="46">
        <f t="shared" si="37"/>
        <v>3</v>
      </c>
      <c r="H256" s="78">
        <v>0</v>
      </c>
      <c r="I256" s="76">
        <v>0</v>
      </c>
      <c r="J256" s="46">
        <f t="shared" si="38"/>
        <v>3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49"/>
        <v>0</v>
      </c>
      <c r="Q257" s="90"/>
      <c r="R257" s="43">
        <f t="shared" ref="R257" si="53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49"/>
        <v>0</v>
      </c>
      <c r="Q259" s="90"/>
      <c r="R259" s="43">
        <f t="shared" ref="R259" si="57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1495.9200000000003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3892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1160</v>
      </c>
      <c r="O264" s="2">
        <v>200</v>
      </c>
      <c r="P264" s="2">
        <v>200</v>
      </c>
      <c r="Q264" s="2">
        <v>50</v>
      </c>
      <c r="R264" s="2">
        <v>150</v>
      </c>
      <c r="S264" s="2">
        <v>50</v>
      </c>
      <c r="T264" s="2">
        <v>50</v>
      </c>
      <c r="U264" s="2">
        <v>410</v>
      </c>
      <c r="V264" s="2">
        <v>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2442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2442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Y346"/>
  <sheetViews>
    <sheetView zoomScale="80" zoomScaleNormal="80" workbookViewId="0">
      <pane xSplit="10" ySplit="4" topLeftCell="K5" activePane="bottomRight" state="frozen"/>
      <selection activeCell="J13" sqref="J13"/>
      <selection pane="topRight" activeCell="J13" sqref="J13"/>
      <selection pane="bottomLeft" activeCell="J13" sqref="J13"/>
      <selection pane="bottomRight" activeCell="K14" sqref="K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2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20">
        <f>SUM(M5-O5)</f>
        <v>400</v>
      </c>
      <c r="Q5" s="118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37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0">
        <f t="shared" ref="P6:P69" si="3">SUM(M6-O6)</f>
        <v>600</v>
      </c>
      <c r="Q6" s="118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0">
        <f t="shared" si="3"/>
        <v>150</v>
      </c>
      <c r="Q11" s="118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8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3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0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0">
        <f t="shared" si="3"/>
        <v>300</v>
      </c>
      <c r="Q22" s="118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8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7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0">
        <f t="shared" si="3"/>
        <v>400</v>
      </c>
      <c r="Q31" s="118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4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/>
      <c r="P32" s="120">
        <f t="shared" si="3"/>
        <v>780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0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 t="shared" si="3"/>
        <v>100</v>
      </c>
      <c r="Q48" s="118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 t="shared" si="3"/>
        <v>50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 t="shared" si="3"/>
        <v>100</v>
      </c>
      <c r="Q53" s="118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0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6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0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8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0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8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ref="P191:P209" si="35">SUM(M191-O191)</f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15</v>
      </c>
      <c r="F193" s="71"/>
      <c r="G193" s="46">
        <f t="shared" si="27"/>
        <v>15</v>
      </c>
      <c r="H193" s="78">
        <v>0</v>
      </c>
      <c r="I193" s="76">
        <v>0</v>
      </c>
      <c r="J193" s="46">
        <f t="shared" si="28"/>
        <v>8</v>
      </c>
      <c r="K193" s="72">
        <v>7</v>
      </c>
      <c r="L193" s="20">
        <v>60</v>
      </c>
      <c r="M193" s="65">
        <f t="shared" si="31"/>
        <v>420</v>
      </c>
      <c r="N193" s="17" t="s">
        <v>16</v>
      </c>
      <c r="O193" s="18"/>
      <c r="P193" s="120">
        <f t="shared" si="35"/>
        <v>420</v>
      </c>
      <c r="Q193" s="90">
        <v>38</v>
      </c>
      <c r="R193" s="43">
        <f t="shared" si="32"/>
        <v>266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19</v>
      </c>
      <c r="F194" s="71"/>
      <c r="G194" s="46">
        <f t="shared" si="27"/>
        <v>19</v>
      </c>
      <c r="H194" s="78">
        <v>0</v>
      </c>
      <c r="I194" s="76">
        <v>0</v>
      </c>
      <c r="J194" s="46">
        <f t="shared" si="28"/>
        <v>16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0">
        <f t="shared" si="35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71</v>
      </c>
      <c r="F205" s="71"/>
      <c r="G205" s="46">
        <f t="shared" si="27"/>
        <v>71</v>
      </c>
      <c r="H205" s="78">
        <v>0</v>
      </c>
      <c r="I205" s="76">
        <v>0</v>
      </c>
      <c r="J205" s="46">
        <f t="shared" si="28"/>
        <v>68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20">
        <f t="shared" si="35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17</v>
      </c>
      <c r="F218" s="71"/>
      <c r="G218" s="46">
        <f t="shared" si="27"/>
        <v>17</v>
      </c>
      <c r="H218" s="78">
        <v>0</v>
      </c>
      <c r="I218" s="76">
        <v>0</v>
      </c>
      <c r="J218" s="46">
        <f t="shared" si="28"/>
        <v>16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20">
        <f t="shared" si="37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9</v>
      </c>
      <c r="F249" s="71"/>
      <c r="G249" s="46">
        <f t="shared" si="40"/>
        <v>9</v>
      </c>
      <c r="H249" s="78">
        <v>0</v>
      </c>
      <c r="I249" s="76">
        <v>0</v>
      </c>
      <c r="J249" s="46">
        <f t="shared" si="41"/>
        <v>6</v>
      </c>
      <c r="K249" s="72">
        <v>3</v>
      </c>
      <c r="L249" s="20">
        <v>50</v>
      </c>
      <c r="M249" s="65">
        <f t="shared" si="31"/>
        <v>150</v>
      </c>
      <c r="N249" s="17" t="s">
        <v>16</v>
      </c>
      <c r="O249" s="18"/>
      <c r="P249" s="120">
        <f t="shared" si="37"/>
        <v>150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+'29'!J251</f>
        <v>13</v>
      </c>
      <c r="F251" s="71"/>
      <c r="G251" s="46">
        <f t="shared" si="40"/>
        <v>13</v>
      </c>
      <c r="H251" s="78">
        <v>0</v>
      </c>
      <c r="I251" s="76">
        <v>0</v>
      </c>
      <c r="J251" s="46">
        <f t="shared" si="41"/>
        <v>13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+'29'!J252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22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20049130</v>
      </c>
      <c r="C253" s="19" t="s">
        <v>715</v>
      </c>
      <c r="D253" s="10" t="s">
        <v>434</v>
      </c>
      <c r="E253" s="64">
        <f>+'29'!J253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si="41"/>
        <v>2</v>
      </c>
      <c r="K253" s="72"/>
      <c r="L253" s="20">
        <v>35</v>
      </c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1437</v>
      </c>
      <c r="D254" s="10" t="s">
        <v>434</v>
      </c>
      <c r="E254" s="64">
        <f>+'29'!J254</f>
        <v>3</v>
      </c>
      <c r="F254" s="71"/>
      <c r="G254" s="46">
        <f t="shared" si="40"/>
        <v>3</v>
      </c>
      <c r="H254" s="78">
        <v>0</v>
      </c>
      <c r="I254" s="76">
        <v>0</v>
      </c>
      <c r="J254" s="46">
        <f t="shared" si="41"/>
        <v>0</v>
      </c>
      <c r="K254" s="72">
        <v>3</v>
      </c>
      <c r="L254" s="20">
        <v>35</v>
      </c>
      <c r="M254" s="65">
        <f t="shared" si="31"/>
        <v>105</v>
      </c>
      <c r="N254" s="17" t="s">
        <v>16</v>
      </c>
      <c r="O254" s="18"/>
      <c r="P254" s="120">
        <f t="shared" si="37"/>
        <v>105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2005996</v>
      </c>
      <c r="C255" s="19" t="s">
        <v>1438</v>
      </c>
      <c r="D255" s="10" t="s">
        <v>434</v>
      </c>
      <c r="E255" s="64">
        <f>+'29'!J255</f>
        <v>2</v>
      </c>
      <c r="F255" s="71"/>
      <c r="G255" s="46">
        <f t="shared" si="40"/>
        <v>2</v>
      </c>
      <c r="H255" s="78">
        <v>0</v>
      </c>
      <c r="I255" s="76">
        <v>0</v>
      </c>
      <c r="J255" s="46">
        <f t="shared" si="41"/>
        <v>2</v>
      </c>
      <c r="K255" s="72"/>
      <c r="L255" s="20">
        <v>22</v>
      </c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20060974</v>
      </c>
      <c r="C256" s="19" t="s">
        <v>1439</v>
      </c>
      <c r="D256" s="10" t="s">
        <v>434</v>
      </c>
      <c r="E256" s="64">
        <f>+'29'!J256</f>
        <v>3</v>
      </c>
      <c r="F256" s="71"/>
      <c r="G256" s="46">
        <f t="shared" si="40"/>
        <v>3</v>
      </c>
      <c r="H256" s="78">
        <v>0</v>
      </c>
      <c r="I256" s="76">
        <v>0</v>
      </c>
      <c r="J256" s="46">
        <f t="shared" si="41"/>
        <v>2</v>
      </c>
      <c r="K256" s="72">
        <v>1</v>
      </c>
      <c r="L256" s="20">
        <v>35</v>
      </c>
      <c r="M256" s="65">
        <f t="shared" si="31"/>
        <v>35</v>
      </c>
      <c r="N256" s="17" t="s">
        <v>16</v>
      </c>
      <c r="O256" s="18"/>
      <c r="P256" s="120">
        <f t="shared" si="37"/>
        <v>35</v>
      </c>
      <c r="Q256" s="90"/>
      <c r="R256" s="43">
        <f t="shared" si="32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5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2057.7400000000002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5130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1535</v>
      </c>
      <c r="O264" s="2">
        <v>200</v>
      </c>
      <c r="P264" s="2">
        <v>130</v>
      </c>
      <c r="Q264" s="2">
        <v>150</v>
      </c>
      <c r="R264" s="2">
        <v>200</v>
      </c>
      <c r="S264" s="2">
        <v>50</v>
      </c>
      <c r="T264" s="2">
        <v>65</v>
      </c>
      <c r="U264" s="2">
        <v>200</v>
      </c>
      <c r="V264" s="2">
        <v>50</v>
      </c>
      <c r="W264" s="2">
        <v>290</v>
      </c>
      <c r="X264" s="2">
        <v>100</v>
      </c>
      <c r="Y264" s="2">
        <v>100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3580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3580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80" zoomScaleNormal="80" workbookViewId="0">
      <pane xSplit="10" ySplit="4" topLeftCell="K257" activePane="bottomRight" state="frozen"/>
      <selection activeCell="J13" sqref="J13"/>
      <selection pane="topRight" activeCell="J13" sqref="J13"/>
      <selection pane="bottomLeft" activeCell="J13" sqref="J13"/>
      <selection pane="bottomRight" activeCell="L13" sqref="L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2" t="s">
        <v>1</v>
      </c>
      <c r="B3" s="112" t="s">
        <v>1354</v>
      </c>
      <c r="C3" s="112" t="s">
        <v>2</v>
      </c>
      <c r="D3" s="112" t="s">
        <v>1355</v>
      </c>
      <c r="E3" s="114" t="s">
        <v>3</v>
      </c>
      <c r="F3" s="114" t="s">
        <v>4</v>
      </c>
      <c r="G3" s="114" t="s">
        <v>5</v>
      </c>
      <c r="H3" s="77" t="s">
        <v>6</v>
      </c>
      <c r="I3" s="103" t="s">
        <v>273</v>
      </c>
      <c r="J3" s="114" t="s">
        <v>7</v>
      </c>
      <c r="K3" s="69" t="s">
        <v>8</v>
      </c>
      <c r="L3" s="69"/>
      <c r="M3" s="69"/>
      <c r="N3" s="114" t="s">
        <v>9</v>
      </c>
      <c r="O3" s="111" t="s">
        <v>10</v>
      </c>
      <c r="Q3" s="101" t="s">
        <v>274</v>
      </c>
      <c r="R3" s="109" t="s">
        <v>275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7" t="s">
        <v>11</v>
      </c>
      <c r="I4" s="104"/>
      <c r="J4" s="114"/>
      <c r="K4" s="69" t="s">
        <v>12</v>
      </c>
      <c r="L4" s="70" t="s">
        <v>13</v>
      </c>
      <c r="M4" s="69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8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8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8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8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8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8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8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6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50</v>
      </c>
      <c r="P18" s="120">
        <f t="shared" si="3"/>
        <v>200</v>
      </c>
      <c r="Q18" s="118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8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8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8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1</v>
      </c>
      <c r="F24" s="71">
        <v>1</v>
      </c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8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8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8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8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8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8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8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8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8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8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1430</v>
      </c>
      <c r="O49" s="18">
        <v>50</v>
      </c>
      <c r="P49" s="23">
        <f t="shared" si="3"/>
        <v>0</v>
      </c>
      <c r="Q49" s="118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8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8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8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8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8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8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8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8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8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8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8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8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8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8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0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5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1430</v>
      </c>
      <c r="O77" s="18">
        <v>50</v>
      </c>
      <c r="P77" s="120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5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8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20">
        <f t="shared" si="7"/>
        <v>500</v>
      </c>
      <c r="Q112" s="118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8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8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2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0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12</v>
      </c>
      <c r="K116" s="72">
        <v>3</v>
      </c>
      <c r="L116" s="22">
        <v>100</v>
      </c>
      <c r="M116" s="65">
        <f t="shared" si="8"/>
        <v>300</v>
      </c>
      <c r="N116" s="17" t="s">
        <v>16</v>
      </c>
      <c r="O116" s="18"/>
      <c r="P116" s="120">
        <f t="shared" si="7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0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8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 t="shared" si="26"/>
        <v>50</v>
      </c>
      <c r="Q175" s="118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5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>
        <v>55</v>
      </c>
      <c r="P178" s="120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7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0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16</v>
      </c>
      <c r="F194" s="71"/>
      <c r="G194" s="46">
        <f t="shared" si="27"/>
        <v>16</v>
      </c>
      <c r="H194" s="78">
        <v>0</v>
      </c>
      <c r="I194" s="76">
        <v>0</v>
      </c>
      <c r="J194" s="46">
        <f t="shared" si="28"/>
        <v>15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68</v>
      </c>
      <c r="F205" s="71"/>
      <c r="G205" s="46">
        <f t="shared" si="27"/>
        <v>68</v>
      </c>
      <c r="H205" s="78">
        <v>0</v>
      </c>
      <c r="I205" s="76">
        <v>0</v>
      </c>
      <c r="J205" s="46">
        <f t="shared" si="28"/>
        <v>62</v>
      </c>
      <c r="K205" s="72">
        <v>6</v>
      </c>
      <c r="L205" s="20">
        <v>55</v>
      </c>
      <c r="M205" s="65">
        <f t="shared" si="31"/>
        <v>330</v>
      </c>
      <c r="N205" s="17" t="s">
        <v>16</v>
      </c>
      <c r="O205" s="18"/>
      <c r="P205" s="120">
        <f t="shared" si="35"/>
        <v>330</v>
      </c>
      <c r="Q205" s="90">
        <v>40</v>
      </c>
      <c r="R205" s="43">
        <f t="shared" si="32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16</v>
      </c>
      <c r="F218" s="71"/>
      <c r="G218" s="46">
        <f t="shared" si="27"/>
        <v>16</v>
      </c>
      <c r="H218" s="78">
        <v>0</v>
      </c>
      <c r="I218" s="76">
        <v>0</v>
      </c>
      <c r="J218" s="46">
        <f t="shared" si="28"/>
        <v>16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6</v>
      </c>
      <c r="F249" s="71"/>
      <c r="G249" s="46">
        <f t="shared" si="39"/>
        <v>6</v>
      </c>
      <c r="H249" s="78">
        <v>0</v>
      </c>
      <c r="I249" s="76">
        <v>0</v>
      </c>
      <c r="J249" s="46">
        <f t="shared" si="40"/>
        <v>4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0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1429</v>
      </c>
      <c r="D251" s="10" t="s">
        <v>434</v>
      </c>
      <c r="E251" s="64">
        <f>+'30'!J251</f>
        <v>13</v>
      </c>
      <c r="F251" s="71"/>
      <c r="G251" s="46">
        <f t="shared" si="39"/>
        <v>13</v>
      </c>
      <c r="H251" s="78">
        <v>0</v>
      </c>
      <c r="I251" s="76">
        <v>0</v>
      </c>
      <c r="J251" s="46">
        <f t="shared" si="40"/>
        <v>13</v>
      </c>
      <c r="K251" s="72"/>
      <c r="L251" s="20">
        <v>35</v>
      </c>
      <c r="M251" s="65">
        <f t="shared" si="31"/>
        <v>0</v>
      </c>
      <c r="N251" s="17" t="s">
        <v>1427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20059798</v>
      </c>
      <c r="C252" s="19" t="s">
        <v>1431</v>
      </c>
      <c r="D252" s="10"/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22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20049130</v>
      </c>
      <c r="C253" s="19" t="s">
        <v>715</v>
      </c>
      <c r="D253" s="10" t="s">
        <v>434</v>
      </c>
      <c r="E253" s="64">
        <f>+'30'!J253</f>
        <v>2</v>
      </c>
      <c r="F253" s="71"/>
      <c r="G253" s="46">
        <f t="shared" si="39"/>
        <v>2</v>
      </c>
      <c r="H253" s="78">
        <v>0</v>
      </c>
      <c r="I253" s="76">
        <v>0</v>
      </c>
      <c r="J253" s="46">
        <f t="shared" si="40"/>
        <v>1</v>
      </c>
      <c r="K253" s="72">
        <v>1</v>
      </c>
      <c r="L253" s="20">
        <v>35</v>
      </c>
      <c r="M253" s="65">
        <f t="shared" ref="M253" si="45">+L253*K253</f>
        <v>35</v>
      </c>
      <c r="N253" s="17" t="s">
        <v>16</v>
      </c>
      <c r="O253" s="18"/>
      <c r="P253" s="120">
        <f t="shared" si="35"/>
        <v>35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1437</v>
      </c>
      <c r="D254" s="10" t="s">
        <v>434</v>
      </c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2005996</v>
      </c>
      <c r="C255" s="19" t="s">
        <v>1438</v>
      </c>
      <c r="D255" s="10" t="s">
        <v>434</v>
      </c>
      <c r="E255" s="64">
        <f>+'30'!J255</f>
        <v>2</v>
      </c>
      <c r="F255" s="71"/>
      <c r="G255" s="46">
        <f t="shared" si="39"/>
        <v>2</v>
      </c>
      <c r="H255" s="78">
        <v>0</v>
      </c>
      <c r="I255" s="76">
        <v>0</v>
      </c>
      <c r="J255" s="46">
        <f t="shared" si="40"/>
        <v>2</v>
      </c>
      <c r="K255" s="72"/>
      <c r="L255" s="20">
        <v>22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20060974</v>
      </c>
      <c r="C256" s="19" t="s">
        <v>1439</v>
      </c>
      <c r="D256" s="10" t="s">
        <v>434</v>
      </c>
      <c r="E256" s="64">
        <f>+'30'!J256</f>
        <v>2</v>
      </c>
      <c r="F256" s="71"/>
      <c r="G256" s="46">
        <f t="shared" si="39"/>
        <v>2</v>
      </c>
      <c r="H256" s="78">
        <v>0</v>
      </c>
      <c r="I256" s="76">
        <v>0</v>
      </c>
      <c r="J256" s="46">
        <f t="shared" si="40"/>
        <v>1</v>
      </c>
      <c r="K256" s="72">
        <v>1</v>
      </c>
      <c r="L256" s="20">
        <v>35</v>
      </c>
      <c r="M256" s="65">
        <f t="shared" si="31"/>
        <v>35</v>
      </c>
      <c r="N256" s="17" t="s">
        <v>16</v>
      </c>
      <c r="O256" s="18"/>
      <c r="P256" s="120">
        <f t="shared" si="35"/>
        <v>35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1104.49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5" t="s">
        <v>212</v>
      </c>
      <c r="L261" s="10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835</v>
      </c>
      <c r="O264" s="2">
        <v>130</v>
      </c>
      <c r="P264" s="2">
        <v>705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0" t="s">
        <v>242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O2" s="181" t="s">
        <v>0</v>
      </c>
      <c r="P2" s="181"/>
      <c r="Q2" s="181"/>
      <c r="R2" s="181"/>
      <c r="S2" s="181"/>
      <c r="T2" s="181"/>
      <c r="U2" s="181"/>
      <c r="V2" s="181"/>
      <c r="W2" s="181"/>
      <c r="X2" s="181"/>
      <c r="Y2" s="181"/>
    </row>
    <row r="3" spans="1:26" s="5" customFormat="1" ht="26.25" x14ac:dyDescent="0.55000000000000004">
      <c r="A3" s="182" t="s">
        <v>1</v>
      </c>
      <c r="B3" s="182" t="s">
        <v>2</v>
      </c>
      <c r="C3" s="183" t="s">
        <v>3</v>
      </c>
      <c r="D3" s="183" t="s">
        <v>4</v>
      </c>
      <c r="E3" s="183" t="s">
        <v>5</v>
      </c>
      <c r="F3" s="4" t="s">
        <v>6</v>
      </c>
      <c r="G3" s="185" t="s">
        <v>7</v>
      </c>
      <c r="H3" s="187" t="s">
        <v>8</v>
      </c>
      <c r="I3" s="188"/>
      <c r="J3" s="189"/>
      <c r="K3" s="190" t="s">
        <v>9</v>
      </c>
      <c r="L3" s="177" t="s">
        <v>10</v>
      </c>
      <c r="O3" s="182" t="s">
        <v>1</v>
      </c>
      <c r="P3" s="182" t="s">
        <v>2</v>
      </c>
      <c r="Q3" s="183" t="s">
        <v>3</v>
      </c>
      <c r="R3" s="183" t="s">
        <v>4</v>
      </c>
      <c r="S3" s="183" t="s">
        <v>5</v>
      </c>
      <c r="T3" s="4" t="s">
        <v>6</v>
      </c>
      <c r="U3" s="185" t="s">
        <v>7</v>
      </c>
      <c r="V3" s="187" t="s">
        <v>8</v>
      </c>
      <c r="W3" s="188"/>
      <c r="X3" s="189"/>
      <c r="Y3" s="190" t="s">
        <v>9</v>
      </c>
      <c r="Z3" s="177" t="s">
        <v>10</v>
      </c>
    </row>
    <row r="4" spans="1:26" s="5" customFormat="1" ht="27" thickBot="1" x14ac:dyDescent="0.6">
      <c r="A4" s="182"/>
      <c r="B4" s="182"/>
      <c r="C4" s="184"/>
      <c r="D4" s="184"/>
      <c r="E4" s="18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91"/>
      <c r="L4" s="177"/>
      <c r="O4" s="182"/>
      <c r="P4" s="182"/>
      <c r="Q4" s="184"/>
      <c r="R4" s="184"/>
      <c r="S4" s="18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91"/>
      <c r="Z4" s="177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2" t="s">
        <v>119</v>
      </c>
      <c r="Q107" s="193"/>
      <c r="R107" s="193"/>
      <c r="S107" s="193"/>
      <c r="T107" s="193"/>
      <c r="U107" s="193"/>
      <c r="V107" s="193"/>
      <c r="W107" s="194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7" t="s">
        <v>213</v>
      </c>
      <c r="N205" s="19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1" t="s">
        <v>212</v>
      </c>
      <c r="I206" s="172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8" t="s">
        <v>202</v>
      </c>
      <c r="J207" s="198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5" t="s">
        <v>203</v>
      </c>
      <c r="J208" s="196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5" t="s">
        <v>205</v>
      </c>
      <c r="J210" s="196"/>
      <c r="K210" s="36">
        <v>0</v>
      </c>
    </row>
    <row r="211" spans="1:11" ht="25.5" x14ac:dyDescent="0.55000000000000004">
      <c r="A211" s="1"/>
      <c r="C211" s="31"/>
      <c r="E211" s="31"/>
      <c r="G211" s="31"/>
      <c r="I211" s="195" t="s">
        <v>206</v>
      </c>
      <c r="J211" s="196"/>
      <c r="K211" s="36">
        <v>0</v>
      </c>
    </row>
    <row r="212" spans="1:11" ht="25.5" x14ac:dyDescent="0.55000000000000004">
      <c r="A212" s="1"/>
      <c r="C212" s="31"/>
      <c r="E212" s="31"/>
      <c r="G212" s="31"/>
      <c r="I212" s="195" t="s">
        <v>207</v>
      </c>
      <c r="J212" s="196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5" t="s">
        <v>208</v>
      </c>
      <c r="J213" s="196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5" t="s">
        <v>209</v>
      </c>
      <c r="J214" s="196"/>
      <c r="K214" s="37">
        <v>0</v>
      </c>
    </row>
    <row r="215" spans="1:11" ht="25.5" x14ac:dyDescent="0.55000000000000004">
      <c r="A215" s="1"/>
      <c r="C215" s="31"/>
      <c r="E215" s="31"/>
      <c r="G215" s="31"/>
      <c r="I215" s="195" t="s">
        <v>210</v>
      </c>
      <c r="J215" s="196"/>
      <c r="K215" s="33">
        <f>+K214-K213</f>
        <v>0</v>
      </c>
    </row>
    <row r="216" spans="1:11" ht="25.5" x14ac:dyDescent="0.55000000000000004">
      <c r="G216" s="2"/>
      <c r="I216" s="195" t="s">
        <v>211</v>
      </c>
      <c r="J216" s="196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2025-09-01T06:30:47Z</dcterms:modified>
</cp:coreProperties>
</file>